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fifecloud-my.sharepoint.com/personal/carole_kennedy_fife_gov_uk/Documents/SHIP 2025 (2026-2031)/Final Documents/"/>
    </mc:Choice>
  </mc:AlternateContent>
  <xr:revisionPtr revIDLastSave="1785" documentId="11_4886446D17875794BDD9BDE4BA67B64E99E7B3EE" xr6:coauthVersionLast="47" xr6:coauthVersionMax="47" xr10:uidLastSave="{CFD395B1-413B-4CF8-8F54-7CD91FEE3F41}"/>
  <bookViews>
    <workbookView xWindow="28680" yWindow="-120" windowWidth="29040" windowHeight="15720" firstSheet="2" activeTab="12" xr2:uid="{00000000-000D-0000-FFFF-FFFF00000000}"/>
  </bookViews>
  <sheets>
    <sheet name="SHIP WD" sheetId="1" r:id="rId1"/>
    <sheet name="Codes" sheetId="16" r:id="rId2"/>
    <sheet name="Abbreviations" sheetId="17" r:id="rId3"/>
    <sheet name="Cowdenbeath" sheetId="19" r:id="rId4"/>
    <sheet name="Cupar &amp; HOF" sheetId="20" r:id="rId5"/>
    <sheet name="Dunf &amp; Coast" sheetId="21" r:id="rId6"/>
    <sheet name="Glenrothes" sheetId="22" r:id="rId7"/>
    <sheet name="Kirkcaldy" sheetId="23" r:id="rId8"/>
    <sheet name="Largo &amp; East Neuk" sheetId="24" r:id="rId9"/>
    <sheet name="Levenmouth" sheetId="25" r:id="rId10"/>
    <sheet name="St Andrews" sheetId="26" r:id="rId11"/>
    <sheet name="Tay Coast" sheetId="28" r:id="rId12"/>
    <sheet name="West Fife Villages" sheetId="27" r:id="rId13"/>
  </sheets>
  <definedNames>
    <definedName name="_xlnm._FilterDatabase" localSheetId="3" hidden="1">Cowdenbeath!$A$5:$BV$125</definedName>
    <definedName name="_xlnm._FilterDatabase" localSheetId="4" hidden="1">'Cupar &amp; HOF'!$A$5:$BV$125</definedName>
    <definedName name="_xlnm._FilterDatabase" localSheetId="5" hidden="1">'Dunf &amp; Coast'!$A$5:$BV$125</definedName>
    <definedName name="_xlnm._FilterDatabase" localSheetId="6" hidden="1">Glenrothes!$A$5:$BV$125</definedName>
    <definedName name="_xlnm._FilterDatabase" localSheetId="7" hidden="1">Kirkcaldy!$A$5:$BV$125</definedName>
    <definedName name="_xlnm._FilterDatabase" localSheetId="8" hidden="1">'Largo &amp; East Neuk'!$A$5:$BV$125</definedName>
    <definedName name="_xlnm._FilterDatabase" localSheetId="9" hidden="1">Levenmouth!$A$5:$BV$125</definedName>
    <definedName name="_xlnm._FilterDatabase" localSheetId="0" hidden="1">'SHIP WD'!$A$5:$BU$129</definedName>
    <definedName name="_xlnm._FilterDatabase" localSheetId="10" hidden="1">'St Andrews'!$A$5:$BV$125</definedName>
    <definedName name="_xlnm._FilterDatabase" localSheetId="11" hidden="1">'Tay Coast'!$A$5:$BV$125</definedName>
    <definedName name="_xlnm._FilterDatabase" localSheetId="12" hidden="1">'West Fife Villages'!$A$5:$BV$125</definedName>
    <definedName name="_xlnm.Print_Area" localSheetId="0">'SHIP WD'!$A$1:$BU$125</definedName>
    <definedName name="Z_597E7199_B08E_42F5_9D4A_B88D6387D155_.wvu.FilterData" localSheetId="0" hidden="1">'SHIP WD'!$A$5:$BU$124</definedName>
    <definedName name="Z_5BFE5CF6_5DB9_4B4E_A22E_DE53127C1BD4_.wvu.FilterData" localSheetId="0" hidden="1">'SHIP WD'!$A$5:$BU$124</definedName>
    <definedName name="Z_CD861EA6_A55F_4E59_810C_0FDF81325556_.wvu.FilterData" localSheetId="0" hidden="1">'SHIP WD'!$A$5:$BU$124</definedName>
  </definedNames>
  <calcPr calcId="191028"/>
  <customWorkbookViews>
    <customWorkbookView name="Filter 2" guid="{597E7199-B08E-42F5-9D4A-B88D6387D155}" maximized="1" windowWidth="0" windowHeight="0" activeSheetId="0"/>
    <customWorkbookView name="Filter 1" guid="{CD861EA6-A55F-4E59-810C-0FDF81325556}" maximized="1" windowWidth="0" windowHeight="0" activeSheetId="0"/>
    <customWorkbookView name="Jenny" guid="{5BFE5CF6-5DB9-4B4E-A22E-DE53127C1BD4}" maximized="1" windowWidth="0" windowHeight="0" activeSheetId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21" roundtripDataChecksum="0gthEnSU1JGL4W1oXOAqRgwEBiYs4sCSAZ3tzHzCUhc="/>
    </ext>
  </extLst>
</workbook>
</file>

<file path=xl/calcChain.xml><?xml version="1.0" encoding="utf-8"?>
<calcChain xmlns="http://schemas.openxmlformats.org/spreadsheetml/2006/main">
  <c r="K126" i="20" l="1"/>
  <c r="L126" i="20"/>
  <c r="M126" i="20"/>
  <c r="N126" i="20"/>
  <c r="L126" i="21" l="1"/>
  <c r="M126" i="21"/>
  <c r="N126" i="21"/>
  <c r="P126" i="21"/>
  <c r="Q126" i="21"/>
  <c r="R126" i="21"/>
  <c r="T126" i="21"/>
  <c r="U126" i="21"/>
  <c r="V126" i="21"/>
  <c r="W126" i="21"/>
  <c r="X126" i="21"/>
  <c r="Y126" i="21"/>
  <c r="AA126" i="21"/>
  <c r="AB126" i="21"/>
  <c r="AC126" i="21"/>
  <c r="AD126" i="21"/>
  <c r="AE126" i="21"/>
  <c r="AF126" i="21"/>
  <c r="K126" i="21"/>
  <c r="L126" i="27"/>
  <c r="M126" i="27"/>
  <c r="N126" i="27"/>
  <c r="P126" i="27"/>
  <c r="Q126" i="27"/>
  <c r="R126" i="27"/>
  <c r="T126" i="27"/>
  <c r="U126" i="27"/>
  <c r="V126" i="27"/>
  <c r="W126" i="27"/>
  <c r="X126" i="27"/>
  <c r="Y126" i="27"/>
  <c r="AA126" i="27"/>
  <c r="AB126" i="27"/>
  <c r="AC126" i="27"/>
  <c r="AD126" i="27"/>
  <c r="AE126" i="27"/>
  <c r="AF126" i="27"/>
  <c r="K126" i="27"/>
  <c r="L126" i="28"/>
  <c r="M126" i="28"/>
  <c r="N126" i="28"/>
  <c r="P126" i="28"/>
  <c r="Q126" i="28"/>
  <c r="R126" i="28"/>
  <c r="T126" i="28"/>
  <c r="U126" i="28"/>
  <c r="V126" i="28"/>
  <c r="W126" i="28"/>
  <c r="X126" i="28"/>
  <c r="Y126" i="28"/>
  <c r="AA126" i="28"/>
  <c r="AB126" i="28"/>
  <c r="AC126" i="28"/>
  <c r="AD126" i="28"/>
  <c r="AE126" i="28"/>
  <c r="AF126" i="28"/>
  <c r="K126" i="28"/>
  <c r="L126" i="26"/>
  <c r="M126" i="26"/>
  <c r="N126" i="26"/>
  <c r="P126" i="26"/>
  <c r="Q126" i="26"/>
  <c r="R126" i="26"/>
  <c r="T126" i="26"/>
  <c r="U126" i="26"/>
  <c r="V126" i="26"/>
  <c r="W126" i="26"/>
  <c r="X126" i="26"/>
  <c r="Y126" i="26"/>
  <c r="AA126" i="26"/>
  <c r="AB126" i="26"/>
  <c r="AC126" i="26"/>
  <c r="AD126" i="26"/>
  <c r="AE126" i="26"/>
  <c r="AF126" i="26"/>
  <c r="K126" i="26"/>
  <c r="L126" i="25"/>
  <c r="M126" i="25"/>
  <c r="N126" i="25"/>
  <c r="P126" i="25"/>
  <c r="Q126" i="25"/>
  <c r="R126" i="25"/>
  <c r="T126" i="25"/>
  <c r="U126" i="25"/>
  <c r="V126" i="25"/>
  <c r="W126" i="25"/>
  <c r="X126" i="25"/>
  <c r="Y126" i="25"/>
  <c r="AA126" i="25"/>
  <c r="AB126" i="25"/>
  <c r="AC126" i="25"/>
  <c r="AD126" i="25"/>
  <c r="AE126" i="25"/>
  <c r="AF126" i="25"/>
  <c r="K126" i="25"/>
  <c r="L126" i="24"/>
  <c r="M126" i="24"/>
  <c r="N126" i="24"/>
  <c r="P126" i="24"/>
  <c r="Q126" i="24"/>
  <c r="R126" i="24"/>
  <c r="T126" i="24"/>
  <c r="U126" i="24"/>
  <c r="V126" i="24"/>
  <c r="W126" i="24"/>
  <c r="X126" i="24"/>
  <c r="Y126" i="24"/>
  <c r="AA126" i="24"/>
  <c r="AB126" i="24"/>
  <c r="AC126" i="24"/>
  <c r="AD126" i="24"/>
  <c r="AE126" i="24"/>
  <c r="AF126" i="24"/>
  <c r="K126" i="24"/>
  <c r="L126" i="23"/>
  <c r="M126" i="23"/>
  <c r="N126" i="23"/>
  <c r="P126" i="23"/>
  <c r="Q126" i="23"/>
  <c r="R126" i="23"/>
  <c r="T126" i="23"/>
  <c r="U126" i="23"/>
  <c r="V126" i="23"/>
  <c r="W126" i="23"/>
  <c r="X126" i="23"/>
  <c r="Y126" i="23"/>
  <c r="AA126" i="23"/>
  <c r="AB126" i="23"/>
  <c r="AC126" i="23"/>
  <c r="AD126" i="23"/>
  <c r="AE126" i="23"/>
  <c r="AF126" i="23"/>
  <c r="K126" i="23"/>
  <c r="L126" i="22"/>
  <c r="M126" i="22"/>
  <c r="N126" i="22"/>
  <c r="P126" i="22"/>
  <c r="Q126" i="22"/>
  <c r="R126" i="22"/>
  <c r="T126" i="22"/>
  <c r="U126" i="22"/>
  <c r="V126" i="22"/>
  <c r="W126" i="22"/>
  <c r="X126" i="22"/>
  <c r="Y126" i="22"/>
  <c r="AA126" i="22"/>
  <c r="AB126" i="22"/>
  <c r="AC126" i="22"/>
  <c r="AD126" i="22"/>
  <c r="AE126" i="22"/>
  <c r="AF126" i="22"/>
  <c r="K126" i="22"/>
  <c r="AO119" i="20"/>
  <c r="AN119" i="20"/>
  <c r="P126" i="20"/>
  <c r="Q126" i="20"/>
  <c r="R126" i="20"/>
  <c r="T126" i="20"/>
  <c r="U126" i="20"/>
  <c r="V126" i="20"/>
  <c r="W126" i="20"/>
  <c r="X126" i="20"/>
  <c r="Y126" i="20"/>
  <c r="AA126" i="20"/>
  <c r="AB126" i="20"/>
  <c r="AC126" i="20"/>
  <c r="AD126" i="20"/>
  <c r="AE126" i="20"/>
  <c r="AF126" i="20"/>
  <c r="K126" i="19"/>
  <c r="L126" i="19"/>
  <c r="M126" i="19"/>
  <c r="N126" i="19"/>
  <c r="P126" i="19"/>
  <c r="Q126" i="19"/>
  <c r="R126" i="19"/>
  <c r="T126" i="19"/>
  <c r="U126" i="19"/>
  <c r="V126" i="19"/>
  <c r="W126" i="19"/>
  <c r="X126" i="19"/>
  <c r="Y126" i="19"/>
  <c r="AA126" i="19"/>
  <c r="AB126" i="19"/>
  <c r="AC126" i="19"/>
  <c r="AD126" i="19"/>
  <c r="AE126" i="19"/>
  <c r="AF126" i="19"/>
  <c r="BG125" i="28"/>
  <c r="BF125" i="28"/>
  <c r="BE125" i="28"/>
  <c r="BA125" i="28"/>
  <c r="AX125" i="28"/>
  <c r="AV125" i="28"/>
  <c r="AM125" i="28"/>
  <c r="AL125" i="28"/>
  <c r="AK125" i="28"/>
  <c r="AJ125" i="28"/>
  <c r="AI125" i="28"/>
  <c r="AH125" i="28"/>
  <c r="AF125" i="28"/>
  <c r="AE125" i="28"/>
  <c r="AD125" i="28"/>
  <c r="AC125" i="28"/>
  <c r="AB125" i="28"/>
  <c r="AA125" i="28"/>
  <c r="Y125" i="28"/>
  <c r="X125" i="28"/>
  <c r="W125" i="28"/>
  <c r="V125" i="28"/>
  <c r="U125" i="28"/>
  <c r="T125" i="28"/>
  <c r="R125" i="28"/>
  <c r="Q125" i="28"/>
  <c r="P125" i="28"/>
  <c r="N125" i="28"/>
  <c r="M125" i="28"/>
  <c r="K125" i="28"/>
  <c r="BS123" i="28"/>
  <c r="BR123" i="28"/>
  <c r="BQ123" i="28"/>
  <c r="BT123" i="28" s="1"/>
  <c r="BC123" i="28"/>
  <c r="BH123" i="28" s="1"/>
  <c r="BI123" i="28" s="1"/>
  <c r="AO123" i="28"/>
  <c r="AN123" i="28"/>
  <c r="AG123" i="28"/>
  <c r="Z123" i="28"/>
  <c r="S123" i="28"/>
  <c r="O123" i="28"/>
  <c r="BS122" i="28"/>
  <c r="BR122" i="28"/>
  <c r="BQ122" i="28"/>
  <c r="BT122" i="28" s="1"/>
  <c r="BC122" i="28"/>
  <c r="BH122" i="28" s="1"/>
  <c r="BI122" i="28" s="1"/>
  <c r="AO122" i="28"/>
  <c r="AN122" i="28"/>
  <c r="Z122" i="28"/>
  <c r="S122" i="28"/>
  <c r="BS121" i="28"/>
  <c r="BR121" i="28"/>
  <c r="BQ121" i="28"/>
  <c r="BT121" i="28" s="1"/>
  <c r="BC121" i="28"/>
  <c r="BH121" i="28" s="1"/>
  <c r="BI121" i="28" s="1"/>
  <c r="AO121" i="28"/>
  <c r="AN121" i="28"/>
  <c r="O121" i="28"/>
  <c r="BS120" i="28"/>
  <c r="BR120" i="28"/>
  <c r="BQ120" i="28"/>
  <c r="BT120" i="28" s="1"/>
  <c r="BC120" i="28"/>
  <c r="BH120" i="28" s="1"/>
  <c r="BI120" i="28" s="1"/>
  <c r="AO120" i="28"/>
  <c r="AG120" i="28"/>
  <c r="Z120" i="28"/>
  <c r="AN120" i="28" s="1"/>
  <c r="S120" i="28"/>
  <c r="O120" i="28"/>
  <c r="BS119" i="28"/>
  <c r="BR119" i="28"/>
  <c r="BQ119" i="28"/>
  <c r="BT119" i="28" s="1"/>
  <c r="BC119" i="28"/>
  <c r="BH119" i="28" s="1"/>
  <c r="BI119" i="28" s="1"/>
  <c r="AO119" i="28"/>
  <c r="AN119" i="28"/>
  <c r="O119" i="28"/>
  <c r="BS118" i="28"/>
  <c r="BR118" i="28"/>
  <c r="BQ118" i="28"/>
  <c r="BT118" i="28" s="1"/>
  <c r="BC118" i="28"/>
  <c r="BH118" i="28" s="1"/>
  <c r="BI118" i="28" s="1"/>
  <c r="AO118" i="28"/>
  <c r="AN118" i="28"/>
  <c r="AG118" i="28"/>
  <c r="Z118" i="28"/>
  <c r="S118" i="28"/>
  <c r="O118" i="28"/>
  <c r="BS117" i="28"/>
  <c r="BR117" i="28"/>
  <c r="BQ117" i="28"/>
  <c r="BT117" i="28" s="1"/>
  <c r="BC117" i="28"/>
  <c r="BH117" i="28" s="1"/>
  <c r="BI117" i="28" s="1"/>
  <c r="AO117" i="28"/>
  <c r="AN117" i="28"/>
  <c r="AG117" i="28"/>
  <c r="Z117" i="28"/>
  <c r="S117" i="28"/>
  <c r="O117" i="28"/>
  <c r="BS116" i="28"/>
  <c r="BR116" i="28"/>
  <c r="BQ116" i="28"/>
  <c r="BT116" i="28" s="1"/>
  <c r="BC116" i="28"/>
  <c r="BH116" i="28" s="1"/>
  <c r="BI116" i="28" s="1"/>
  <c r="AO116" i="28"/>
  <c r="AN116" i="28"/>
  <c r="AG116" i="28"/>
  <c r="Z116" i="28"/>
  <c r="S116" i="28"/>
  <c r="O116" i="28"/>
  <c r="BS115" i="28"/>
  <c r="BR115" i="28"/>
  <c r="BQ115" i="28"/>
  <c r="BT115" i="28" s="1"/>
  <c r="BC115" i="28"/>
  <c r="BH115" i="28" s="1"/>
  <c r="BI115" i="28" s="1"/>
  <c r="AO115" i="28"/>
  <c r="AN115" i="28"/>
  <c r="O115" i="28"/>
  <c r="BS114" i="28"/>
  <c r="BR114" i="28"/>
  <c r="BQ114" i="28"/>
  <c r="BT114" i="28" s="1"/>
  <c r="BC114" i="28"/>
  <c r="BH114" i="28" s="1"/>
  <c r="BI114" i="28" s="1"/>
  <c r="AO114" i="28"/>
  <c r="AG114" i="28"/>
  <c r="Z114" i="28"/>
  <c r="AN114" i="28" s="1"/>
  <c r="S114" i="28"/>
  <c r="O114" i="28"/>
  <c r="BS113" i="28"/>
  <c r="BR113" i="28"/>
  <c r="BQ113" i="28"/>
  <c r="BT113" i="28" s="1"/>
  <c r="BC113" i="28"/>
  <c r="BH113" i="28" s="1"/>
  <c r="BI113" i="28" s="1"/>
  <c r="AO113" i="28"/>
  <c r="AN113" i="28"/>
  <c r="AG113" i="28"/>
  <c r="Z113" i="28"/>
  <c r="S113" i="28"/>
  <c r="O113" i="28"/>
  <c r="BS112" i="28"/>
  <c r="BR112" i="28"/>
  <c r="BQ112" i="28"/>
  <c r="BT112" i="28" s="1"/>
  <c r="BC112" i="28"/>
  <c r="BH112" i="28" s="1"/>
  <c r="BI112" i="28" s="1"/>
  <c r="AO112" i="28"/>
  <c r="AG112" i="28"/>
  <c r="Z112" i="28"/>
  <c r="AN112" i="28" s="1"/>
  <c r="S112" i="28"/>
  <c r="O112" i="28"/>
  <c r="BS111" i="28"/>
  <c r="BR111" i="28"/>
  <c r="BQ111" i="28"/>
  <c r="BT111" i="28" s="1"/>
  <c r="BC111" i="28"/>
  <c r="BH111" i="28" s="1"/>
  <c r="BI111" i="28" s="1"/>
  <c r="AO111" i="28"/>
  <c r="AG111" i="28"/>
  <c r="Z111" i="28"/>
  <c r="AN111" i="28" s="1"/>
  <c r="S111" i="28"/>
  <c r="O111" i="28"/>
  <c r="BS110" i="28"/>
  <c r="BR110" i="28"/>
  <c r="BQ110" i="28"/>
  <c r="BT110" i="28" s="1"/>
  <c r="BC110" i="28"/>
  <c r="BH110" i="28" s="1"/>
  <c r="BI110" i="28" s="1"/>
  <c r="AO110" i="28"/>
  <c r="AN110" i="28"/>
  <c r="O110" i="28"/>
  <c r="BS109" i="28"/>
  <c r="BR109" i="28"/>
  <c r="BQ109" i="28"/>
  <c r="BT109" i="28" s="1"/>
  <c r="BC109" i="28"/>
  <c r="BH109" i="28" s="1"/>
  <c r="BI109" i="28" s="1"/>
  <c r="AO109" i="28"/>
  <c r="AN109" i="28"/>
  <c r="AG109" i="28"/>
  <c r="Z109" i="28"/>
  <c r="S109" i="28"/>
  <c r="O109" i="28"/>
  <c r="BS108" i="28"/>
  <c r="BR108" i="28"/>
  <c r="BQ108" i="28"/>
  <c r="BT108" i="28" s="1"/>
  <c r="BC108" i="28"/>
  <c r="BH108" i="28" s="1"/>
  <c r="BI108" i="28" s="1"/>
  <c r="AO108" i="28"/>
  <c r="AG108" i="28"/>
  <c r="Z108" i="28"/>
  <c r="AN108" i="28" s="1"/>
  <c r="S108" i="28"/>
  <c r="BS107" i="28"/>
  <c r="BR107" i="28"/>
  <c r="BQ107" i="28"/>
  <c r="BT107" i="28" s="1"/>
  <c r="BC107" i="28"/>
  <c r="BH107" i="28" s="1"/>
  <c r="BI107" i="28" s="1"/>
  <c r="AO107" i="28"/>
  <c r="AG107" i="28"/>
  <c r="Z107" i="28"/>
  <c r="AN107" i="28" s="1"/>
  <c r="S107" i="28"/>
  <c r="O107" i="28"/>
  <c r="BS106" i="28"/>
  <c r="BR106" i="28"/>
  <c r="BQ106" i="28"/>
  <c r="BT106" i="28" s="1"/>
  <c r="BC106" i="28"/>
  <c r="BH106" i="28" s="1"/>
  <c r="BI106" i="28" s="1"/>
  <c r="AO106" i="28"/>
  <c r="AN106" i="28"/>
  <c r="AG106" i="28"/>
  <c r="Z106" i="28"/>
  <c r="S106" i="28"/>
  <c r="O106" i="28"/>
  <c r="BS105" i="28"/>
  <c r="BR105" i="28"/>
  <c r="BQ105" i="28"/>
  <c r="BT105" i="28" s="1"/>
  <c r="BC105" i="28"/>
  <c r="BH105" i="28" s="1"/>
  <c r="BI105" i="28" s="1"/>
  <c r="AO105" i="28"/>
  <c r="AG105" i="28"/>
  <c r="Z105" i="28"/>
  <c r="AN105" i="28" s="1"/>
  <c r="S105" i="28"/>
  <c r="O105" i="28"/>
  <c r="BS104" i="28"/>
  <c r="BR104" i="28"/>
  <c r="BQ104" i="28"/>
  <c r="BT104" i="28" s="1"/>
  <c r="BC104" i="28"/>
  <c r="BH104" i="28" s="1"/>
  <c r="BI104" i="28" s="1"/>
  <c r="AO104" i="28"/>
  <c r="AG104" i="28"/>
  <c r="Z104" i="28"/>
  <c r="AN104" i="28" s="1"/>
  <c r="S104" i="28"/>
  <c r="O104" i="28"/>
  <c r="BS103" i="28"/>
  <c r="BR103" i="28"/>
  <c r="BQ103" i="28"/>
  <c r="BT103" i="28" s="1"/>
  <c r="BC103" i="28"/>
  <c r="BH103" i="28" s="1"/>
  <c r="BI103" i="28" s="1"/>
  <c r="AO103" i="28"/>
  <c r="AG103" i="28"/>
  <c r="Z103" i="28"/>
  <c r="AN103" i="28" s="1"/>
  <c r="S103" i="28"/>
  <c r="O103" i="28"/>
  <c r="BS102" i="28"/>
  <c r="BR102" i="28"/>
  <c r="BQ102" i="28"/>
  <c r="BT102" i="28" s="1"/>
  <c r="BC102" i="28"/>
  <c r="BH102" i="28" s="1"/>
  <c r="BI102" i="28" s="1"/>
  <c r="AO102" i="28"/>
  <c r="AN102" i="28"/>
  <c r="AG102" i="28"/>
  <c r="Z102" i="28"/>
  <c r="S102" i="28"/>
  <c r="O102" i="28"/>
  <c r="BS101" i="28"/>
  <c r="BR101" i="28"/>
  <c r="BQ101" i="28"/>
  <c r="BT101" i="28" s="1"/>
  <c r="BC101" i="28"/>
  <c r="BH101" i="28" s="1"/>
  <c r="BI101" i="28" s="1"/>
  <c r="AO101" i="28"/>
  <c r="AN101" i="28"/>
  <c r="O101" i="28"/>
  <c r="BS100" i="28"/>
  <c r="BR100" i="28"/>
  <c r="BQ100" i="28"/>
  <c r="BT100" i="28" s="1"/>
  <c r="BC100" i="28"/>
  <c r="BH100" i="28" s="1"/>
  <c r="BI100" i="28" s="1"/>
  <c r="AO100" i="28"/>
  <c r="AN100" i="28"/>
  <c r="AG100" i="28"/>
  <c r="Z100" i="28"/>
  <c r="S100" i="28"/>
  <c r="O100" i="28"/>
  <c r="BS99" i="28"/>
  <c r="BR99" i="28"/>
  <c r="BQ99" i="28"/>
  <c r="BT99" i="28" s="1"/>
  <c r="BC99" i="28"/>
  <c r="BH99" i="28" s="1"/>
  <c r="BI99" i="28" s="1"/>
  <c r="AO99" i="28"/>
  <c r="AN99" i="28"/>
  <c r="AG99" i="28"/>
  <c r="Z99" i="28"/>
  <c r="S99" i="28"/>
  <c r="O99" i="28"/>
  <c r="BS98" i="28"/>
  <c r="BR98" i="28"/>
  <c r="BQ98" i="28"/>
  <c r="BT98" i="28" s="1"/>
  <c r="BC98" i="28"/>
  <c r="BH98" i="28" s="1"/>
  <c r="BI98" i="28" s="1"/>
  <c r="AO98" i="28"/>
  <c r="AG98" i="28"/>
  <c r="Z98" i="28"/>
  <c r="AN98" i="28" s="1"/>
  <c r="S98" i="28"/>
  <c r="O98" i="28"/>
  <c r="BS97" i="28"/>
  <c r="BR97" i="28"/>
  <c r="BQ97" i="28"/>
  <c r="BT97" i="28" s="1"/>
  <c r="BC97" i="28"/>
  <c r="BH97" i="28" s="1"/>
  <c r="BI97" i="28" s="1"/>
  <c r="AO97" i="28"/>
  <c r="AG97" i="28"/>
  <c r="Z97" i="28"/>
  <c r="AN97" i="28" s="1"/>
  <c r="S97" i="28"/>
  <c r="O97" i="28"/>
  <c r="BS96" i="28"/>
  <c r="BR96" i="28"/>
  <c r="BQ96" i="28"/>
  <c r="BT96" i="28" s="1"/>
  <c r="BC96" i="28"/>
  <c r="BH96" i="28" s="1"/>
  <c r="BI96" i="28" s="1"/>
  <c r="AO96" i="28"/>
  <c r="AN96" i="28"/>
  <c r="AG96" i="28"/>
  <c r="Z96" i="28"/>
  <c r="S96" i="28"/>
  <c r="O96" i="28"/>
  <c r="BS95" i="28"/>
  <c r="BR95" i="28"/>
  <c r="BQ95" i="28"/>
  <c r="BT95" i="28" s="1"/>
  <c r="BC95" i="28"/>
  <c r="BH95" i="28" s="1"/>
  <c r="BI95" i="28" s="1"/>
  <c r="AO95" i="28"/>
  <c r="AN95" i="28"/>
  <c r="AG95" i="28"/>
  <c r="Z95" i="28"/>
  <c r="S95" i="28"/>
  <c r="O95" i="28"/>
  <c r="BS94" i="28"/>
  <c r="BR94" i="28"/>
  <c r="BQ94" i="28"/>
  <c r="BT94" i="28" s="1"/>
  <c r="AY94" i="28"/>
  <c r="AO94" i="28"/>
  <c r="AN94" i="28"/>
  <c r="AG94" i="28"/>
  <c r="Z94" i="28"/>
  <c r="S94" i="28"/>
  <c r="O94" i="28"/>
  <c r="BS93" i="28"/>
  <c r="BR93" i="28"/>
  <c r="BQ93" i="28"/>
  <c r="BT93" i="28" s="1"/>
  <c r="BC93" i="28"/>
  <c r="BH93" i="28" s="1"/>
  <c r="BI93" i="28" s="1"/>
  <c r="AO93" i="28"/>
  <c r="AG93" i="28"/>
  <c r="Z93" i="28"/>
  <c r="AN93" i="28" s="1"/>
  <c r="S93" i="28"/>
  <c r="O93" i="28"/>
  <c r="BS92" i="28"/>
  <c r="BR92" i="28"/>
  <c r="BQ92" i="28"/>
  <c r="BT92" i="28" s="1"/>
  <c r="BC92" i="28"/>
  <c r="BH92" i="28" s="1"/>
  <c r="BI92" i="28" s="1"/>
  <c r="AO92" i="28"/>
  <c r="AN92" i="28"/>
  <c r="AG92" i="28"/>
  <c r="Z92" i="28"/>
  <c r="S92" i="28"/>
  <c r="O92" i="28"/>
  <c r="BS91" i="28"/>
  <c r="BR91" i="28"/>
  <c r="BQ91" i="28"/>
  <c r="BT91" i="28" s="1"/>
  <c r="BC91" i="28"/>
  <c r="BH91" i="28" s="1"/>
  <c r="BI91" i="28" s="1"/>
  <c r="AO91" i="28"/>
  <c r="AN91" i="28"/>
  <c r="AG91" i="28"/>
  <c r="Z91" i="28"/>
  <c r="S91" i="28"/>
  <c r="O91" i="28"/>
  <c r="BS90" i="28"/>
  <c r="BR90" i="28"/>
  <c r="BQ90" i="28"/>
  <c r="BT90" i="28" s="1"/>
  <c r="BC90" i="28"/>
  <c r="BH90" i="28" s="1"/>
  <c r="BI90" i="28" s="1"/>
  <c r="AO90" i="28"/>
  <c r="AN90" i="28"/>
  <c r="AG90" i="28"/>
  <c r="Z90" i="28"/>
  <c r="S90" i="28"/>
  <c r="O90" i="28"/>
  <c r="BS89" i="28"/>
  <c r="BR89" i="28"/>
  <c r="BQ89" i="28"/>
  <c r="BT89" i="28" s="1"/>
  <c r="BC89" i="28"/>
  <c r="BH89" i="28" s="1"/>
  <c r="BI89" i="28" s="1"/>
  <c r="AO89" i="28"/>
  <c r="AN89" i="28"/>
  <c r="AG89" i="28"/>
  <c r="Z89" i="28"/>
  <c r="S89" i="28"/>
  <c r="O89" i="28"/>
  <c r="BS88" i="28"/>
  <c r="BR88" i="28"/>
  <c r="BQ88" i="28"/>
  <c r="BT88" i="28" s="1"/>
  <c r="BC88" i="28"/>
  <c r="BH88" i="28" s="1"/>
  <c r="BI88" i="28" s="1"/>
  <c r="AO88" i="28"/>
  <c r="AN88" i="28"/>
  <c r="AG88" i="28"/>
  <c r="Z88" i="28"/>
  <c r="S88" i="28"/>
  <c r="O88" i="28"/>
  <c r="BS87" i="28"/>
  <c r="BR87" i="28"/>
  <c r="BQ87" i="28"/>
  <c r="BT87" i="28" s="1"/>
  <c r="BC87" i="28"/>
  <c r="BH87" i="28" s="1"/>
  <c r="BI87" i="28" s="1"/>
  <c r="AO87" i="28"/>
  <c r="AN87" i="28"/>
  <c r="AG87" i="28"/>
  <c r="Z87" i="28"/>
  <c r="S87" i="28"/>
  <c r="O87" i="28"/>
  <c r="BS86" i="28"/>
  <c r="BR86" i="28"/>
  <c r="BQ86" i="28"/>
  <c r="BT86" i="28" s="1"/>
  <c r="BB86" i="28"/>
  <c r="AO86" i="28"/>
  <c r="AN86" i="28"/>
  <c r="O86" i="28"/>
  <c r="BS85" i="28"/>
  <c r="BR85" i="28"/>
  <c r="BQ85" i="28"/>
  <c r="BT85" i="28" s="1"/>
  <c r="BC85" i="28"/>
  <c r="BH85" i="28" s="1"/>
  <c r="BI85" i="28" s="1"/>
  <c r="AO85" i="28"/>
  <c r="AN85" i="28"/>
  <c r="O85" i="28"/>
  <c r="BS84" i="28"/>
  <c r="BR84" i="28"/>
  <c r="BQ84" i="28"/>
  <c r="BT84" i="28" s="1"/>
  <c r="BC84" i="28"/>
  <c r="BH84" i="28" s="1"/>
  <c r="BI84" i="28" s="1"/>
  <c r="AO84" i="28"/>
  <c r="AN84" i="28"/>
  <c r="O84" i="28"/>
  <c r="BS83" i="28"/>
  <c r="BR83" i="28"/>
  <c r="BQ83" i="28"/>
  <c r="BT83" i="28" s="1"/>
  <c r="BC83" i="28"/>
  <c r="BH83" i="28" s="1"/>
  <c r="BI83" i="28" s="1"/>
  <c r="AO83" i="28"/>
  <c r="AG83" i="28"/>
  <c r="Z83" i="28"/>
  <c r="AN83" i="28" s="1"/>
  <c r="S83" i="28"/>
  <c r="O83" i="28"/>
  <c r="BS82" i="28"/>
  <c r="BR82" i="28"/>
  <c r="BQ82" i="28"/>
  <c r="BT82" i="28" s="1"/>
  <c r="BC82" i="28"/>
  <c r="BH82" i="28" s="1"/>
  <c r="BI82" i="28" s="1"/>
  <c r="AO82" i="28"/>
  <c r="AG82" i="28"/>
  <c r="Z82" i="28"/>
  <c r="AN82" i="28" s="1"/>
  <c r="S82" i="28"/>
  <c r="O82" i="28"/>
  <c r="BS81" i="28"/>
  <c r="BR81" i="28"/>
  <c r="BQ81" i="28"/>
  <c r="BT81" i="28" s="1"/>
  <c r="BC81" i="28"/>
  <c r="BH81" i="28" s="1"/>
  <c r="BI81" i="28" s="1"/>
  <c r="AO81" i="28"/>
  <c r="AN81" i="28"/>
  <c r="O81" i="28"/>
  <c r="BS80" i="28"/>
  <c r="BR80" i="28"/>
  <c r="BQ80" i="28"/>
  <c r="BT80" i="28" s="1"/>
  <c r="BC80" i="28"/>
  <c r="BH80" i="28" s="1"/>
  <c r="BI80" i="28" s="1"/>
  <c r="AO80" i="28"/>
  <c r="AG80" i="28"/>
  <c r="Z80" i="28"/>
  <c r="AN80" i="28" s="1"/>
  <c r="S80" i="28"/>
  <c r="O80" i="28"/>
  <c r="BS79" i="28"/>
  <c r="BR79" i="28"/>
  <c r="BQ79" i="28"/>
  <c r="BT79" i="28" s="1"/>
  <c r="BC79" i="28"/>
  <c r="BH79" i="28" s="1"/>
  <c r="BI79" i="28" s="1"/>
  <c r="AO79" i="28"/>
  <c r="AN79" i="28"/>
  <c r="AG79" i="28"/>
  <c r="Z79" i="28"/>
  <c r="S79" i="28"/>
  <c r="O79" i="28"/>
  <c r="BS78" i="28"/>
  <c r="BR78" i="28"/>
  <c r="BQ78" i="28"/>
  <c r="BT78" i="28" s="1"/>
  <c r="BC78" i="28"/>
  <c r="BH78" i="28" s="1"/>
  <c r="BI78" i="28" s="1"/>
  <c r="AO78" i="28"/>
  <c r="AN78" i="28"/>
  <c r="AG78" i="28"/>
  <c r="Z78" i="28"/>
  <c r="S78" i="28"/>
  <c r="O78" i="28"/>
  <c r="BS77" i="28"/>
  <c r="BR77" i="28"/>
  <c r="BQ77" i="28"/>
  <c r="BT77" i="28" s="1"/>
  <c r="BC77" i="28"/>
  <c r="BH77" i="28" s="1"/>
  <c r="BI77" i="28" s="1"/>
  <c r="AO77" i="28"/>
  <c r="AN77" i="28"/>
  <c r="AG77" i="28"/>
  <c r="Z77" i="28"/>
  <c r="S77" i="28"/>
  <c r="O77" i="28"/>
  <c r="BS76" i="28"/>
  <c r="BR76" i="28"/>
  <c r="BQ76" i="28"/>
  <c r="BT76" i="28" s="1"/>
  <c r="BC76" i="28"/>
  <c r="BH76" i="28" s="1"/>
  <c r="BI76" i="28" s="1"/>
  <c r="AO76" i="28"/>
  <c r="AN76" i="28"/>
  <c r="O76" i="28"/>
  <c r="BS75" i="28"/>
  <c r="BR75" i="28"/>
  <c r="BQ75" i="28"/>
  <c r="BT75" i="28" s="1"/>
  <c r="BC75" i="28"/>
  <c r="BH75" i="28" s="1"/>
  <c r="BI75" i="28" s="1"/>
  <c r="AO75" i="28"/>
  <c r="AN75" i="28"/>
  <c r="AG75" i="28"/>
  <c r="Z75" i="28"/>
  <c r="S75" i="28"/>
  <c r="O75" i="28"/>
  <c r="BS74" i="28"/>
  <c r="BR74" i="28"/>
  <c r="BQ74" i="28"/>
  <c r="BT74" i="28" s="1"/>
  <c r="BC74" i="28"/>
  <c r="BH74" i="28" s="1"/>
  <c r="BI74" i="28" s="1"/>
  <c r="AO74" i="28"/>
  <c r="AN74" i="28"/>
  <c r="AG74" i="28"/>
  <c r="Z74" i="28"/>
  <c r="S74" i="28"/>
  <c r="O74" i="28"/>
  <c r="BS73" i="28"/>
  <c r="BR73" i="28"/>
  <c r="BQ73" i="28"/>
  <c r="BT73" i="28" s="1"/>
  <c r="BC73" i="28"/>
  <c r="BH73" i="28" s="1"/>
  <c r="BI73" i="28" s="1"/>
  <c r="AO73" i="28"/>
  <c r="AG73" i="28"/>
  <c r="Z73" i="28"/>
  <c r="AN73" i="28" s="1"/>
  <c r="S73" i="28"/>
  <c r="O73" i="28"/>
  <c r="BS72" i="28"/>
  <c r="BR72" i="28"/>
  <c r="BQ72" i="28"/>
  <c r="BT72" i="28" s="1"/>
  <c r="BC72" i="28"/>
  <c r="BH72" i="28" s="1"/>
  <c r="BI72" i="28" s="1"/>
  <c r="AO72" i="28"/>
  <c r="AN72" i="28"/>
  <c r="O72" i="28"/>
  <c r="BS71" i="28"/>
  <c r="BR71" i="28"/>
  <c r="BQ71" i="28"/>
  <c r="BT71" i="28" s="1"/>
  <c r="BC71" i="28"/>
  <c r="BH71" i="28" s="1"/>
  <c r="BI71" i="28" s="1"/>
  <c r="AO71" i="28"/>
  <c r="AG71" i="28"/>
  <c r="Z71" i="28"/>
  <c r="AN71" i="28" s="1"/>
  <c r="S71" i="28"/>
  <c r="O71" i="28"/>
  <c r="BS70" i="28"/>
  <c r="BR70" i="28"/>
  <c r="BQ70" i="28"/>
  <c r="BT70" i="28" s="1"/>
  <c r="BC70" i="28"/>
  <c r="BH70" i="28" s="1"/>
  <c r="BI70" i="28" s="1"/>
  <c r="AO70" i="28"/>
  <c r="AG70" i="28"/>
  <c r="Z70" i="28"/>
  <c r="AN70" i="28" s="1"/>
  <c r="S70" i="28"/>
  <c r="O70" i="28"/>
  <c r="BS69" i="28"/>
  <c r="BR69" i="28"/>
  <c r="BQ69" i="28"/>
  <c r="BT69" i="28" s="1"/>
  <c r="BC69" i="28"/>
  <c r="BH69" i="28" s="1"/>
  <c r="BI69" i="28" s="1"/>
  <c r="AO69" i="28"/>
  <c r="AG69" i="28"/>
  <c r="Z69" i="28"/>
  <c r="AN69" i="28" s="1"/>
  <c r="S69" i="28"/>
  <c r="O69" i="28"/>
  <c r="BS68" i="28"/>
  <c r="BR68" i="28"/>
  <c r="BQ68" i="28"/>
  <c r="BT68" i="28" s="1"/>
  <c r="BC68" i="28"/>
  <c r="BH68" i="28" s="1"/>
  <c r="BI68" i="28" s="1"/>
  <c r="AO68" i="28"/>
  <c r="AG68" i="28"/>
  <c r="Z68" i="28"/>
  <c r="AN68" i="28" s="1"/>
  <c r="S68" i="28"/>
  <c r="O68" i="28"/>
  <c r="BS67" i="28"/>
  <c r="BR67" i="28"/>
  <c r="BQ67" i="28"/>
  <c r="BT67" i="28" s="1"/>
  <c r="BC67" i="28"/>
  <c r="BH67" i="28" s="1"/>
  <c r="BI67" i="28" s="1"/>
  <c r="AO67" i="28"/>
  <c r="AG67" i="28"/>
  <c r="Z67" i="28"/>
  <c r="AN67" i="28" s="1"/>
  <c r="S67" i="28"/>
  <c r="BS66" i="28"/>
  <c r="BR66" i="28"/>
  <c r="BQ66" i="28"/>
  <c r="BT66" i="28" s="1"/>
  <c r="BC66" i="28"/>
  <c r="BH66" i="28" s="1"/>
  <c r="BI66" i="28" s="1"/>
  <c r="AO66" i="28"/>
  <c r="AG66" i="28"/>
  <c r="Z66" i="28"/>
  <c r="AN66" i="28" s="1"/>
  <c r="S66" i="28"/>
  <c r="BS65" i="28"/>
  <c r="BR65" i="28"/>
  <c r="BQ65" i="28"/>
  <c r="BT65" i="28" s="1"/>
  <c r="BC65" i="28"/>
  <c r="BH65" i="28" s="1"/>
  <c r="BI65" i="28" s="1"/>
  <c r="AO65" i="28"/>
  <c r="AG65" i="28"/>
  <c r="Z65" i="28"/>
  <c r="AN65" i="28" s="1"/>
  <c r="S65" i="28"/>
  <c r="BS64" i="28"/>
  <c r="BR64" i="28"/>
  <c r="BQ64" i="28"/>
  <c r="BT64" i="28" s="1"/>
  <c r="BC64" i="28"/>
  <c r="BH64" i="28" s="1"/>
  <c r="BI64" i="28" s="1"/>
  <c r="AO64" i="28"/>
  <c r="AN64" i="28"/>
  <c r="AG64" i="28"/>
  <c r="Z64" i="28"/>
  <c r="S64" i="28"/>
  <c r="O64" i="28"/>
  <c r="BS63" i="28"/>
  <c r="BR63" i="28"/>
  <c r="BQ63" i="28"/>
  <c r="BT63" i="28" s="1"/>
  <c r="BC63" i="28"/>
  <c r="BH63" i="28" s="1"/>
  <c r="BI63" i="28" s="1"/>
  <c r="AO63" i="28"/>
  <c r="AN63" i="28"/>
  <c r="O63" i="28"/>
  <c r="BS62" i="28"/>
  <c r="BR62" i="28"/>
  <c r="BQ62" i="28"/>
  <c r="BT62" i="28" s="1"/>
  <c r="BC62" i="28"/>
  <c r="BH62" i="28" s="1"/>
  <c r="BI62" i="28" s="1"/>
  <c r="O62" i="28"/>
  <c r="BS61" i="28"/>
  <c r="BR61" i="28"/>
  <c r="BQ61" i="28"/>
  <c r="BT61" i="28" s="1"/>
  <c r="BC61" i="28"/>
  <c r="BH61" i="28" s="1"/>
  <c r="BI61" i="28" s="1"/>
  <c r="O61" i="28"/>
  <c r="BS60" i="28"/>
  <c r="BR60" i="28"/>
  <c r="BQ60" i="28"/>
  <c r="BT60" i="28" s="1"/>
  <c r="BC60" i="28"/>
  <c r="BH60" i="28" s="1"/>
  <c r="BI60" i="28" s="1"/>
  <c r="O60" i="28"/>
  <c r="BS59" i="28"/>
  <c r="BR59" i="28"/>
  <c r="BQ59" i="28"/>
  <c r="BT59" i="28" s="1"/>
  <c r="BC59" i="28"/>
  <c r="BH59" i="28" s="1"/>
  <c r="BI59" i="28" s="1"/>
  <c r="AO59" i="28"/>
  <c r="AG59" i="28"/>
  <c r="Z59" i="28"/>
  <c r="AN59" i="28" s="1"/>
  <c r="O59" i="28"/>
  <c r="BS58" i="28"/>
  <c r="BR58" i="28"/>
  <c r="BQ58" i="28"/>
  <c r="BT58" i="28" s="1"/>
  <c r="BC58" i="28"/>
  <c r="BH58" i="28" s="1"/>
  <c r="BI58" i="28" s="1"/>
  <c r="AO58" i="28"/>
  <c r="AG58" i="28"/>
  <c r="Z58" i="28"/>
  <c r="AN58" i="28" s="1"/>
  <c r="O58" i="28"/>
  <c r="BS57" i="28"/>
  <c r="BR57" i="28"/>
  <c r="BQ57" i="28"/>
  <c r="BT57" i="28" s="1"/>
  <c r="BC57" i="28"/>
  <c r="BH57" i="28" s="1"/>
  <c r="BI57" i="28" s="1"/>
  <c r="AO57" i="28"/>
  <c r="AN57" i="28"/>
  <c r="AG57" i="28"/>
  <c r="Z57" i="28"/>
  <c r="S57" i="28"/>
  <c r="O57" i="28"/>
  <c r="BS56" i="28"/>
  <c r="BR56" i="28"/>
  <c r="BQ56" i="28"/>
  <c r="BT56" i="28" s="1"/>
  <c r="BC56" i="28"/>
  <c r="BH56" i="28" s="1"/>
  <c r="BI56" i="28" s="1"/>
  <c r="AO56" i="28"/>
  <c r="AN56" i="28"/>
  <c r="AG56" i="28"/>
  <c r="Z56" i="28"/>
  <c r="S56" i="28"/>
  <c r="O56" i="28"/>
  <c r="BS55" i="28"/>
  <c r="BR55" i="28"/>
  <c r="BQ55" i="28"/>
  <c r="BT55" i="28" s="1"/>
  <c r="BC55" i="28"/>
  <c r="BH55" i="28" s="1"/>
  <c r="BI55" i="28" s="1"/>
  <c r="AO55" i="28"/>
  <c r="AN55" i="28"/>
  <c r="AG55" i="28"/>
  <c r="Z55" i="28"/>
  <c r="S55" i="28"/>
  <c r="O55" i="28"/>
  <c r="BS54" i="28"/>
  <c r="BR54" i="28"/>
  <c r="BQ54" i="28"/>
  <c r="BT54" i="28" s="1"/>
  <c r="BC54" i="28"/>
  <c r="BH54" i="28" s="1"/>
  <c r="BI54" i="28" s="1"/>
  <c r="AO54" i="28"/>
  <c r="AN54" i="28"/>
  <c r="AG54" i="28"/>
  <c r="Z54" i="28"/>
  <c r="S54" i="28"/>
  <c r="O54" i="28"/>
  <c r="L54" i="28"/>
  <c r="L125" i="28" s="1"/>
  <c r="BS53" i="28"/>
  <c r="BR53" i="28"/>
  <c r="BQ53" i="28"/>
  <c r="BT53" i="28" s="1"/>
  <c r="BC53" i="28"/>
  <c r="BH53" i="28" s="1"/>
  <c r="BI53" i="28" s="1"/>
  <c r="AO53" i="28"/>
  <c r="AN53" i="28"/>
  <c r="AG53" i="28"/>
  <c r="Z53" i="28"/>
  <c r="S53" i="28"/>
  <c r="O53" i="28"/>
  <c r="BS52" i="28"/>
  <c r="BR52" i="28"/>
  <c r="BQ52" i="28"/>
  <c r="BT52" i="28" s="1"/>
  <c r="BC52" i="28"/>
  <c r="BH52" i="28" s="1"/>
  <c r="BI52" i="28" s="1"/>
  <c r="AO52" i="28"/>
  <c r="AN52" i="28"/>
  <c r="AG52" i="28"/>
  <c r="Z52" i="28"/>
  <c r="S52" i="28"/>
  <c r="O52" i="28"/>
  <c r="BS51" i="28"/>
  <c r="BR51" i="28"/>
  <c r="BQ51" i="28"/>
  <c r="BT51" i="28" s="1"/>
  <c r="BC51" i="28"/>
  <c r="BH51" i="28" s="1"/>
  <c r="BI51" i="28" s="1"/>
  <c r="AO51" i="28"/>
  <c r="AN51" i="28"/>
  <c r="AG51" i="28"/>
  <c r="Z51" i="28"/>
  <c r="S51" i="28"/>
  <c r="O51" i="28"/>
  <c r="BS50" i="28"/>
  <c r="BR50" i="28"/>
  <c r="BQ50" i="28"/>
  <c r="BT50" i="28" s="1"/>
  <c r="BC50" i="28"/>
  <c r="BH50" i="28" s="1"/>
  <c r="BI50" i="28" s="1"/>
  <c r="AO50" i="28"/>
  <c r="AG50" i="28"/>
  <c r="Z50" i="28"/>
  <c r="AN50" i="28" s="1"/>
  <c r="S50" i="28"/>
  <c r="O50" i="28"/>
  <c r="BS49" i="28"/>
  <c r="BR49" i="28"/>
  <c r="BQ49" i="28"/>
  <c r="BT49" i="28" s="1"/>
  <c r="BC49" i="28"/>
  <c r="BH49" i="28" s="1"/>
  <c r="BI49" i="28" s="1"/>
  <c r="AO49" i="28"/>
  <c r="AN49" i="28"/>
  <c r="AG49" i="28"/>
  <c r="Z49" i="28"/>
  <c r="S49" i="28"/>
  <c r="O49" i="28"/>
  <c r="BS48" i="28"/>
  <c r="BR48" i="28"/>
  <c r="BQ48" i="28"/>
  <c r="BT48" i="28" s="1"/>
  <c r="BC48" i="28"/>
  <c r="BH48" i="28" s="1"/>
  <c r="BI48" i="28" s="1"/>
  <c r="AO48" i="28"/>
  <c r="AN48" i="28"/>
  <c r="AG48" i="28"/>
  <c r="Z48" i="28"/>
  <c r="S48" i="28"/>
  <c r="BS47" i="28"/>
  <c r="BR47" i="28"/>
  <c r="BQ47" i="28"/>
  <c r="BT47" i="28" s="1"/>
  <c r="BC47" i="28"/>
  <c r="BH47" i="28" s="1"/>
  <c r="BI47" i="28" s="1"/>
  <c r="AO47" i="28"/>
  <c r="AN47" i="28"/>
  <c r="AG47" i="28"/>
  <c r="Z47" i="28"/>
  <c r="S47" i="28"/>
  <c r="O47" i="28"/>
  <c r="BS46" i="28"/>
  <c r="BR46" i="28"/>
  <c r="BQ46" i="28"/>
  <c r="BT46" i="28" s="1"/>
  <c r="BC46" i="28"/>
  <c r="BH46" i="28" s="1"/>
  <c r="BI46" i="28" s="1"/>
  <c r="AO46" i="28"/>
  <c r="AN46" i="28"/>
  <c r="AG46" i="28"/>
  <c r="Z46" i="28"/>
  <c r="S46" i="28"/>
  <c r="O46" i="28"/>
  <c r="BS45" i="28"/>
  <c r="BR45" i="28"/>
  <c r="BQ45" i="28"/>
  <c r="BT45" i="28" s="1"/>
  <c r="BC45" i="28"/>
  <c r="BH45" i="28" s="1"/>
  <c r="BI45" i="28" s="1"/>
  <c r="AO45" i="28"/>
  <c r="AN45" i="28"/>
  <c r="AG45" i="28"/>
  <c r="Z45" i="28"/>
  <c r="S45" i="28"/>
  <c r="BS44" i="28"/>
  <c r="BR44" i="28"/>
  <c r="BQ44" i="28"/>
  <c r="BT44" i="28" s="1"/>
  <c r="BC44" i="28"/>
  <c r="BH44" i="28" s="1"/>
  <c r="BI44" i="28" s="1"/>
  <c r="AN44" i="28"/>
  <c r="AG44" i="28"/>
  <c r="AO44" i="28" s="1"/>
  <c r="Z44" i="28"/>
  <c r="S44" i="28"/>
  <c r="O44" i="28"/>
  <c r="BS43" i="28"/>
  <c r="BR43" i="28"/>
  <c r="BQ43" i="28"/>
  <c r="BT43" i="28" s="1"/>
  <c r="BC43" i="28"/>
  <c r="BH43" i="28" s="1"/>
  <c r="BI43" i="28" s="1"/>
  <c r="AO43" i="28"/>
  <c r="AG43" i="28"/>
  <c r="Z43" i="28"/>
  <c r="AN43" i="28" s="1"/>
  <c r="S43" i="28"/>
  <c r="O43" i="28"/>
  <c r="BS42" i="28"/>
  <c r="BR42" i="28"/>
  <c r="BQ42" i="28"/>
  <c r="BT42" i="28" s="1"/>
  <c r="BC42" i="28"/>
  <c r="BH42" i="28" s="1"/>
  <c r="BI42" i="28" s="1"/>
  <c r="AO42" i="28"/>
  <c r="AN42" i="28"/>
  <c r="AG42" i="28"/>
  <c r="Z42" i="28"/>
  <c r="S42" i="28"/>
  <c r="BS41" i="28"/>
  <c r="BR41" i="28"/>
  <c r="BQ41" i="28"/>
  <c r="BT41" i="28" s="1"/>
  <c r="BC41" i="28"/>
  <c r="BH41" i="28" s="1"/>
  <c r="BI41" i="28" s="1"/>
  <c r="AO41" i="28"/>
  <c r="AG41" i="28"/>
  <c r="Z41" i="28"/>
  <c r="AN41" i="28" s="1"/>
  <c r="S41" i="28"/>
  <c r="O41" i="28"/>
  <c r="BS40" i="28"/>
  <c r="BR40" i="28"/>
  <c r="BQ40" i="28"/>
  <c r="BT40" i="28" s="1"/>
  <c r="BC40" i="28"/>
  <c r="BH40" i="28" s="1"/>
  <c r="BI40" i="28" s="1"/>
  <c r="AO40" i="28"/>
  <c r="AN40" i="28"/>
  <c r="O40" i="28"/>
  <c r="BS39" i="28"/>
  <c r="BR39" i="28"/>
  <c r="BQ39" i="28"/>
  <c r="BT39" i="28" s="1"/>
  <c r="BC39" i="28"/>
  <c r="BH39" i="28" s="1"/>
  <c r="BI39" i="28" s="1"/>
  <c r="AO39" i="28"/>
  <c r="AN39" i="28"/>
  <c r="AG39" i="28"/>
  <c r="O39" i="28"/>
  <c r="BS38" i="28"/>
  <c r="BR38" i="28"/>
  <c r="BQ38" i="28"/>
  <c r="BT38" i="28" s="1"/>
  <c r="BC38" i="28"/>
  <c r="BH38" i="28" s="1"/>
  <c r="BI38" i="28" s="1"/>
  <c r="AO38" i="28"/>
  <c r="AG38" i="28"/>
  <c r="Z38" i="28"/>
  <c r="AN38" i="28" s="1"/>
  <c r="S38" i="28"/>
  <c r="O38" i="28"/>
  <c r="BS37" i="28"/>
  <c r="BR37" i="28"/>
  <c r="BQ37" i="28"/>
  <c r="BT37" i="28" s="1"/>
  <c r="BC37" i="28"/>
  <c r="BH37" i="28" s="1"/>
  <c r="BI37" i="28" s="1"/>
  <c r="AO37" i="28"/>
  <c r="AG37" i="28"/>
  <c r="Z37" i="28"/>
  <c r="AN37" i="28" s="1"/>
  <c r="S37" i="28"/>
  <c r="O37" i="28"/>
  <c r="BS36" i="28"/>
  <c r="BR36" i="28"/>
  <c r="BQ36" i="28"/>
  <c r="BT36" i="28" s="1"/>
  <c r="AW36" i="28"/>
  <c r="AO36" i="28"/>
  <c r="AN36" i="28"/>
  <c r="AG36" i="28"/>
  <c r="Z36" i="28"/>
  <c r="S36" i="28"/>
  <c r="O36" i="28"/>
  <c r="BS35" i="28"/>
  <c r="BR35" i="28"/>
  <c r="BQ35" i="28"/>
  <c r="BT35" i="28" s="1"/>
  <c r="BC35" i="28"/>
  <c r="BH35" i="28" s="1"/>
  <c r="BI35" i="28" s="1"/>
  <c r="AO35" i="28"/>
  <c r="AN35" i="28"/>
  <c r="AG35" i="28"/>
  <c r="Z35" i="28"/>
  <c r="S35" i="28"/>
  <c r="O35" i="28"/>
  <c r="BS34" i="28"/>
  <c r="BR34" i="28"/>
  <c r="BQ34" i="28"/>
  <c r="BT34" i="28" s="1"/>
  <c r="BC34" i="28"/>
  <c r="BH34" i="28" s="1"/>
  <c r="BI34" i="28" s="1"/>
  <c r="AO34" i="28"/>
  <c r="AN34" i="28"/>
  <c r="AG34" i="28"/>
  <c r="Z34" i="28"/>
  <c r="S34" i="28"/>
  <c r="O34" i="28"/>
  <c r="BS33" i="28"/>
  <c r="BR33" i="28"/>
  <c r="BQ33" i="28"/>
  <c r="BT33" i="28" s="1"/>
  <c r="BC33" i="28"/>
  <c r="BH33" i="28" s="1"/>
  <c r="BI33" i="28" s="1"/>
  <c r="AO33" i="28"/>
  <c r="AG33" i="28"/>
  <c r="Z33" i="28"/>
  <c r="AN33" i="28" s="1"/>
  <c r="S33" i="28"/>
  <c r="O33" i="28"/>
  <c r="BS32" i="28"/>
  <c r="BR32" i="28"/>
  <c r="BQ32" i="28"/>
  <c r="BT32" i="28" s="1"/>
  <c r="BC32" i="28"/>
  <c r="BH32" i="28" s="1"/>
  <c r="BI32" i="28" s="1"/>
  <c r="AO32" i="28"/>
  <c r="AN32" i="28"/>
  <c r="AG32" i="28"/>
  <c r="S32" i="28"/>
  <c r="O32" i="28"/>
  <c r="BS31" i="28"/>
  <c r="BR31" i="28"/>
  <c r="BQ31" i="28"/>
  <c r="BT31" i="28" s="1"/>
  <c r="BC31" i="28"/>
  <c r="BH31" i="28" s="1"/>
  <c r="BI31" i="28" s="1"/>
  <c r="AO31" i="28"/>
  <c r="AN31" i="28"/>
  <c r="AG31" i="28"/>
  <c r="Z31" i="28"/>
  <c r="S31" i="28"/>
  <c r="O31" i="28"/>
  <c r="BS30" i="28"/>
  <c r="BR30" i="28"/>
  <c r="BQ30" i="28"/>
  <c r="BT30" i="28" s="1"/>
  <c r="BC30" i="28"/>
  <c r="BH30" i="28" s="1"/>
  <c r="BI30" i="28" s="1"/>
  <c r="AO30" i="28"/>
  <c r="AN30" i="28"/>
  <c r="AG30" i="28"/>
  <c r="O30" i="28"/>
  <c r="BS29" i="28"/>
  <c r="BR29" i="28"/>
  <c r="BQ29" i="28"/>
  <c r="BT29" i="28" s="1"/>
  <c r="BC29" i="28"/>
  <c r="BH29" i="28" s="1"/>
  <c r="BI29" i="28" s="1"/>
  <c r="AO29" i="28"/>
  <c r="AN29" i="28"/>
  <c r="AG29" i="28"/>
  <c r="O29" i="28"/>
  <c r="BS28" i="28"/>
  <c r="BR28" i="28"/>
  <c r="BQ28" i="28"/>
  <c r="BT28" i="28" s="1"/>
  <c r="BC28" i="28"/>
  <c r="BH28" i="28" s="1"/>
  <c r="BI28" i="28" s="1"/>
  <c r="AO28" i="28"/>
  <c r="AN28" i="28"/>
  <c r="AG28" i="28"/>
  <c r="Z28" i="28"/>
  <c r="S28" i="28"/>
  <c r="O28" i="28"/>
  <c r="BS27" i="28"/>
  <c r="BR27" i="28"/>
  <c r="BQ27" i="28"/>
  <c r="BT27" i="28" s="1"/>
  <c r="BC27" i="28"/>
  <c r="BH27" i="28" s="1"/>
  <c r="BI27" i="28" s="1"/>
  <c r="AO27" i="28"/>
  <c r="AN27" i="28"/>
  <c r="AG27" i="28"/>
  <c r="O27" i="28"/>
  <c r="BS26" i="28"/>
  <c r="BR26" i="28"/>
  <c r="BQ26" i="28"/>
  <c r="BT26" i="28" s="1"/>
  <c r="BC26" i="28"/>
  <c r="BH26" i="28" s="1"/>
  <c r="BI26" i="28" s="1"/>
  <c r="AO26" i="28"/>
  <c r="AN26" i="28"/>
  <c r="AG26" i="28"/>
  <c r="O26" i="28"/>
  <c r="BS25" i="28"/>
  <c r="BR25" i="28"/>
  <c r="BQ25" i="28"/>
  <c r="BT25" i="28" s="1"/>
  <c r="BC25" i="28"/>
  <c r="BH25" i="28" s="1"/>
  <c r="BI25" i="28" s="1"/>
  <c r="AO25" i="28"/>
  <c r="AN25" i="28"/>
  <c r="O25" i="28"/>
  <c r="BS24" i="28"/>
  <c r="BR24" i="28"/>
  <c r="BQ24" i="28"/>
  <c r="BT24" i="28" s="1"/>
  <c r="BC24" i="28"/>
  <c r="BH24" i="28" s="1"/>
  <c r="BI24" i="28" s="1"/>
  <c r="AO24" i="28"/>
  <c r="AG24" i="28"/>
  <c r="Z24" i="28"/>
  <c r="AN24" i="28" s="1"/>
  <c r="S24" i="28"/>
  <c r="O24" i="28"/>
  <c r="BS23" i="28"/>
  <c r="BR23" i="28"/>
  <c r="BQ23" i="28"/>
  <c r="BT23" i="28" s="1"/>
  <c r="BC23" i="28"/>
  <c r="BH23" i="28" s="1"/>
  <c r="BI23" i="28" s="1"/>
  <c r="AO23" i="28"/>
  <c r="AN23" i="28"/>
  <c r="AG23" i="28"/>
  <c r="Z23" i="28"/>
  <c r="S23" i="28"/>
  <c r="O23" i="28"/>
  <c r="BS22" i="28"/>
  <c r="BR22" i="28"/>
  <c r="BQ22" i="28"/>
  <c r="BT22" i="28" s="1"/>
  <c r="BC22" i="28"/>
  <c r="BH22" i="28" s="1"/>
  <c r="BI22" i="28" s="1"/>
  <c r="AO22" i="28"/>
  <c r="AN22" i="28"/>
  <c r="AG22" i="28"/>
  <c r="Z22" i="28"/>
  <c r="S22" i="28"/>
  <c r="O22" i="28"/>
  <c r="BS21" i="28"/>
  <c r="BR21" i="28"/>
  <c r="BQ21" i="28"/>
  <c r="BT21" i="28" s="1"/>
  <c r="BC21" i="28"/>
  <c r="BH21" i="28" s="1"/>
  <c r="BI21" i="28" s="1"/>
  <c r="AO21" i="28"/>
  <c r="AG21" i="28"/>
  <c r="Z21" i="28"/>
  <c r="AN21" i="28" s="1"/>
  <c r="S21" i="28"/>
  <c r="O21" i="28"/>
  <c r="BS20" i="28"/>
  <c r="BR20" i="28"/>
  <c r="BQ20" i="28"/>
  <c r="BT20" i="28" s="1"/>
  <c r="BC20" i="28"/>
  <c r="BH20" i="28" s="1"/>
  <c r="BI20" i="28" s="1"/>
  <c r="AO20" i="28"/>
  <c r="AN20" i="28"/>
  <c r="O20" i="28"/>
  <c r="BS19" i="28"/>
  <c r="BR19" i="28"/>
  <c r="BQ19" i="28"/>
  <c r="BT19" i="28" s="1"/>
  <c r="BC19" i="28"/>
  <c r="BH19" i="28" s="1"/>
  <c r="BI19" i="28" s="1"/>
  <c r="AO19" i="28"/>
  <c r="AN19" i="28"/>
  <c r="AG19" i="28"/>
  <c r="Z19" i="28"/>
  <c r="S19" i="28"/>
  <c r="O19" i="28"/>
  <c r="BS18" i="28"/>
  <c r="BR18" i="28"/>
  <c r="BQ18" i="28"/>
  <c r="BT18" i="28" s="1"/>
  <c r="BC18" i="28"/>
  <c r="BH18" i="28" s="1"/>
  <c r="BI18" i="28" s="1"/>
  <c r="AO18" i="28"/>
  <c r="AN18" i="28"/>
  <c r="S18" i="28"/>
  <c r="O18" i="28"/>
  <c r="BS17" i="28"/>
  <c r="BR17" i="28"/>
  <c r="BQ17" i="28"/>
  <c r="BT17" i="28" s="1"/>
  <c r="BC17" i="28"/>
  <c r="BH17" i="28" s="1"/>
  <c r="BI17" i="28" s="1"/>
  <c r="AO17" i="28"/>
  <c r="AN17" i="28"/>
  <c r="AG17" i="28"/>
  <c r="Z17" i="28"/>
  <c r="S17" i="28"/>
  <c r="O17" i="28"/>
  <c r="BS16" i="28"/>
  <c r="BR16" i="28"/>
  <c r="BQ16" i="28"/>
  <c r="BT16" i="28" s="1"/>
  <c r="BC16" i="28"/>
  <c r="BH16" i="28" s="1"/>
  <c r="BI16" i="28" s="1"/>
  <c r="AO16" i="28"/>
  <c r="AN16" i="28"/>
  <c r="O16" i="28"/>
  <c r="BS15" i="28"/>
  <c r="BR15" i="28"/>
  <c r="BQ15" i="28"/>
  <c r="BT15" i="28" s="1"/>
  <c r="BC15" i="28"/>
  <c r="BH15" i="28" s="1"/>
  <c r="BI15" i="28" s="1"/>
  <c r="AO15" i="28"/>
  <c r="AN15" i="28"/>
  <c r="AG15" i="28"/>
  <c r="Z15" i="28"/>
  <c r="S15" i="28"/>
  <c r="O15" i="28"/>
  <c r="BS14" i="28"/>
  <c r="BR14" i="28"/>
  <c r="BQ14" i="28"/>
  <c r="BT14" i="28" s="1"/>
  <c r="BC14" i="28"/>
  <c r="BH14" i="28" s="1"/>
  <c r="BI14" i="28" s="1"/>
  <c r="AO14" i="28"/>
  <c r="AN14" i="28"/>
  <c r="AG14" i="28"/>
  <c r="Z14" i="28"/>
  <c r="S14" i="28"/>
  <c r="O14" i="28"/>
  <c r="BS13" i="28"/>
  <c r="BR13" i="28"/>
  <c r="BQ13" i="28"/>
  <c r="BT13" i="28" s="1"/>
  <c r="BC13" i="28"/>
  <c r="BH13" i="28" s="1"/>
  <c r="BI13" i="28" s="1"/>
  <c r="AO13" i="28"/>
  <c r="AN13" i="28"/>
  <c r="O13" i="28"/>
  <c r="BS12" i="28"/>
  <c r="BR12" i="28"/>
  <c r="BQ12" i="28"/>
  <c r="BT12" i="28" s="1"/>
  <c r="BC12" i="28"/>
  <c r="BH12" i="28" s="1"/>
  <c r="BI12" i="28" s="1"/>
  <c r="AO12" i="28"/>
  <c r="AN12" i="28"/>
  <c r="O12" i="28"/>
  <c r="BS11" i="28"/>
  <c r="BR11" i="28"/>
  <c r="BQ11" i="28"/>
  <c r="BT11" i="28" s="1"/>
  <c r="AZ11" i="28"/>
  <c r="AO11" i="28"/>
  <c r="AN11" i="28"/>
  <c r="O11" i="28"/>
  <c r="BS10" i="28"/>
  <c r="BR10" i="28"/>
  <c r="BQ10" i="28"/>
  <c r="BT10" i="28" s="1"/>
  <c r="BC10" i="28"/>
  <c r="BH10" i="28" s="1"/>
  <c r="BI10" i="28" s="1"/>
  <c r="AO10" i="28"/>
  <c r="AN10" i="28"/>
  <c r="AG10" i="28"/>
  <c r="Z10" i="28"/>
  <c r="S10" i="28"/>
  <c r="O10" i="28"/>
  <c r="BS9" i="28"/>
  <c r="BR9" i="28"/>
  <c r="BQ9" i="28"/>
  <c r="BT9" i="28" s="1"/>
  <c r="BC9" i="28"/>
  <c r="BH9" i="28" s="1"/>
  <c r="BI9" i="28" s="1"/>
  <c r="AO9" i="28"/>
  <c r="AN9" i="28"/>
  <c r="AG9" i="28"/>
  <c r="Z9" i="28"/>
  <c r="S9" i="28"/>
  <c r="O9" i="28"/>
  <c r="BS8" i="28"/>
  <c r="BR8" i="28"/>
  <c r="BQ8" i="28"/>
  <c r="BT8" i="28" s="1"/>
  <c r="BC8" i="28"/>
  <c r="BH8" i="28" s="1"/>
  <c r="BI8" i="28" s="1"/>
  <c r="AO8" i="28"/>
  <c r="AN8" i="28"/>
  <c r="AG8" i="28"/>
  <c r="Z8" i="28"/>
  <c r="S8" i="28"/>
  <c r="O8" i="28"/>
  <c r="BS7" i="28"/>
  <c r="BR7" i="28"/>
  <c r="BQ7" i="28"/>
  <c r="BT7" i="28" s="1"/>
  <c r="BC7" i="28"/>
  <c r="BH7" i="28" s="1"/>
  <c r="BI7" i="28" s="1"/>
  <c r="AO7" i="28"/>
  <c r="AN7" i="28"/>
  <c r="AG7" i="28"/>
  <c r="Z7" i="28"/>
  <c r="S7" i="28"/>
  <c r="O7" i="28"/>
  <c r="BS6" i="28"/>
  <c r="BR6" i="28"/>
  <c r="BQ6" i="28"/>
  <c r="BT6" i="28" s="1"/>
  <c r="BC6" i="28"/>
  <c r="BH6" i="28" s="1"/>
  <c r="AO6" i="28"/>
  <c r="AN6" i="28"/>
  <c r="AG6" i="28"/>
  <c r="AG125" i="28" s="1"/>
  <c r="Z6" i="28"/>
  <c r="Z125" i="28" s="1"/>
  <c r="S6" i="28"/>
  <c r="S125" i="28" s="1"/>
  <c r="O6" i="28"/>
  <c r="O125" i="28" s="1"/>
  <c r="BG125" i="27"/>
  <c r="BF125" i="27"/>
  <c r="BE125" i="27"/>
  <c r="BA125" i="27"/>
  <c r="AX125" i="27"/>
  <c r="AV125" i="27"/>
  <c r="AM125" i="27"/>
  <c r="AL125" i="27"/>
  <c r="AK125" i="27"/>
  <c r="AJ125" i="27"/>
  <c r="AI125" i="27"/>
  <c r="AH125" i="27"/>
  <c r="AF125" i="27"/>
  <c r="AE125" i="27"/>
  <c r="AD125" i="27"/>
  <c r="AC125" i="27"/>
  <c r="AB125" i="27"/>
  <c r="AA125" i="27"/>
  <c r="Y125" i="27"/>
  <c r="X125" i="27"/>
  <c r="W125" i="27"/>
  <c r="V125" i="27"/>
  <c r="U125" i="27"/>
  <c r="T125" i="27"/>
  <c r="R125" i="27"/>
  <c r="Q125" i="27"/>
  <c r="P125" i="27"/>
  <c r="N125" i="27"/>
  <c r="M125" i="27"/>
  <c r="K125" i="27"/>
  <c r="BS123" i="27"/>
  <c r="BR123" i="27"/>
  <c r="BQ123" i="27"/>
  <c r="BT123" i="27" s="1"/>
  <c r="BC123" i="27"/>
  <c r="BH123" i="27" s="1"/>
  <c r="BI123" i="27" s="1"/>
  <c r="AO123" i="27"/>
  <c r="AN123" i="27"/>
  <c r="AG123" i="27"/>
  <c r="Z123" i="27"/>
  <c r="S123" i="27"/>
  <c r="O123" i="27"/>
  <c r="BS122" i="27"/>
  <c r="BR122" i="27"/>
  <c r="BQ122" i="27"/>
  <c r="BT122" i="27" s="1"/>
  <c r="BC122" i="27"/>
  <c r="BH122" i="27" s="1"/>
  <c r="BI122" i="27" s="1"/>
  <c r="AO122" i="27"/>
  <c r="AN122" i="27"/>
  <c r="Z122" i="27"/>
  <c r="S122" i="27"/>
  <c r="BS121" i="27"/>
  <c r="BR121" i="27"/>
  <c r="BQ121" i="27"/>
  <c r="BT121" i="27" s="1"/>
  <c r="BC121" i="27"/>
  <c r="BH121" i="27" s="1"/>
  <c r="BI121" i="27" s="1"/>
  <c r="AO121" i="27"/>
  <c r="AN121" i="27"/>
  <c r="O121" i="27"/>
  <c r="BS120" i="27"/>
  <c r="BR120" i="27"/>
  <c r="BQ120" i="27"/>
  <c r="BT120" i="27" s="1"/>
  <c r="BC120" i="27"/>
  <c r="BH120" i="27" s="1"/>
  <c r="BI120" i="27" s="1"/>
  <c r="AO120" i="27"/>
  <c r="AG120" i="27"/>
  <c r="Z120" i="27"/>
  <c r="AN120" i="27" s="1"/>
  <c r="S120" i="27"/>
  <c r="O120" i="27"/>
  <c r="BS119" i="27"/>
  <c r="BR119" i="27"/>
  <c r="BQ119" i="27"/>
  <c r="BT119" i="27" s="1"/>
  <c r="BC119" i="27"/>
  <c r="BH119" i="27" s="1"/>
  <c r="BI119" i="27" s="1"/>
  <c r="AO119" i="27"/>
  <c r="AN119" i="27"/>
  <c r="O119" i="27"/>
  <c r="BS118" i="27"/>
  <c r="BR118" i="27"/>
  <c r="BQ118" i="27"/>
  <c r="BT118" i="27" s="1"/>
  <c r="BC118" i="27"/>
  <c r="BH118" i="27" s="1"/>
  <c r="BI118" i="27" s="1"/>
  <c r="AO118" i="27"/>
  <c r="AN118" i="27"/>
  <c r="AG118" i="27"/>
  <c r="Z118" i="27"/>
  <c r="S118" i="27"/>
  <c r="O118" i="27"/>
  <c r="BS117" i="27"/>
  <c r="BR117" i="27"/>
  <c r="BQ117" i="27"/>
  <c r="BT117" i="27" s="1"/>
  <c r="BC117" i="27"/>
  <c r="BH117" i="27" s="1"/>
  <c r="BI117" i="27" s="1"/>
  <c r="AO117" i="27"/>
  <c r="AN117" i="27"/>
  <c r="AG117" i="27"/>
  <c r="Z117" i="27"/>
  <c r="S117" i="27"/>
  <c r="O117" i="27"/>
  <c r="BS116" i="27"/>
  <c r="BR116" i="27"/>
  <c r="BQ116" i="27"/>
  <c r="BT116" i="27" s="1"/>
  <c r="BC116" i="27"/>
  <c r="BH116" i="27" s="1"/>
  <c r="BI116" i="27" s="1"/>
  <c r="AO116" i="27"/>
  <c r="AN116" i="27"/>
  <c r="AG116" i="27"/>
  <c r="Z116" i="27"/>
  <c r="S116" i="27"/>
  <c r="O116" i="27"/>
  <c r="BS115" i="27"/>
  <c r="BR115" i="27"/>
  <c r="BQ115" i="27"/>
  <c r="BT115" i="27" s="1"/>
  <c r="BC115" i="27"/>
  <c r="BH115" i="27" s="1"/>
  <c r="BI115" i="27" s="1"/>
  <c r="AO115" i="27"/>
  <c r="AN115" i="27"/>
  <c r="O115" i="27"/>
  <c r="BS114" i="27"/>
  <c r="BR114" i="27"/>
  <c r="BQ114" i="27"/>
  <c r="BT114" i="27" s="1"/>
  <c r="BC114" i="27"/>
  <c r="BH114" i="27" s="1"/>
  <c r="BI114" i="27" s="1"/>
  <c r="AO114" i="27"/>
  <c r="AG114" i="27"/>
  <c r="Z114" i="27"/>
  <c r="AN114" i="27" s="1"/>
  <c r="S114" i="27"/>
  <c r="O114" i="27"/>
  <c r="BS113" i="27"/>
  <c r="BR113" i="27"/>
  <c r="BQ113" i="27"/>
  <c r="BT113" i="27" s="1"/>
  <c r="BC113" i="27"/>
  <c r="BH113" i="27" s="1"/>
  <c r="BI113" i="27" s="1"/>
  <c r="AO113" i="27"/>
  <c r="AN113" i="27"/>
  <c r="AG113" i="27"/>
  <c r="Z113" i="27"/>
  <c r="S113" i="27"/>
  <c r="O113" i="27"/>
  <c r="BS112" i="27"/>
  <c r="BR112" i="27"/>
  <c r="BQ112" i="27"/>
  <c r="BT112" i="27" s="1"/>
  <c r="BC112" i="27"/>
  <c r="BH112" i="27" s="1"/>
  <c r="BI112" i="27" s="1"/>
  <c r="AO112" i="27"/>
  <c r="AG112" i="27"/>
  <c r="Z112" i="27"/>
  <c r="AN112" i="27" s="1"/>
  <c r="S112" i="27"/>
  <c r="O112" i="27"/>
  <c r="BS111" i="27"/>
  <c r="BR111" i="27"/>
  <c r="BQ111" i="27"/>
  <c r="BT111" i="27" s="1"/>
  <c r="BC111" i="27"/>
  <c r="BH111" i="27" s="1"/>
  <c r="BI111" i="27" s="1"/>
  <c r="AO111" i="27"/>
  <c r="AG111" i="27"/>
  <c r="Z111" i="27"/>
  <c r="AN111" i="27" s="1"/>
  <c r="S111" i="27"/>
  <c r="O111" i="27"/>
  <c r="BS110" i="27"/>
  <c r="BR110" i="27"/>
  <c r="BQ110" i="27"/>
  <c r="BT110" i="27" s="1"/>
  <c r="BC110" i="27"/>
  <c r="BH110" i="27" s="1"/>
  <c r="BI110" i="27" s="1"/>
  <c r="AO110" i="27"/>
  <c r="AN110" i="27"/>
  <c r="O110" i="27"/>
  <c r="BS109" i="27"/>
  <c r="BR109" i="27"/>
  <c r="BQ109" i="27"/>
  <c r="BT109" i="27" s="1"/>
  <c r="BC109" i="27"/>
  <c r="BH109" i="27" s="1"/>
  <c r="BI109" i="27" s="1"/>
  <c r="AO109" i="27"/>
  <c r="AN109" i="27"/>
  <c r="AG109" i="27"/>
  <c r="Z109" i="27"/>
  <c r="S109" i="27"/>
  <c r="O109" i="27"/>
  <c r="BS108" i="27"/>
  <c r="BR108" i="27"/>
  <c r="BQ108" i="27"/>
  <c r="BT108" i="27" s="1"/>
  <c r="BC108" i="27"/>
  <c r="BH108" i="27" s="1"/>
  <c r="BI108" i="27" s="1"/>
  <c r="AO108" i="27"/>
  <c r="AG108" i="27"/>
  <c r="Z108" i="27"/>
  <c r="AN108" i="27" s="1"/>
  <c r="S108" i="27"/>
  <c r="BS107" i="27"/>
  <c r="BR107" i="27"/>
  <c r="BQ107" i="27"/>
  <c r="BT107" i="27" s="1"/>
  <c r="BC107" i="27"/>
  <c r="BH107" i="27" s="1"/>
  <c r="BI107" i="27" s="1"/>
  <c r="AO107" i="27"/>
  <c r="AG107" i="27"/>
  <c r="Z107" i="27"/>
  <c r="AN107" i="27" s="1"/>
  <c r="S107" i="27"/>
  <c r="O107" i="27"/>
  <c r="BS106" i="27"/>
  <c r="BR106" i="27"/>
  <c r="BQ106" i="27"/>
  <c r="BT106" i="27" s="1"/>
  <c r="BC106" i="27"/>
  <c r="BH106" i="27" s="1"/>
  <c r="BI106" i="27" s="1"/>
  <c r="AO106" i="27"/>
  <c r="AN106" i="27"/>
  <c r="AG106" i="27"/>
  <c r="Z106" i="27"/>
  <c r="S106" i="27"/>
  <c r="O106" i="27"/>
  <c r="BS105" i="27"/>
  <c r="BR105" i="27"/>
  <c r="BQ105" i="27"/>
  <c r="BT105" i="27" s="1"/>
  <c r="BC105" i="27"/>
  <c r="BH105" i="27" s="1"/>
  <c r="BI105" i="27" s="1"/>
  <c r="AO105" i="27"/>
  <c r="AG105" i="27"/>
  <c r="Z105" i="27"/>
  <c r="AN105" i="27" s="1"/>
  <c r="S105" i="27"/>
  <c r="O105" i="27"/>
  <c r="BS104" i="27"/>
  <c r="BR104" i="27"/>
  <c r="BQ104" i="27"/>
  <c r="BT104" i="27" s="1"/>
  <c r="BC104" i="27"/>
  <c r="BH104" i="27" s="1"/>
  <c r="BI104" i="27" s="1"/>
  <c r="AO104" i="27"/>
  <c r="AG104" i="27"/>
  <c r="Z104" i="27"/>
  <c r="AN104" i="27" s="1"/>
  <c r="S104" i="27"/>
  <c r="O104" i="27"/>
  <c r="BS103" i="27"/>
  <c r="BR103" i="27"/>
  <c r="BQ103" i="27"/>
  <c r="BT103" i="27" s="1"/>
  <c r="BC103" i="27"/>
  <c r="BH103" i="27" s="1"/>
  <c r="BI103" i="27" s="1"/>
  <c r="AO103" i="27"/>
  <c r="AG103" i="27"/>
  <c r="Z103" i="27"/>
  <c r="AN103" i="27" s="1"/>
  <c r="S103" i="27"/>
  <c r="O103" i="27"/>
  <c r="BS102" i="27"/>
  <c r="BR102" i="27"/>
  <c r="BQ102" i="27"/>
  <c r="BT102" i="27" s="1"/>
  <c r="BC102" i="27"/>
  <c r="BH102" i="27" s="1"/>
  <c r="BI102" i="27" s="1"/>
  <c r="AO102" i="27"/>
  <c r="AN102" i="27"/>
  <c r="AG102" i="27"/>
  <c r="Z102" i="27"/>
  <c r="S102" i="27"/>
  <c r="O102" i="27"/>
  <c r="BS101" i="27"/>
  <c r="BR101" i="27"/>
  <c r="BQ101" i="27"/>
  <c r="BT101" i="27" s="1"/>
  <c r="BC101" i="27"/>
  <c r="BH101" i="27" s="1"/>
  <c r="BI101" i="27" s="1"/>
  <c r="AO101" i="27"/>
  <c r="AN101" i="27"/>
  <c r="O101" i="27"/>
  <c r="BS100" i="27"/>
  <c r="BR100" i="27"/>
  <c r="BQ100" i="27"/>
  <c r="BT100" i="27" s="1"/>
  <c r="BC100" i="27"/>
  <c r="BH100" i="27" s="1"/>
  <c r="BI100" i="27" s="1"/>
  <c r="AO100" i="27"/>
  <c r="AN100" i="27"/>
  <c r="AG100" i="27"/>
  <c r="Z100" i="27"/>
  <c r="S100" i="27"/>
  <c r="O100" i="27"/>
  <c r="BS99" i="27"/>
  <c r="BR99" i="27"/>
  <c r="BQ99" i="27"/>
  <c r="BT99" i="27" s="1"/>
  <c r="BC99" i="27"/>
  <c r="BH99" i="27" s="1"/>
  <c r="BI99" i="27" s="1"/>
  <c r="AO99" i="27"/>
  <c r="AN99" i="27"/>
  <c r="AG99" i="27"/>
  <c r="Z99" i="27"/>
  <c r="S99" i="27"/>
  <c r="O99" i="27"/>
  <c r="BS98" i="27"/>
  <c r="BR98" i="27"/>
  <c r="BQ98" i="27"/>
  <c r="BT98" i="27" s="1"/>
  <c r="BC98" i="27"/>
  <c r="BH98" i="27" s="1"/>
  <c r="BI98" i="27" s="1"/>
  <c r="AO98" i="27"/>
  <c r="AG98" i="27"/>
  <c r="Z98" i="27"/>
  <c r="AN98" i="27" s="1"/>
  <c r="S98" i="27"/>
  <c r="O98" i="27"/>
  <c r="BS97" i="27"/>
  <c r="BR97" i="27"/>
  <c r="BQ97" i="27"/>
  <c r="BT97" i="27" s="1"/>
  <c r="BC97" i="27"/>
  <c r="BH97" i="27" s="1"/>
  <c r="BI97" i="27" s="1"/>
  <c r="AO97" i="27"/>
  <c r="AG97" i="27"/>
  <c r="Z97" i="27"/>
  <c r="AN97" i="27" s="1"/>
  <c r="S97" i="27"/>
  <c r="O97" i="27"/>
  <c r="BS96" i="27"/>
  <c r="BR96" i="27"/>
  <c r="BQ96" i="27"/>
  <c r="BT96" i="27" s="1"/>
  <c r="BC96" i="27"/>
  <c r="BH96" i="27" s="1"/>
  <c r="BI96" i="27" s="1"/>
  <c r="AO96" i="27"/>
  <c r="AN96" i="27"/>
  <c r="AG96" i="27"/>
  <c r="Z96" i="27"/>
  <c r="S96" i="27"/>
  <c r="O96" i="27"/>
  <c r="BS95" i="27"/>
  <c r="BR95" i="27"/>
  <c r="BQ95" i="27"/>
  <c r="BT95" i="27" s="1"/>
  <c r="BC95" i="27"/>
  <c r="BH95" i="27" s="1"/>
  <c r="BI95" i="27" s="1"/>
  <c r="AO95" i="27"/>
  <c r="AN95" i="27"/>
  <c r="AG95" i="27"/>
  <c r="Z95" i="27"/>
  <c r="S95" i="27"/>
  <c r="O95" i="27"/>
  <c r="BS94" i="27"/>
  <c r="BR94" i="27"/>
  <c r="BQ94" i="27"/>
  <c r="BT94" i="27" s="1"/>
  <c r="AY94" i="27"/>
  <c r="AO94" i="27"/>
  <c r="AN94" i="27"/>
  <c r="AG94" i="27"/>
  <c r="Z94" i="27"/>
  <c r="S94" i="27"/>
  <c r="O94" i="27"/>
  <c r="BS93" i="27"/>
  <c r="BR93" i="27"/>
  <c r="BQ93" i="27"/>
  <c r="BT93" i="27" s="1"/>
  <c r="BC93" i="27"/>
  <c r="BH93" i="27" s="1"/>
  <c r="BI93" i="27" s="1"/>
  <c r="AO93" i="27"/>
  <c r="AG93" i="27"/>
  <c r="Z93" i="27"/>
  <c r="AN93" i="27" s="1"/>
  <c r="S93" i="27"/>
  <c r="O93" i="27"/>
  <c r="BS92" i="27"/>
  <c r="BR92" i="27"/>
  <c r="BQ92" i="27"/>
  <c r="BT92" i="27" s="1"/>
  <c r="BC92" i="27"/>
  <c r="BH92" i="27" s="1"/>
  <c r="BI92" i="27" s="1"/>
  <c r="AO92" i="27"/>
  <c r="AN92" i="27"/>
  <c r="AG92" i="27"/>
  <c r="Z92" i="27"/>
  <c r="S92" i="27"/>
  <c r="O92" i="27"/>
  <c r="BS91" i="27"/>
  <c r="BR91" i="27"/>
  <c r="BQ91" i="27"/>
  <c r="BT91" i="27" s="1"/>
  <c r="BC91" i="27"/>
  <c r="BH91" i="27" s="1"/>
  <c r="BI91" i="27" s="1"/>
  <c r="AO91" i="27"/>
  <c r="AN91" i="27"/>
  <c r="AG91" i="27"/>
  <c r="Z91" i="27"/>
  <c r="S91" i="27"/>
  <c r="O91" i="27"/>
  <c r="BS90" i="27"/>
  <c r="BR90" i="27"/>
  <c r="BQ90" i="27"/>
  <c r="BT90" i="27" s="1"/>
  <c r="BC90" i="27"/>
  <c r="BH90" i="27" s="1"/>
  <c r="BI90" i="27" s="1"/>
  <c r="AO90" i="27"/>
  <c r="AN90" i="27"/>
  <c r="AG90" i="27"/>
  <c r="Z90" i="27"/>
  <c r="S90" i="27"/>
  <c r="O90" i="27"/>
  <c r="BS89" i="27"/>
  <c r="BR89" i="27"/>
  <c r="BQ89" i="27"/>
  <c r="BT89" i="27" s="1"/>
  <c r="BC89" i="27"/>
  <c r="BH89" i="27" s="1"/>
  <c r="BI89" i="27" s="1"/>
  <c r="AO89" i="27"/>
  <c r="AN89" i="27"/>
  <c r="AG89" i="27"/>
  <c r="Z89" i="27"/>
  <c r="S89" i="27"/>
  <c r="O89" i="27"/>
  <c r="BS88" i="27"/>
  <c r="BR88" i="27"/>
  <c r="BQ88" i="27"/>
  <c r="BT88" i="27" s="1"/>
  <c r="BC88" i="27"/>
  <c r="BH88" i="27" s="1"/>
  <c r="BI88" i="27" s="1"/>
  <c r="AO88" i="27"/>
  <c r="AN88" i="27"/>
  <c r="AG88" i="27"/>
  <c r="Z88" i="27"/>
  <c r="S88" i="27"/>
  <c r="O88" i="27"/>
  <c r="BS87" i="27"/>
  <c r="BR87" i="27"/>
  <c r="BQ87" i="27"/>
  <c r="BT87" i="27" s="1"/>
  <c r="BC87" i="27"/>
  <c r="BH87" i="27" s="1"/>
  <c r="BI87" i="27" s="1"/>
  <c r="AO87" i="27"/>
  <c r="AN87" i="27"/>
  <c r="AG87" i="27"/>
  <c r="Z87" i="27"/>
  <c r="S87" i="27"/>
  <c r="O87" i="27"/>
  <c r="BS86" i="27"/>
  <c r="BR86" i="27"/>
  <c r="BQ86" i="27"/>
  <c r="BT86" i="27" s="1"/>
  <c r="BB86" i="27"/>
  <c r="AO86" i="27"/>
  <c r="AN86" i="27"/>
  <c r="O86" i="27"/>
  <c r="BS85" i="27"/>
  <c r="BR85" i="27"/>
  <c r="BQ85" i="27"/>
  <c r="BT85" i="27" s="1"/>
  <c r="BC85" i="27"/>
  <c r="BH85" i="27" s="1"/>
  <c r="BI85" i="27" s="1"/>
  <c r="AO85" i="27"/>
  <c r="AN85" i="27"/>
  <c r="O85" i="27"/>
  <c r="BS84" i="27"/>
  <c r="BR84" i="27"/>
  <c r="BQ84" i="27"/>
  <c r="BT84" i="27" s="1"/>
  <c r="BC84" i="27"/>
  <c r="BH84" i="27" s="1"/>
  <c r="BI84" i="27" s="1"/>
  <c r="AO84" i="27"/>
  <c r="AN84" i="27"/>
  <c r="O84" i="27"/>
  <c r="BS83" i="27"/>
  <c r="BR83" i="27"/>
  <c r="BQ83" i="27"/>
  <c r="BT83" i="27" s="1"/>
  <c r="BC83" i="27"/>
  <c r="BH83" i="27" s="1"/>
  <c r="BI83" i="27" s="1"/>
  <c r="AO83" i="27"/>
  <c r="AG83" i="27"/>
  <c r="Z83" i="27"/>
  <c r="AN83" i="27" s="1"/>
  <c r="S83" i="27"/>
  <c r="O83" i="27"/>
  <c r="BS82" i="27"/>
  <c r="BR82" i="27"/>
  <c r="BQ82" i="27"/>
  <c r="BT82" i="27" s="1"/>
  <c r="BC82" i="27"/>
  <c r="BH82" i="27" s="1"/>
  <c r="BI82" i="27" s="1"/>
  <c r="AO82" i="27"/>
  <c r="AG82" i="27"/>
  <c r="Z82" i="27"/>
  <c r="AN82" i="27" s="1"/>
  <c r="S82" i="27"/>
  <c r="O82" i="27"/>
  <c r="BS81" i="27"/>
  <c r="BR81" i="27"/>
  <c r="BQ81" i="27"/>
  <c r="BT81" i="27" s="1"/>
  <c r="BC81" i="27"/>
  <c r="BH81" i="27" s="1"/>
  <c r="BI81" i="27" s="1"/>
  <c r="AO81" i="27"/>
  <c r="AN81" i="27"/>
  <c r="O81" i="27"/>
  <c r="BS80" i="27"/>
  <c r="BR80" i="27"/>
  <c r="BQ80" i="27"/>
  <c r="BT80" i="27" s="1"/>
  <c r="BC80" i="27"/>
  <c r="BH80" i="27" s="1"/>
  <c r="BI80" i="27" s="1"/>
  <c r="AO80" i="27"/>
  <c r="AG80" i="27"/>
  <c r="Z80" i="27"/>
  <c r="AN80" i="27" s="1"/>
  <c r="S80" i="27"/>
  <c r="O80" i="27"/>
  <c r="BS79" i="27"/>
  <c r="BR79" i="27"/>
  <c r="BQ79" i="27"/>
  <c r="BT79" i="27" s="1"/>
  <c r="BC79" i="27"/>
  <c r="BH79" i="27" s="1"/>
  <c r="BI79" i="27" s="1"/>
  <c r="AO79" i="27"/>
  <c r="AN79" i="27"/>
  <c r="AG79" i="27"/>
  <c r="Z79" i="27"/>
  <c r="S79" i="27"/>
  <c r="O79" i="27"/>
  <c r="BS78" i="27"/>
  <c r="BR78" i="27"/>
  <c r="BQ78" i="27"/>
  <c r="BT78" i="27" s="1"/>
  <c r="BC78" i="27"/>
  <c r="BH78" i="27" s="1"/>
  <c r="BI78" i="27" s="1"/>
  <c r="AO78" i="27"/>
  <c r="AN78" i="27"/>
  <c r="AG78" i="27"/>
  <c r="Z78" i="27"/>
  <c r="S78" i="27"/>
  <c r="O78" i="27"/>
  <c r="BS77" i="27"/>
  <c r="BR77" i="27"/>
  <c r="BQ77" i="27"/>
  <c r="BT77" i="27" s="1"/>
  <c r="BC77" i="27"/>
  <c r="BH77" i="27" s="1"/>
  <c r="BI77" i="27" s="1"/>
  <c r="AO77" i="27"/>
  <c r="AN77" i="27"/>
  <c r="AG77" i="27"/>
  <c r="Z77" i="27"/>
  <c r="S77" i="27"/>
  <c r="O77" i="27"/>
  <c r="BS76" i="27"/>
  <c r="BR76" i="27"/>
  <c r="BQ76" i="27"/>
  <c r="BT76" i="27" s="1"/>
  <c r="BC76" i="27"/>
  <c r="BH76" i="27" s="1"/>
  <c r="BI76" i="27" s="1"/>
  <c r="AO76" i="27"/>
  <c r="AN76" i="27"/>
  <c r="O76" i="27"/>
  <c r="BS75" i="27"/>
  <c r="BR75" i="27"/>
  <c r="BQ75" i="27"/>
  <c r="BT75" i="27" s="1"/>
  <c r="BC75" i="27"/>
  <c r="BH75" i="27" s="1"/>
  <c r="BI75" i="27" s="1"/>
  <c r="AO75" i="27"/>
  <c r="AN75" i="27"/>
  <c r="AG75" i="27"/>
  <c r="Z75" i="27"/>
  <c r="S75" i="27"/>
  <c r="O75" i="27"/>
  <c r="BS74" i="27"/>
  <c r="BR74" i="27"/>
  <c r="BQ74" i="27"/>
  <c r="BT74" i="27" s="1"/>
  <c r="BC74" i="27"/>
  <c r="BH74" i="27" s="1"/>
  <c r="BI74" i="27" s="1"/>
  <c r="AO74" i="27"/>
  <c r="AN74" i="27"/>
  <c r="AG74" i="27"/>
  <c r="Z74" i="27"/>
  <c r="S74" i="27"/>
  <c r="O74" i="27"/>
  <c r="BS73" i="27"/>
  <c r="BR73" i="27"/>
  <c r="BQ73" i="27"/>
  <c r="BT73" i="27" s="1"/>
  <c r="BC73" i="27"/>
  <c r="BH73" i="27" s="1"/>
  <c r="BI73" i="27" s="1"/>
  <c r="AO73" i="27"/>
  <c r="AG73" i="27"/>
  <c r="Z73" i="27"/>
  <c r="AN73" i="27" s="1"/>
  <c r="S73" i="27"/>
  <c r="O73" i="27"/>
  <c r="BS72" i="27"/>
  <c r="BR72" i="27"/>
  <c r="BQ72" i="27"/>
  <c r="BT72" i="27" s="1"/>
  <c r="BC72" i="27"/>
  <c r="BH72" i="27" s="1"/>
  <c r="BI72" i="27" s="1"/>
  <c r="AO72" i="27"/>
  <c r="AN72" i="27"/>
  <c r="O72" i="27"/>
  <c r="BS71" i="27"/>
  <c r="BR71" i="27"/>
  <c r="BQ71" i="27"/>
  <c r="BT71" i="27" s="1"/>
  <c r="BC71" i="27"/>
  <c r="BH71" i="27" s="1"/>
  <c r="BI71" i="27" s="1"/>
  <c r="AO71" i="27"/>
  <c r="AG71" i="27"/>
  <c r="Z71" i="27"/>
  <c r="AN71" i="27" s="1"/>
  <c r="S71" i="27"/>
  <c r="O71" i="27"/>
  <c r="BS70" i="27"/>
  <c r="BR70" i="27"/>
  <c r="BQ70" i="27"/>
  <c r="BT70" i="27" s="1"/>
  <c r="BC70" i="27"/>
  <c r="BH70" i="27" s="1"/>
  <c r="BI70" i="27" s="1"/>
  <c r="AO70" i="27"/>
  <c r="AG70" i="27"/>
  <c r="Z70" i="27"/>
  <c r="AN70" i="27" s="1"/>
  <c r="S70" i="27"/>
  <c r="O70" i="27"/>
  <c r="BS69" i="27"/>
  <c r="BR69" i="27"/>
  <c r="BQ69" i="27"/>
  <c r="BT69" i="27" s="1"/>
  <c r="BC69" i="27"/>
  <c r="BH69" i="27" s="1"/>
  <c r="BI69" i="27" s="1"/>
  <c r="AO69" i="27"/>
  <c r="AG69" i="27"/>
  <c r="Z69" i="27"/>
  <c r="AN69" i="27" s="1"/>
  <c r="S69" i="27"/>
  <c r="O69" i="27"/>
  <c r="BS68" i="27"/>
  <c r="BR68" i="27"/>
  <c r="BQ68" i="27"/>
  <c r="BT68" i="27" s="1"/>
  <c r="BC68" i="27"/>
  <c r="BH68" i="27" s="1"/>
  <c r="BI68" i="27" s="1"/>
  <c r="AO68" i="27"/>
  <c r="AG68" i="27"/>
  <c r="Z68" i="27"/>
  <c r="AN68" i="27" s="1"/>
  <c r="S68" i="27"/>
  <c r="O68" i="27"/>
  <c r="BS67" i="27"/>
  <c r="BR67" i="27"/>
  <c r="BQ67" i="27"/>
  <c r="BT67" i="27" s="1"/>
  <c r="BC67" i="27"/>
  <c r="BH67" i="27" s="1"/>
  <c r="BI67" i="27" s="1"/>
  <c r="AO67" i="27"/>
  <c r="AG67" i="27"/>
  <c r="Z67" i="27"/>
  <c r="AN67" i="27" s="1"/>
  <c r="S67" i="27"/>
  <c r="BS66" i="27"/>
  <c r="BR66" i="27"/>
  <c r="BQ66" i="27"/>
  <c r="BT66" i="27" s="1"/>
  <c r="BC66" i="27"/>
  <c r="BH66" i="27" s="1"/>
  <c r="BI66" i="27" s="1"/>
  <c r="AO66" i="27"/>
  <c r="AG66" i="27"/>
  <c r="Z66" i="27"/>
  <c r="AN66" i="27" s="1"/>
  <c r="S66" i="27"/>
  <c r="BS65" i="27"/>
  <c r="BR65" i="27"/>
  <c r="BQ65" i="27"/>
  <c r="BT65" i="27" s="1"/>
  <c r="BC65" i="27"/>
  <c r="BH65" i="27" s="1"/>
  <c r="BI65" i="27" s="1"/>
  <c r="AO65" i="27"/>
  <c r="AG65" i="27"/>
  <c r="Z65" i="27"/>
  <c r="AN65" i="27" s="1"/>
  <c r="S65" i="27"/>
  <c r="BS64" i="27"/>
  <c r="BR64" i="27"/>
  <c r="BQ64" i="27"/>
  <c r="BT64" i="27" s="1"/>
  <c r="BC64" i="27"/>
  <c r="BH64" i="27" s="1"/>
  <c r="BI64" i="27" s="1"/>
  <c r="AO64" i="27"/>
  <c r="AN64" i="27"/>
  <c r="AG64" i="27"/>
  <c r="Z64" i="27"/>
  <c r="S64" i="27"/>
  <c r="O64" i="27"/>
  <c r="BS63" i="27"/>
  <c r="BR63" i="27"/>
  <c r="BQ63" i="27"/>
  <c r="BT63" i="27" s="1"/>
  <c r="BC63" i="27"/>
  <c r="BH63" i="27" s="1"/>
  <c r="BI63" i="27" s="1"/>
  <c r="AO63" i="27"/>
  <c r="AN63" i="27"/>
  <c r="O63" i="27"/>
  <c r="BS62" i="27"/>
  <c r="BR62" i="27"/>
  <c r="BQ62" i="27"/>
  <c r="BT62" i="27" s="1"/>
  <c r="BC62" i="27"/>
  <c r="BH62" i="27" s="1"/>
  <c r="BI62" i="27" s="1"/>
  <c r="O62" i="27"/>
  <c r="BS61" i="27"/>
  <c r="BR61" i="27"/>
  <c r="BQ61" i="27"/>
  <c r="BT61" i="27" s="1"/>
  <c r="BC61" i="27"/>
  <c r="BH61" i="27" s="1"/>
  <c r="BI61" i="27" s="1"/>
  <c r="O61" i="27"/>
  <c r="BS60" i="27"/>
  <c r="BR60" i="27"/>
  <c r="BQ60" i="27"/>
  <c r="BT60" i="27" s="1"/>
  <c r="BC60" i="27"/>
  <c r="BH60" i="27" s="1"/>
  <c r="BI60" i="27" s="1"/>
  <c r="O60" i="27"/>
  <c r="BS59" i="27"/>
  <c r="BR59" i="27"/>
  <c r="BQ59" i="27"/>
  <c r="BT59" i="27" s="1"/>
  <c r="BC59" i="27"/>
  <c r="BH59" i="27" s="1"/>
  <c r="BI59" i="27" s="1"/>
  <c r="AO59" i="27"/>
  <c r="AG59" i="27"/>
  <c r="Z59" i="27"/>
  <c r="AN59" i="27" s="1"/>
  <c r="O59" i="27"/>
  <c r="BS58" i="27"/>
  <c r="BR58" i="27"/>
  <c r="BQ58" i="27"/>
  <c r="BT58" i="27" s="1"/>
  <c r="BC58" i="27"/>
  <c r="BH58" i="27" s="1"/>
  <c r="BI58" i="27" s="1"/>
  <c r="AO58" i="27"/>
  <c r="AG58" i="27"/>
  <c r="Z58" i="27"/>
  <c r="AN58" i="27" s="1"/>
  <c r="O58" i="27"/>
  <c r="BS57" i="27"/>
  <c r="BR57" i="27"/>
  <c r="BQ57" i="27"/>
  <c r="BT57" i="27" s="1"/>
  <c r="BC57" i="27"/>
  <c r="BH57" i="27" s="1"/>
  <c r="BI57" i="27" s="1"/>
  <c r="AO57" i="27"/>
  <c r="AN57" i="27"/>
  <c r="AG57" i="27"/>
  <c r="Z57" i="27"/>
  <c r="S57" i="27"/>
  <c r="O57" i="27"/>
  <c r="BS56" i="27"/>
  <c r="BR56" i="27"/>
  <c r="BQ56" i="27"/>
  <c r="BT56" i="27" s="1"/>
  <c r="BC56" i="27"/>
  <c r="BH56" i="27" s="1"/>
  <c r="BI56" i="27" s="1"/>
  <c r="AO56" i="27"/>
  <c r="AN56" i="27"/>
  <c r="AG56" i="27"/>
  <c r="Z56" i="27"/>
  <c r="S56" i="27"/>
  <c r="O56" i="27"/>
  <c r="BS55" i="27"/>
  <c r="BR55" i="27"/>
  <c r="BQ55" i="27"/>
  <c r="BT55" i="27" s="1"/>
  <c r="BC55" i="27"/>
  <c r="BH55" i="27" s="1"/>
  <c r="BI55" i="27" s="1"/>
  <c r="AO55" i="27"/>
  <c r="AN55" i="27"/>
  <c r="AG55" i="27"/>
  <c r="Z55" i="27"/>
  <c r="S55" i="27"/>
  <c r="O55" i="27"/>
  <c r="BS54" i="27"/>
  <c r="BR54" i="27"/>
  <c r="BQ54" i="27"/>
  <c r="BT54" i="27" s="1"/>
  <c r="BC54" i="27"/>
  <c r="BH54" i="27" s="1"/>
  <c r="BI54" i="27" s="1"/>
  <c r="AO54" i="27"/>
  <c r="AN54" i="27"/>
  <c r="AG54" i="27"/>
  <c r="Z54" i="27"/>
  <c r="S54" i="27"/>
  <c r="O54" i="27"/>
  <c r="L54" i="27"/>
  <c r="L125" i="27" s="1"/>
  <c r="BS53" i="27"/>
  <c r="BR53" i="27"/>
  <c r="BQ53" i="27"/>
  <c r="BT53" i="27" s="1"/>
  <c r="BC53" i="27"/>
  <c r="BH53" i="27" s="1"/>
  <c r="BI53" i="27" s="1"/>
  <c r="AO53" i="27"/>
  <c r="AN53" i="27"/>
  <c r="AG53" i="27"/>
  <c r="Z53" i="27"/>
  <c r="S53" i="27"/>
  <c r="O53" i="27"/>
  <c r="BS52" i="27"/>
  <c r="BR52" i="27"/>
  <c r="BQ52" i="27"/>
  <c r="BT52" i="27" s="1"/>
  <c r="BC52" i="27"/>
  <c r="BH52" i="27" s="1"/>
  <c r="BI52" i="27" s="1"/>
  <c r="AO52" i="27"/>
  <c r="AN52" i="27"/>
  <c r="AG52" i="27"/>
  <c r="Z52" i="27"/>
  <c r="S52" i="27"/>
  <c r="O52" i="27"/>
  <c r="BS51" i="27"/>
  <c r="BR51" i="27"/>
  <c r="BQ51" i="27"/>
  <c r="BT51" i="27" s="1"/>
  <c r="BC51" i="27"/>
  <c r="BH51" i="27" s="1"/>
  <c r="BI51" i="27" s="1"/>
  <c r="AO51" i="27"/>
  <c r="AN51" i="27"/>
  <c r="AG51" i="27"/>
  <c r="Z51" i="27"/>
  <c r="S51" i="27"/>
  <c r="O51" i="27"/>
  <c r="BS50" i="27"/>
  <c r="BR50" i="27"/>
  <c r="BQ50" i="27"/>
  <c r="BT50" i="27" s="1"/>
  <c r="BC50" i="27"/>
  <c r="BH50" i="27" s="1"/>
  <c r="BI50" i="27" s="1"/>
  <c r="AO50" i="27"/>
  <c r="AG50" i="27"/>
  <c r="Z50" i="27"/>
  <c r="AN50" i="27" s="1"/>
  <c r="S50" i="27"/>
  <c r="O50" i="27"/>
  <c r="BS49" i="27"/>
  <c r="BR49" i="27"/>
  <c r="BQ49" i="27"/>
  <c r="BT49" i="27" s="1"/>
  <c r="BC49" i="27"/>
  <c r="BH49" i="27" s="1"/>
  <c r="BI49" i="27" s="1"/>
  <c r="AO49" i="27"/>
  <c r="AN49" i="27"/>
  <c r="AG49" i="27"/>
  <c r="Z49" i="27"/>
  <c r="S49" i="27"/>
  <c r="O49" i="27"/>
  <c r="BS48" i="27"/>
  <c r="BR48" i="27"/>
  <c r="BQ48" i="27"/>
  <c r="BT48" i="27" s="1"/>
  <c r="BC48" i="27"/>
  <c r="BH48" i="27" s="1"/>
  <c r="BI48" i="27" s="1"/>
  <c r="AO48" i="27"/>
  <c r="AN48" i="27"/>
  <c r="AG48" i="27"/>
  <c r="Z48" i="27"/>
  <c r="S48" i="27"/>
  <c r="BS47" i="27"/>
  <c r="BR47" i="27"/>
  <c r="BQ47" i="27"/>
  <c r="BT47" i="27" s="1"/>
  <c r="BC47" i="27"/>
  <c r="BH47" i="27" s="1"/>
  <c r="BI47" i="27" s="1"/>
  <c r="AO47" i="27"/>
  <c r="AN47" i="27"/>
  <c r="AG47" i="27"/>
  <c r="Z47" i="27"/>
  <c r="S47" i="27"/>
  <c r="O47" i="27"/>
  <c r="BS46" i="27"/>
  <c r="BR46" i="27"/>
  <c r="BQ46" i="27"/>
  <c r="BT46" i="27" s="1"/>
  <c r="BC46" i="27"/>
  <c r="BH46" i="27" s="1"/>
  <c r="BI46" i="27" s="1"/>
  <c r="AO46" i="27"/>
  <c r="AN46" i="27"/>
  <c r="AG46" i="27"/>
  <c r="Z46" i="27"/>
  <c r="S46" i="27"/>
  <c r="O46" i="27"/>
  <c r="BS45" i="27"/>
  <c r="BR45" i="27"/>
  <c r="BQ45" i="27"/>
  <c r="BT45" i="27" s="1"/>
  <c r="BC45" i="27"/>
  <c r="BH45" i="27" s="1"/>
  <c r="BI45" i="27" s="1"/>
  <c r="AO45" i="27"/>
  <c r="AN45" i="27"/>
  <c r="AG45" i="27"/>
  <c r="Z45" i="27"/>
  <c r="S45" i="27"/>
  <c r="BS44" i="27"/>
  <c r="BR44" i="27"/>
  <c r="BQ44" i="27"/>
  <c r="BT44" i="27" s="1"/>
  <c r="BC44" i="27"/>
  <c r="BH44" i="27" s="1"/>
  <c r="BI44" i="27" s="1"/>
  <c r="AN44" i="27"/>
  <c r="AG44" i="27"/>
  <c r="AO44" i="27" s="1"/>
  <c r="Z44" i="27"/>
  <c r="S44" i="27"/>
  <c r="O44" i="27"/>
  <c r="BS43" i="27"/>
  <c r="BR43" i="27"/>
  <c r="BQ43" i="27"/>
  <c r="BT43" i="27" s="1"/>
  <c r="BC43" i="27"/>
  <c r="BH43" i="27" s="1"/>
  <c r="BI43" i="27" s="1"/>
  <c r="AO43" i="27"/>
  <c r="AG43" i="27"/>
  <c r="Z43" i="27"/>
  <c r="AN43" i="27" s="1"/>
  <c r="S43" i="27"/>
  <c r="O43" i="27"/>
  <c r="BS42" i="27"/>
  <c r="BR42" i="27"/>
  <c r="BQ42" i="27"/>
  <c r="BT42" i="27" s="1"/>
  <c r="BC42" i="27"/>
  <c r="BH42" i="27" s="1"/>
  <c r="BI42" i="27" s="1"/>
  <c r="AO42" i="27"/>
  <c r="AN42" i="27"/>
  <c r="AG42" i="27"/>
  <c r="Z42" i="27"/>
  <c r="S42" i="27"/>
  <c r="BS41" i="27"/>
  <c r="BR41" i="27"/>
  <c r="BQ41" i="27"/>
  <c r="BT41" i="27" s="1"/>
  <c r="BC41" i="27"/>
  <c r="BH41" i="27" s="1"/>
  <c r="BI41" i="27" s="1"/>
  <c r="AO41" i="27"/>
  <c r="AG41" i="27"/>
  <c r="Z41" i="27"/>
  <c r="AN41" i="27" s="1"/>
  <c r="S41" i="27"/>
  <c r="O41" i="27"/>
  <c r="BS40" i="27"/>
  <c r="BR40" i="27"/>
  <c r="BQ40" i="27"/>
  <c r="BT40" i="27" s="1"/>
  <c r="BC40" i="27"/>
  <c r="BH40" i="27" s="1"/>
  <c r="BI40" i="27" s="1"/>
  <c r="AO40" i="27"/>
  <c r="AN40" i="27"/>
  <c r="O40" i="27"/>
  <c r="BS39" i="27"/>
  <c r="BR39" i="27"/>
  <c r="BQ39" i="27"/>
  <c r="BT39" i="27" s="1"/>
  <c r="BC39" i="27"/>
  <c r="BH39" i="27" s="1"/>
  <c r="BI39" i="27" s="1"/>
  <c r="AO39" i="27"/>
  <c r="AN39" i="27"/>
  <c r="AG39" i="27"/>
  <c r="O39" i="27"/>
  <c r="BS38" i="27"/>
  <c r="BR38" i="27"/>
  <c r="BQ38" i="27"/>
  <c r="BT38" i="27" s="1"/>
  <c r="BC38" i="27"/>
  <c r="BH38" i="27" s="1"/>
  <c r="BI38" i="27" s="1"/>
  <c r="AO38" i="27"/>
  <c r="AG38" i="27"/>
  <c r="Z38" i="27"/>
  <c r="AN38" i="27" s="1"/>
  <c r="S38" i="27"/>
  <c r="O38" i="27"/>
  <c r="BS37" i="27"/>
  <c r="BR37" i="27"/>
  <c r="BQ37" i="27"/>
  <c r="BT37" i="27" s="1"/>
  <c r="BC37" i="27"/>
  <c r="BH37" i="27" s="1"/>
  <c r="BI37" i="27" s="1"/>
  <c r="AO37" i="27"/>
  <c r="AG37" i="27"/>
  <c r="Z37" i="27"/>
  <c r="AN37" i="27" s="1"/>
  <c r="S37" i="27"/>
  <c r="O37" i="27"/>
  <c r="BS36" i="27"/>
  <c r="BR36" i="27"/>
  <c r="BQ36" i="27"/>
  <c r="BT36" i="27" s="1"/>
  <c r="AW36" i="27"/>
  <c r="AO36" i="27"/>
  <c r="AN36" i="27"/>
  <c r="AG36" i="27"/>
  <c r="Z36" i="27"/>
  <c r="S36" i="27"/>
  <c r="O36" i="27"/>
  <c r="BS35" i="27"/>
  <c r="BR35" i="27"/>
  <c r="BQ35" i="27"/>
  <c r="BT35" i="27" s="1"/>
  <c r="BC35" i="27"/>
  <c r="BH35" i="27" s="1"/>
  <c r="BI35" i="27" s="1"/>
  <c r="AO35" i="27"/>
  <c r="AN35" i="27"/>
  <c r="AG35" i="27"/>
  <c r="Z35" i="27"/>
  <c r="S35" i="27"/>
  <c r="O35" i="27"/>
  <c r="BS34" i="27"/>
  <c r="BR34" i="27"/>
  <c r="BQ34" i="27"/>
  <c r="BT34" i="27" s="1"/>
  <c r="BC34" i="27"/>
  <c r="BH34" i="27" s="1"/>
  <c r="BI34" i="27" s="1"/>
  <c r="AO34" i="27"/>
  <c r="AN34" i="27"/>
  <c r="AG34" i="27"/>
  <c r="Z34" i="27"/>
  <c r="S34" i="27"/>
  <c r="O34" i="27"/>
  <c r="BS33" i="27"/>
  <c r="BR33" i="27"/>
  <c r="BQ33" i="27"/>
  <c r="BT33" i="27" s="1"/>
  <c r="BC33" i="27"/>
  <c r="BH33" i="27" s="1"/>
  <c r="BI33" i="27" s="1"/>
  <c r="AO33" i="27"/>
  <c r="AG33" i="27"/>
  <c r="Z33" i="27"/>
  <c r="AN33" i="27" s="1"/>
  <c r="S33" i="27"/>
  <c r="O33" i="27"/>
  <c r="BS32" i="27"/>
  <c r="BR32" i="27"/>
  <c r="BQ32" i="27"/>
  <c r="BT32" i="27" s="1"/>
  <c r="BC32" i="27"/>
  <c r="BH32" i="27" s="1"/>
  <c r="BI32" i="27" s="1"/>
  <c r="AO32" i="27"/>
  <c r="AN32" i="27"/>
  <c r="AG32" i="27"/>
  <c r="S32" i="27"/>
  <c r="O32" i="27"/>
  <c r="BS31" i="27"/>
  <c r="BR31" i="27"/>
  <c r="BQ31" i="27"/>
  <c r="BT31" i="27" s="1"/>
  <c r="BC31" i="27"/>
  <c r="BH31" i="27" s="1"/>
  <c r="BI31" i="27" s="1"/>
  <c r="AO31" i="27"/>
  <c r="AN31" i="27"/>
  <c r="AG31" i="27"/>
  <c r="Z31" i="27"/>
  <c r="S31" i="27"/>
  <c r="O31" i="27"/>
  <c r="BS30" i="27"/>
  <c r="BR30" i="27"/>
  <c r="BQ30" i="27"/>
  <c r="BT30" i="27" s="1"/>
  <c r="BC30" i="27"/>
  <c r="BH30" i="27" s="1"/>
  <c r="BI30" i="27" s="1"/>
  <c r="AO30" i="27"/>
  <c r="AN30" i="27"/>
  <c r="AG30" i="27"/>
  <c r="O30" i="27"/>
  <c r="BS29" i="27"/>
  <c r="BR29" i="27"/>
  <c r="BQ29" i="27"/>
  <c r="BT29" i="27" s="1"/>
  <c r="BC29" i="27"/>
  <c r="BH29" i="27" s="1"/>
  <c r="BI29" i="27" s="1"/>
  <c r="AO29" i="27"/>
  <c r="AN29" i="27"/>
  <c r="AG29" i="27"/>
  <c r="O29" i="27"/>
  <c r="BS28" i="27"/>
  <c r="BR28" i="27"/>
  <c r="BQ28" i="27"/>
  <c r="BT28" i="27" s="1"/>
  <c r="BC28" i="27"/>
  <c r="BH28" i="27" s="1"/>
  <c r="BI28" i="27" s="1"/>
  <c r="AO28" i="27"/>
  <c r="AN28" i="27"/>
  <c r="AG28" i="27"/>
  <c r="Z28" i="27"/>
  <c r="S28" i="27"/>
  <c r="O28" i="27"/>
  <c r="BS27" i="27"/>
  <c r="BR27" i="27"/>
  <c r="BQ27" i="27"/>
  <c r="BT27" i="27" s="1"/>
  <c r="BC27" i="27"/>
  <c r="BH27" i="27" s="1"/>
  <c r="BI27" i="27" s="1"/>
  <c r="AO27" i="27"/>
  <c r="AN27" i="27"/>
  <c r="AG27" i="27"/>
  <c r="O27" i="27"/>
  <c r="BS26" i="27"/>
  <c r="BR26" i="27"/>
  <c r="BQ26" i="27"/>
  <c r="BT26" i="27" s="1"/>
  <c r="BC26" i="27"/>
  <c r="BH26" i="27" s="1"/>
  <c r="BI26" i="27" s="1"/>
  <c r="AO26" i="27"/>
  <c r="AN26" i="27"/>
  <c r="AG26" i="27"/>
  <c r="O26" i="27"/>
  <c r="BS25" i="27"/>
  <c r="BR25" i="27"/>
  <c r="BQ25" i="27"/>
  <c r="BT25" i="27" s="1"/>
  <c r="BC25" i="27"/>
  <c r="BH25" i="27" s="1"/>
  <c r="BI25" i="27" s="1"/>
  <c r="AO25" i="27"/>
  <c r="AN25" i="27"/>
  <c r="O25" i="27"/>
  <c r="BS24" i="27"/>
  <c r="BR24" i="27"/>
  <c r="BQ24" i="27"/>
  <c r="BT24" i="27" s="1"/>
  <c r="BC24" i="27"/>
  <c r="BH24" i="27" s="1"/>
  <c r="BI24" i="27" s="1"/>
  <c r="AO24" i="27"/>
  <c r="AG24" i="27"/>
  <c r="Z24" i="27"/>
  <c r="AN24" i="27" s="1"/>
  <c r="S24" i="27"/>
  <c r="O24" i="27"/>
  <c r="BS23" i="27"/>
  <c r="BR23" i="27"/>
  <c r="BQ23" i="27"/>
  <c r="BT23" i="27" s="1"/>
  <c r="BC23" i="27"/>
  <c r="BH23" i="27" s="1"/>
  <c r="BI23" i="27" s="1"/>
  <c r="AO23" i="27"/>
  <c r="AN23" i="27"/>
  <c r="AG23" i="27"/>
  <c r="Z23" i="27"/>
  <c r="S23" i="27"/>
  <c r="O23" i="27"/>
  <c r="BS22" i="27"/>
  <c r="BR22" i="27"/>
  <c r="BQ22" i="27"/>
  <c r="BT22" i="27" s="1"/>
  <c r="BC22" i="27"/>
  <c r="BH22" i="27" s="1"/>
  <c r="BI22" i="27" s="1"/>
  <c r="AO22" i="27"/>
  <c r="AN22" i="27"/>
  <c r="AG22" i="27"/>
  <c r="Z22" i="27"/>
  <c r="S22" i="27"/>
  <c r="O22" i="27"/>
  <c r="BS21" i="27"/>
  <c r="BR21" i="27"/>
  <c r="BQ21" i="27"/>
  <c r="BT21" i="27" s="1"/>
  <c r="BC21" i="27"/>
  <c r="BH21" i="27" s="1"/>
  <c r="BI21" i="27" s="1"/>
  <c r="AO21" i="27"/>
  <c r="AG21" i="27"/>
  <c r="Z21" i="27"/>
  <c r="AN21" i="27" s="1"/>
  <c r="S21" i="27"/>
  <c r="O21" i="27"/>
  <c r="BS20" i="27"/>
  <c r="BR20" i="27"/>
  <c r="BQ20" i="27"/>
  <c r="BT20" i="27" s="1"/>
  <c r="BC20" i="27"/>
  <c r="BH20" i="27" s="1"/>
  <c r="BI20" i="27" s="1"/>
  <c r="AO20" i="27"/>
  <c r="AN20" i="27"/>
  <c r="O20" i="27"/>
  <c r="BS19" i="27"/>
  <c r="BR19" i="27"/>
  <c r="BQ19" i="27"/>
  <c r="BT19" i="27" s="1"/>
  <c r="BC19" i="27"/>
  <c r="BH19" i="27" s="1"/>
  <c r="BI19" i="27" s="1"/>
  <c r="AO19" i="27"/>
  <c r="AN19" i="27"/>
  <c r="AG19" i="27"/>
  <c r="Z19" i="27"/>
  <c r="S19" i="27"/>
  <c r="O19" i="27"/>
  <c r="BS18" i="27"/>
  <c r="BR18" i="27"/>
  <c r="BQ18" i="27"/>
  <c r="BT18" i="27" s="1"/>
  <c r="BC18" i="27"/>
  <c r="BH18" i="27" s="1"/>
  <c r="BI18" i="27" s="1"/>
  <c r="AO18" i="27"/>
  <c r="AN18" i="27"/>
  <c r="S18" i="27"/>
  <c r="O18" i="27"/>
  <c r="BS17" i="27"/>
  <c r="BR17" i="27"/>
  <c r="BQ17" i="27"/>
  <c r="BT17" i="27" s="1"/>
  <c r="BC17" i="27"/>
  <c r="BH17" i="27" s="1"/>
  <c r="BI17" i="27" s="1"/>
  <c r="AO17" i="27"/>
  <c r="AN17" i="27"/>
  <c r="AG17" i="27"/>
  <c r="Z17" i="27"/>
  <c r="S17" i="27"/>
  <c r="O17" i="27"/>
  <c r="BS16" i="27"/>
  <c r="BR16" i="27"/>
  <c r="BQ16" i="27"/>
  <c r="BT16" i="27" s="1"/>
  <c r="BC16" i="27"/>
  <c r="BH16" i="27" s="1"/>
  <c r="BI16" i="27" s="1"/>
  <c r="AO16" i="27"/>
  <c r="AN16" i="27"/>
  <c r="O16" i="27"/>
  <c r="BS15" i="27"/>
  <c r="BR15" i="27"/>
  <c r="BQ15" i="27"/>
  <c r="BT15" i="27" s="1"/>
  <c r="BC15" i="27"/>
  <c r="BH15" i="27" s="1"/>
  <c r="BI15" i="27" s="1"/>
  <c r="AO15" i="27"/>
  <c r="AN15" i="27"/>
  <c r="AG15" i="27"/>
  <c r="Z15" i="27"/>
  <c r="S15" i="27"/>
  <c r="O15" i="27"/>
  <c r="BS14" i="27"/>
  <c r="BR14" i="27"/>
  <c r="BQ14" i="27"/>
  <c r="BT14" i="27" s="1"/>
  <c r="BC14" i="27"/>
  <c r="BH14" i="27" s="1"/>
  <c r="BI14" i="27" s="1"/>
  <c r="AO14" i="27"/>
  <c r="AN14" i="27"/>
  <c r="AG14" i="27"/>
  <c r="Z14" i="27"/>
  <c r="S14" i="27"/>
  <c r="O14" i="27"/>
  <c r="BS13" i="27"/>
  <c r="BR13" i="27"/>
  <c r="BQ13" i="27"/>
  <c r="BT13" i="27" s="1"/>
  <c r="BC13" i="27"/>
  <c r="BH13" i="27" s="1"/>
  <c r="BI13" i="27" s="1"/>
  <c r="AO13" i="27"/>
  <c r="AN13" i="27"/>
  <c r="O13" i="27"/>
  <c r="BS12" i="27"/>
  <c r="BR12" i="27"/>
  <c r="BQ12" i="27"/>
  <c r="BT12" i="27" s="1"/>
  <c r="BC12" i="27"/>
  <c r="BH12" i="27" s="1"/>
  <c r="BI12" i="27" s="1"/>
  <c r="AO12" i="27"/>
  <c r="AN12" i="27"/>
  <c r="O12" i="27"/>
  <c r="BS11" i="27"/>
  <c r="BR11" i="27"/>
  <c r="BQ11" i="27"/>
  <c r="BT11" i="27" s="1"/>
  <c r="AZ11" i="27"/>
  <c r="AO11" i="27"/>
  <c r="AN11" i="27"/>
  <c r="O11" i="27"/>
  <c r="BS10" i="27"/>
  <c r="BR10" i="27"/>
  <c r="BQ10" i="27"/>
  <c r="BT10" i="27" s="1"/>
  <c r="BC10" i="27"/>
  <c r="BH10" i="27" s="1"/>
  <c r="BI10" i="27" s="1"/>
  <c r="AO10" i="27"/>
  <c r="AN10" i="27"/>
  <c r="AG10" i="27"/>
  <c r="Z10" i="27"/>
  <c r="S10" i="27"/>
  <c r="O10" i="27"/>
  <c r="BS9" i="27"/>
  <c r="BR9" i="27"/>
  <c r="BQ9" i="27"/>
  <c r="BT9" i="27" s="1"/>
  <c r="BC9" i="27"/>
  <c r="BH9" i="27" s="1"/>
  <c r="BI9" i="27" s="1"/>
  <c r="AO9" i="27"/>
  <c r="AN9" i="27"/>
  <c r="AG9" i="27"/>
  <c r="Z9" i="27"/>
  <c r="S9" i="27"/>
  <c r="O9" i="27"/>
  <c r="BS8" i="27"/>
  <c r="BR8" i="27"/>
  <c r="BQ8" i="27"/>
  <c r="BT8" i="27" s="1"/>
  <c r="BC8" i="27"/>
  <c r="BH8" i="27" s="1"/>
  <c r="BI8" i="27" s="1"/>
  <c r="AO8" i="27"/>
  <c r="AN8" i="27"/>
  <c r="AG8" i="27"/>
  <c r="Z8" i="27"/>
  <c r="S8" i="27"/>
  <c r="O8" i="27"/>
  <c r="BS7" i="27"/>
  <c r="BR7" i="27"/>
  <c r="BQ7" i="27"/>
  <c r="BT7" i="27" s="1"/>
  <c r="BC7" i="27"/>
  <c r="BH7" i="27" s="1"/>
  <c r="BI7" i="27" s="1"/>
  <c r="AO7" i="27"/>
  <c r="AN7" i="27"/>
  <c r="AG7" i="27"/>
  <c r="Z7" i="27"/>
  <c r="S7" i="27"/>
  <c r="O7" i="27"/>
  <c r="BS6" i="27"/>
  <c r="BR6" i="27"/>
  <c r="BQ6" i="27"/>
  <c r="BT6" i="27" s="1"/>
  <c r="BC6" i="27"/>
  <c r="BH6" i="27" s="1"/>
  <c r="AO6" i="27"/>
  <c r="AN6" i="27"/>
  <c r="AG6" i="27"/>
  <c r="AG125" i="27" s="1"/>
  <c r="Z6" i="27"/>
  <c r="Z125" i="27" s="1"/>
  <c r="S6" i="27"/>
  <c r="S125" i="27" s="1"/>
  <c r="O6" i="27"/>
  <c r="O125" i="27" s="1"/>
  <c r="BG125" i="26"/>
  <c r="BF125" i="26"/>
  <c r="BE125" i="26"/>
  <c r="BA125" i="26"/>
  <c r="AX125" i="26"/>
  <c r="AV125" i="26"/>
  <c r="AM125" i="26"/>
  <c r="AL125" i="26"/>
  <c r="AK125" i="26"/>
  <c r="AJ125" i="26"/>
  <c r="AI125" i="26"/>
  <c r="AH125" i="26"/>
  <c r="AF125" i="26"/>
  <c r="AE125" i="26"/>
  <c r="AD125" i="26"/>
  <c r="AC125" i="26"/>
  <c r="AB125" i="26"/>
  <c r="AA125" i="26"/>
  <c r="Y125" i="26"/>
  <c r="X125" i="26"/>
  <c r="W125" i="26"/>
  <c r="V125" i="26"/>
  <c r="U125" i="26"/>
  <c r="T125" i="26"/>
  <c r="R125" i="26"/>
  <c r="Q125" i="26"/>
  <c r="P125" i="26"/>
  <c r="N125" i="26"/>
  <c r="M125" i="26"/>
  <c r="K125" i="26"/>
  <c r="BS123" i="26"/>
  <c r="BR123" i="26"/>
  <c r="BQ123" i="26"/>
  <c r="BT123" i="26" s="1"/>
  <c r="BC123" i="26"/>
  <c r="BH123" i="26" s="1"/>
  <c r="BI123" i="26" s="1"/>
  <c r="AO123" i="26"/>
  <c r="AN123" i="26"/>
  <c r="AG123" i="26"/>
  <c r="Z123" i="26"/>
  <c r="S123" i="26"/>
  <c r="O123" i="26"/>
  <c r="BS122" i="26"/>
  <c r="BR122" i="26"/>
  <c r="BQ122" i="26"/>
  <c r="BT122" i="26" s="1"/>
  <c r="BC122" i="26"/>
  <c r="BH122" i="26" s="1"/>
  <c r="BI122" i="26" s="1"/>
  <c r="AO122" i="26"/>
  <c r="AN122" i="26"/>
  <c r="Z122" i="26"/>
  <c r="S122" i="26"/>
  <c r="BS121" i="26"/>
  <c r="BR121" i="26"/>
  <c r="BQ121" i="26"/>
  <c r="BT121" i="26" s="1"/>
  <c r="BC121" i="26"/>
  <c r="BH121" i="26" s="1"/>
  <c r="BI121" i="26" s="1"/>
  <c r="AO121" i="26"/>
  <c r="AN121" i="26"/>
  <c r="O121" i="26"/>
  <c r="BS120" i="26"/>
  <c r="BR120" i="26"/>
  <c r="BQ120" i="26"/>
  <c r="BT120" i="26" s="1"/>
  <c r="BC120" i="26"/>
  <c r="BH120" i="26" s="1"/>
  <c r="BI120" i="26" s="1"/>
  <c r="AO120" i="26"/>
  <c r="AG120" i="26"/>
  <c r="Z120" i="26"/>
  <c r="AN120" i="26" s="1"/>
  <c r="S120" i="26"/>
  <c r="O120" i="26"/>
  <c r="BS119" i="26"/>
  <c r="BR119" i="26"/>
  <c r="BQ119" i="26"/>
  <c r="BT119" i="26" s="1"/>
  <c r="BC119" i="26"/>
  <c r="BH119" i="26" s="1"/>
  <c r="BI119" i="26" s="1"/>
  <c r="AO119" i="26"/>
  <c r="AN119" i="26"/>
  <c r="O119" i="26"/>
  <c r="BS118" i="26"/>
  <c r="BR118" i="26"/>
  <c r="BQ118" i="26"/>
  <c r="BT118" i="26" s="1"/>
  <c r="BC118" i="26"/>
  <c r="BH118" i="26" s="1"/>
  <c r="BI118" i="26" s="1"/>
  <c r="AO118" i="26"/>
  <c r="AN118" i="26"/>
  <c r="AG118" i="26"/>
  <c r="Z118" i="26"/>
  <c r="S118" i="26"/>
  <c r="O118" i="26"/>
  <c r="BS117" i="26"/>
  <c r="BR117" i="26"/>
  <c r="BQ117" i="26"/>
  <c r="BT117" i="26" s="1"/>
  <c r="BC117" i="26"/>
  <c r="BH117" i="26" s="1"/>
  <c r="BI117" i="26" s="1"/>
  <c r="AO117" i="26"/>
  <c r="AN117" i="26"/>
  <c r="AG117" i="26"/>
  <c r="Z117" i="26"/>
  <c r="S117" i="26"/>
  <c r="O117" i="26"/>
  <c r="BS116" i="26"/>
  <c r="BR116" i="26"/>
  <c r="BQ116" i="26"/>
  <c r="BT116" i="26" s="1"/>
  <c r="BC116" i="26"/>
  <c r="BH116" i="26" s="1"/>
  <c r="BI116" i="26" s="1"/>
  <c r="AO116" i="26"/>
  <c r="AN116" i="26"/>
  <c r="AG116" i="26"/>
  <c r="Z116" i="26"/>
  <c r="S116" i="26"/>
  <c r="O116" i="26"/>
  <c r="BS115" i="26"/>
  <c r="BR115" i="26"/>
  <c r="BQ115" i="26"/>
  <c r="BT115" i="26" s="1"/>
  <c r="BC115" i="26"/>
  <c r="BH115" i="26" s="1"/>
  <c r="BI115" i="26" s="1"/>
  <c r="AO115" i="26"/>
  <c r="AN115" i="26"/>
  <c r="O115" i="26"/>
  <c r="BS114" i="26"/>
  <c r="BR114" i="26"/>
  <c r="BQ114" i="26"/>
  <c r="BT114" i="26" s="1"/>
  <c r="BC114" i="26"/>
  <c r="BH114" i="26" s="1"/>
  <c r="BI114" i="26" s="1"/>
  <c r="AO114" i="26"/>
  <c r="AG114" i="26"/>
  <c r="Z114" i="26"/>
  <c r="AN114" i="26" s="1"/>
  <c r="S114" i="26"/>
  <c r="O114" i="26"/>
  <c r="BS113" i="26"/>
  <c r="BR113" i="26"/>
  <c r="BQ113" i="26"/>
  <c r="BT113" i="26" s="1"/>
  <c r="BC113" i="26"/>
  <c r="BH113" i="26" s="1"/>
  <c r="BI113" i="26" s="1"/>
  <c r="AO113" i="26"/>
  <c r="AN113" i="26"/>
  <c r="AG113" i="26"/>
  <c r="Z113" i="26"/>
  <c r="S113" i="26"/>
  <c r="O113" i="26"/>
  <c r="BS112" i="26"/>
  <c r="BR112" i="26"/>
  <c r="BQ112" i="26"/>
  <c r="BT112" i="26" s="1"/>
  <c r="BC112" i="26"/>
  <c r="BH112" i="26" s="1"/>
  <c r="BI112" i="26" s="1"/>
  <c r="AO112" i="26"/>
  <c r="AG112" i="26"/>
  <c r="Z112" i="26"/>
  <c r="AN112" i="26" s="1"/>
  <c r="S112" i="26"/>
  <c r="O112" i="26"/>
  <c r="BS111" i="26"/>
  <c r="BR111" i="26"/>
  <c r="BQ111" i="26"/>
  <c r="BT111" i="26" s="1"/>
  <c r="BC111" i="26"/>
  <c r="BH111" i="26" s="1"/>
  <c r="BI111" i="26" s="1"/>
  <c r="AO111" i="26"/>
  <c r="AG111" i="26"/>
  <c r="Z111" i="26"/>
  <c r="AN111" i="26" s="1"/>
  <c r="S111" i="26"/>
  <c r="O111" i="26"/>
  <c r="BS110" i="26"/>
  <c r="BR110" i="26"/>
  <c r="BQ110" i="26"/>
  <c r="BT110" i="26" s="1"/>
  <c r="BC110" i="26"/>
  <c r="BH110" i="26" s="1"/>
  <c r="BI110" i="26" s="1"/>
  <c r="AO110" i="26"/>
  <c r="AN110" i="26"/>
  <c r="O110" i="26"/>
  <c r="BS109" i="26"/>
  <c r="BR109" i="26"/>
  <c r="BQ109" i="26"/>
  <c r="BT109" i="26" s="1"/>
  <c r="BC109" i="26"/>
  <c r="BH109" i="26" s="1"/>
  <c r="BI109" i="26" s="1"/>
  <c r="AO109" i="26"/>
  <c r="AN109" i="26"/>
  <c r="AG109" i="26"/>
  <c r="Z109" i="26"/>
  <c r="S109" i="26"/>
  <c r="O109" i="26"/>
  <c r="BS108" i="26"/>
  <c r="BR108" i="26"/>
  <c r="BQ108" i="26"/>
  <c r="BT108" i="26" s="1"/>
  <c r="BC108" i="26"/>
  <c r="BH108" i="26" s="1"/>
  <c r="BI108" i="26" s="1"/>
  <c r="AO108" i="26"/>
  <c r="AG108" i="26"/>
  <c r="Z108" i="26"/>
  <c r="AN108" i="26" s="1"/>
  <c r="S108" i="26"/>
  <c r="BS107" i="26"/>
  <c r="BR107" i="26"/>
  <c r="BQ107" i="26"/>
  <c r="BT107" i="26" s="1"/>
  <c r="BC107" i="26"/>
  <c r="BH107" i="26" s="1"/>
  <c r="BI107" i="26" s="1"/>
  <c r="AO107" i="26"/>
  <c r="AG107" i="26"/>
  <c r="Z107" i="26"/>
  <c r="AN107" i="26" s="1"/>
  <c r="S107" i="26"/>
  <c r="O107" i="26"/>
  <c r="BS106" i="26"/>
  <c r="BR106" i="26"/>
  <c r="BQ106" i="26"/>
  <c r="BT106" i="26" s="1"/>
  <c r="BC106" i="26"/>
  <c r="BH106" i="26" s="1"/>
  <c r="BI106" i="26" s="1"/>
  <c r="AO106" i="26"/>
  <c r="AN106" i="26"/>
  <c r="AG106" i="26"/>
  <c r="Z106" i="26"/>
  <c r="S106" i="26"/>
  <c r="O106" i="26"/>
  <c r="BS105" i="26"/>
  <c r="BR105" i="26"/>
  <c r="BQ105" i="26"/>
  <c r="BT105" i="26" s="1"/>
  <c r="BC105" i="26"/>
  <c r="BH105" i="26" s="1"/>
  <c r="BI105" i="26" s="1"/>
  <c r="AO105" i="26"/>
  <c r="AG105" i="26"/>
  <c r="Z105" i="26"/>
  <c r="AN105" i="26" s="1"/>
  <c r="S105" i="26"/>
  <c r="O105" i="26"/>
  <c r="BS104" i="26"/>
  <c r="BR104" i="26"/>
  <c r="BQ104" i="26"/>
  <c r="BT104" i="26" s="1"/>
  <c r="BC104" i="26"/>
  <c r="BH104" i="26" s="1"/>
  <c r="BI104" i="26" s="1"/>
  <c r="AO104" i="26"/>
  <c r="AG104" i="26"/>
  <c r="Z104" i="26"/>
  <c r="AN104" i="26" s="1"/>
  <c r="S104" i="26"/>
  <c r="O104" i="26"/>
  <c r="BS103" i="26"/>
  <c r="BR103" i="26"/>
  <c r="BQ103" i="26"/>
  <c r="BT103" i="26" s="1"/>
  <c r="BC103" i="26"/>
  <c r="BH103" i="26" s="1"/>
  <c r="BI103" i="26" s="1"/>
  <c r="AO103" i="26"/>
  <c r="AG103" i="26"/>
  <c r="Z103" i="26"/>
  <c r="AN103" i="26" s="1"/>
  <c r="S103" i="26"/>
  <c r="O103" i="26"/>
  <c r="BS102" i="26"/>
  <c r="BR102" i="26"/>
  <c r="BQ102" i="26"/>
  <c r="BT102" i="26" s="1"/>
  <c r="BC102" i="26"/>
  <c r="BH102" i="26" s="1"/>
  <c r="BI102" i="26" s="1"/>
  <c r="AO102" i="26"/>
  <c r="AN102" i="26"/>
  <c r="AG102" i="26"/>
  <c r="Z102" i="26"/>
  <c r="S102" i="26"/>
  <c r="O102" i="26"/>
  <c r="BS101" i="26"/>
  <c r="BR101" i="26"/>
  <c r="BQ101" i="26"/>
  <c r="BT101" i="26" s="1"/>
  <c r="BC101" i="26"/>
  <c r="BH101" i="26" s="1"/>
  <c r="BI101" i="26" s="1"/>
  <c r="AO101" i="26"/>
  <c r="AN101" i="26"/>
  <c r="O101" i="26"/>
  <c r="BS100" i="26"/>
  <c r="BR100" i="26"/>
  <c r="BQ100" i="26"/>
  <c r="BT100" i="26" s="1"/>
  <c r="BC100" i="26"/>
  <c r="BH100" i="26" s="1"/>
  <c r="BI100" i="26" s="1"/>
  <c r="AO100" i="26"/>
  <c r="AN100" i="26"/>
  <c r="AG100" i="26"/>
  <c r="Z100" i="26"/>
  <c r="S100" i="26"/>
  <c r="O100" i="26"/>
  <c r="BS99" i="26"/>
  <c r="BR99" i="26"/>
  <c r="BQ99" i="26"/>
  <c r="BT99" i="26" s="1"/>
  <c r="BC99" i="26"/>
  <c r="BH99" i="26" s="1"/>
  <c r="BI99" i="26" s="1"/>
  <c r="AO99" i="26"/>
  <c r="AN99" i="26"/>
  <c r="AG99" i="26"/>
  <c r="Z99" i="26"/>
  <c r="S99" i="26"/>
  <c r="O99" i="26"/>
  <c r="BS98" i="26"/>
  <c r="BR98" i="26"/>
  <c r="BQ98" i="26"/>
  <c r="BT98" i="26" s="1"/>
  <c r="BC98" i="26"/>
  <c r="BH98" i="26" s="1"/>
  <c r="BI98" i="26" s="1"/>
  <c r="AO98" i="26"/>
  <c r="AG98" i="26"/>
  <c r="Z98" i="26"/>
  <c r="AN98" i="26" s="1"/>
  <c r="S98" i="26"/>
  <c r="O98" i="26"/>
  <c r="BS97" i="26"/>
  <c r="BR97" i="26"/>
  <c r="BQ97" i="26"/>
  <c r="BT97" i="26" s="1"/>
  <c r="BC97" i="26"/>
  <c r="BH97" i="26" s="1"/>
  <c r="BI97" i="26" s="1"/>
  <c r="AO97" i="26"/>
  <c r="AG97" i="26"/>
  <c r="Z97" i="26"/>
  <c r="AN97" i="26" s="1"/>
  <c r="S97" i="26"/>
  <c r="O97" i="26"/>
  <c r="BS96" i="26"/>
  <c r="BR96" i="26"/>
  <c r="BQ96" i="26"/>
  <c r="BT96" i="26" s="1"/>
  <c r="BC96" i="26"/>
  <c r="BH96" i="26" s="1"/>
  <c r="BI96" i="26" s="1"/>
  <c r="AO96" i="26"/>
  <c r="AN96" i="26"/>
  <c r="AG96" i="26"/>
  <c r="Z96" i="26"/>
  <c r="S96" i="26"/>
  <c r="O96" i="26"/>
  <c r="BS95" i="26"/>
  <c r="BR95" i="26"/>
  <c r="BQ95" i="26"/>
  <c r="BT95" i="26" s="1"/>
  <c r="BC95" i="26"/>
  <c r="BH95" i="26" s="1"/>
  <c r="BI95" i="26" s="1"/>
  <c r="AO95" i="26"/>
  <c r="AN95" i="26"/>
  <c r="AG95" i="26"/>
  <c r="Z95" i="26"/>
  <c r="S95" i="26"/>
  <c r="O95" i="26"/>
  <c r="BS94" i="26"/>
  <c r="BR94" i="26"/>
  <c r="BQ94" i="26"/>
  <c r="BT94" i="26" s="1"/>
  <c r="AY94" i="26"/>
  <c r="AO94" i="26"/>
  <c r="AN94" i="26"/>
  <c r="AG94" i="26"/>
  <c r="Z94" i="26"/>
  <c r="S94" i="26"/>
  <c r="O94" i="26"/>
  <c r="BS93" i="26"/>
  <c r="BR93" i="26"/>
  <c r="BQ93" i="26"/>
  <c r="BT93" i="26" s="1"/>
  <c r="BC93" i="26"/>
  <c r="BH93" i="26" s="1"/>
  <c r="BI93" i="26" s="1"/>
  <c r="AO93" i="26"/>
  <c r="AG93" i="26"/>
  <c r="Z93" i="26"/>
  <c r="AN93" i="26" s="1"/>
  <c r="S93" i="26"/>
  <c r="O93" i="26"/>
  <c r="BS92" i="26"/>
  <c r="BR92" i="26"/>
  <c r="BQ92" i="26"/>
  <c r="BT92" i="26" s="1"/>
  <c r="BC92" i="26"/>
  <c r="BH92" i="26" s="1"/>
  <c r="BI92" i="26" s="1"/>
  <c r="AO92" i="26"/>
  <c r="AN92" i="26"/>
  <c r="AG92" i="26"/>
  <c r="Z92" i="26"/>
  <c r="S92" i="26"/>
  <c r="O92" i="26"/>
  <c r="BS91" i="26"/>
  <c r="BR91" i="26"/>
  <c r="BQ91" i="26"/>
  <c r="BT91" i="26" s="1"/>
  <c r="BC91" i="26"/>
  <c r="BH91" i="26" s="1"/>
  <c r="BI91" i="26" s="1"/>
  <c r="AO91" i="26"/>
  <c r="AN91" i="26"/>
  <c r="AG91" i="26"/>
  <c r="Z91" i="26"/>
  <c r="S91" i="26"/>
  <c r="O91" i="26"/>
  <c r="BS90" i="26"/>
  <c r="BR90" i="26"/>
  <c r="BQ90" i="26"/>
  <c r="BT90" i="26" s="1"/>
  <c r="BC90" i="26"/>
  <c r="BH90" i="26" s="1"/>
  <c r="BI90" i="26" s="1"/>
  <c r="AO90" i="26"/>
  <c r="AN90" i="26"/>
  <c r="AG90" i="26"/>
  <c r="Z90" i="26"/>
  <c r="S90" i="26"/>
  <c r="O90" i="26"/>
  <c r="BS89" i="26"/>
  <c r="BR89" i="26"/>
  <c r="BQ89" i="26"/>
  <c r="BT89" i="26" s="1"/>
  <c r="BC89" i="26"/>
  <c r="BH89" i="26" s="1"/>
  <c r="BI89" i="26" s="1"/>
  <c r="AO89" i="26"/>
  <c r="AN89" i="26"/>
  <c r="AG89" i="26"/>
  <c r="Z89" i="26"/>
  <c r="S89" i="26"/>
  <c r="O89" i="26"/>
  <c r="BS88" i="26"/>
  <c r="BR88" i="26"/>
  <c r="BQ88" i="26"/>
  <c r="BT88" i="26" s="1"/>
  <c r="BC88" i="26"/>
  <c r="BH88" i="26" s="1"/>
  <c r="BI88" i="26" s="1"/>
  <c r="AO88" i="26"/>
  <c r="AN88" i="26"/>
  <c r="AG88" i="26"/>
  <c r="Z88" i="26"/>
  <c r="S88" i="26"/>
  <c r="O88" i="26"/>
  <c r="BS87" i="26"/>
  <c r="BR87" i="26"/>
  <c r="BQ87" i="26"/>
  <c r="BT87" i="26" s="1"/>
  <c r="BC87" i="26"/>
  <c r="BH87" i="26" s="1"/>
  <c r="BI87" i="26" s="1"/>
  <c r="AO87" i="26"/>
  <c r="AN87" i="26"/>
  <c r="AG87" i="26"/>
  <c r="Z87" i="26"/>
  <c r="S87" i="26"/>
  <c r="O87" i="26"/>
  <c r="BS86" i="26"/>
  <c r="BR86" i="26"/>
  <c r="BQ86" i="26"/>
  <c r="BT86" i="26" s="1"/>
  <c r="BB86" i="26"/>
  <c r="AO86" i="26"/>
  <c r="AN86" i="26"/>
  <c r="O86" i="26"/>
  <c r="BS85" i="26"/>
  <c r="BR85" i="26"/>
  <c r="BQ85" i="26"/>
  <c r="BT85" i="26" s="1"/>
  <c r="BC85" i="26"/>
  <c r="BH85" i="26" s="1"/>
  <c r="BI85" i="26" s="1"/>
  <c r="AO85" i="26"/>
  <c r="AN85" i="26"/>
  <c r="O85" i="26"/>
  <c r="BS84" i="26"/>
  <c r="BR84" i="26"/>
  <c r="BQ84" i="26"/>
  <c r="BT84" i="26" s="1"/>
  <c r="BC84" i="26"/>
  <c r="BH84" i="26" s="1"/>
  <c r="BI84" i="26" s="1"/>
  <c r="AO84" i="26"/>
  <c r="AN84" i="26"/>
  <c r="O84" i="26"/>
  <c r="BS83" i="26"/>
  <c r="BR83" i="26"/>
  <c r="BQ83" i="26"/>
  <c r="BT83" i="26" s="1"/>
  <c r="BC83" i="26"/>
  <c r="BH83" i="26" s="1"/>
  <c r="BI83" i="26" s="1"/>
  <c r="AO83" i="26"/>
  <c r="AG83" i="26"/>
  <c r="Z83" i="26"/>
  <c r="AN83" i="26" s="1"/>
  <c r="S83" i="26"/>
  <c r="O83" i="26"/>
  <c r="BS82" i="26"/>
  <c r="BR82" i="26"/>
  <c r="BQ82" i="26"/>
  <c r="BT82" i="26" s="1"/>
  <c r="BC82" i="26"/>
  <c r="BH82" i="26" s="1"/>
  <c r="BI82" i="26" s="1"/>
  <c r="AO82" i="26"/>
  <c r="AG82" i="26"/>
  <c r="Z82" i="26"/>
  <c r="AN82" i="26" s="1"/>
  <c r="S82" i="26"/>
  <c r="O82" i="26"/>
  <c r="BS81" i="26"/>
  <c r="BR81" i="26"/>
  <c r="BQ81" i="26"/>
  <c r="BT81" i="26" s="1"/>
  <c r="BC81" i="26"/>
  <c r="BH81" i="26" s="1"/>
  <c r="BI81" i="26" s="1"/>
  <c r="AO81" i="26"/>
  <c r="AN81" i="26"/>
  <c r="O81" i="26"/>
  <c r="BS80" i="26"/>
  <c r="BR80" i="26"/>
  <c r="BQ80" i="26"/>
  <c r="BT80" i="26" s="1"/>
  <c r="BC80" i="26"/>
  <c r="BH80" i="26" s="1"/>
  <c r="BI80" i="26" s="1"/>
  <c r="AO80" i="26"/>
  <c r="AG80" i="26"/>
  <c r="Z80" i="26"/>
  <c r="AN80" i="26" s="1"/>
  <c r="S80" i="26"/>
  <c r="O80" i="26"/>
  <c r="BS79" i="26"/>
  <c r="BR79" i="26"/>
  <c r="BQ79" i="26"/>
  <c r="BT79" i="26" s="1"/>
  <c r="BC79" i="26"/>
  <c r="BH79" i="26" s="1"/>
  <c r="BI79" i="26" s="1"/>
  <c r="AO79" i="26"/>
  <c r="AN79" i="26"/>
  <c r="AG79" i="26"/>
  <c r="Z79" i="26"/>
  <c r="S79" i="26"/>
  <c r="O79" i="26"/>
  <c r="BS78" i="26"/>
  <c r="BR78" i="26"/>
  <c r="BQ78" i="26"/>
  <c r="BT78" i="26" s="1"/>
  <c r="BC78" i="26"/>
  <c r="BH78" i="26" s="1"/>
  <c r="BI78" i="26" s="1"/>
  <c r="AO78" i="26"/>
  <c r="AN78" i="26"/>
  <c r="AG78" i="26"/>
  <c r="Z78" i="26"/>
  <c r="S78" i="26"/>
  <c r="O78" i="26"/>
  <c r="BS77" i="26"/>
  <c r="BR77" i="26"/>
  <c r="BQ77" i="26"/>
  <c r="BT77" i="26" s="1"/>
  <c r="BC77" i="26"/>
  <c r="BH77" i="26" s="1"/>
  <c r="BI77" i="26" s="1"/>
  <c r="AO77" i="26"/>
  <c r="AN77" i="26"/>
  <c r="AG77" i="26"/>
  <c r="Z77" i="26"/>
  <c r="S77" i="26"/>
  <c r="O77" i="26"/>
  <c r="BS76" i="26"/>
  <c r="BR76" i="26"/>
  <c r="BQ76" i="26"/>
  <c r="BT76" i="26" s="1"/>
  <c r="BC76" i="26"/>
  <c r="BH76" i="26" s="1"/>
  <c r="BI76" i="26" s="1"/>
  <c r="AO76" i="26"/>
  <c r="AN76" i="26"/>
  <c r="O76" i="26"/>
  <c r="BS75" i="26"/>
  <c r="BR75" i="26"/>
  <c r="BQ75" i="26"/>
  <c r="BT75" i="26" s="1"/>
  <c r="BC75" i="26"/>
  <c r="BH75" i="26" s="1"/>
  <c r="BI75" i="26" s="1"/>
  <c r="AO75" i="26"/>
  <c r="AN75" i="26"/>
  <c r="AG75" i="26"/>
  <c r="Z75" i="26"/>
  <c r="S75" i="26"/>
  <c r="O75" i="26"/>
  <c r="BS74" i="26"/>
  <c r="BR74" i="26"/>
  <c r="BQ74" i="26"/>
  <c r="BT74" i="26" s="1"/>
  <c r="BC74" i="26"/>
  <c r="BH74" i="26" s="1"/>
  <c r="BI74" i="26" s="1"/>
  <c r="AO74" i="26"/>
  <c r="AN74" i="26"/>
  <c r="AG74" i="26"/>
  <c r="Z74" i="26"/>
  <c r="S74" i="26"/>
  <c r="O74" i="26"/>
  <c r="BS73" i="26"/>
  <c r="BR73" i="26"/>
  <c r="BQ73" i="26"/>
  <c r="BT73" i="26" s="1"/>
  <c r="BC73" i="26"/>
  <c r="BH73" i="26" s="1"/>
  <c r="BI73" i="26" s="1"/>
  <c r="AO73" i="26"/>
  <c r="AG73" i="26"/>
  <c r="Z73" i="26"/>
  <c r="AN73" i="26" s="1"/>
  <c r="S73" i="26"/>
  <c r="O73" i="26"/>
  <c r="BS72" i="26"/>
  <c r="BR72" i="26"/>
  <c r="BQ72" i="26"/>
  <c r="BT72" i="26" s="1"/>
  <c r="BC72" i="26"/>
  <c r="BH72" i="26" s="1"/>
  <c r="BI72" i="26" s="1"/>
  <c r="AO72" i="26"/>
  <c r="AN72" i="26"/>
  <c r="O72" i="26"/>
  <c r="BS71" i="26"/>
  <c r="BR71" i="26"/>
  <c r="BQ71" i="26"/>
  <c r="BT71" i="26" s="1"/>
  <c r="BC71" i="26"/>
  <c r="BH71" i="26" s="1"/>
  <c r="BI71" i="26" s="1"/>
  <c r="AO71" i="26"/>
  <c r="AG71" i="26"/>
  <c r="Z71" i="26"/>
  <c r="AN71" i="26" s="1"/>
  <c r="S71" i="26"/>
  <c r="O71" i="26"/>
  <c r="BS70" i="26"/>
  <c r="BR70" i="26"/>
  <c r="BQ70" i="26"/>
  <c r="BT70" i="26" s="1"/>
  <c r="BC70" i="26"/>
  <c r="BH70" i="26" s="1"/>
  <c r="BI70" i="26" s="1"/>
  <c r="AO70" i="26"/>
  <c r="AG70" i="26"/>
  <c r="Z70" i="26"/>
  <c r="AN70" i="26" s="1"/>
  <c r="S70" i="26"/>
  <c r="O70" i="26"/>
  <c r="BS69" i="26"/>
  <c r="BR69" i="26"/>
  <c r="BQ69" i="26"/>
  <c r="BT69" i="26" s="1"/>
  <c r="BC69" i="26"/>
  <c r="BH69" i="26" s="1"/>
  <c r="BI69" i="26" s="1"/>
  <c r="AO69" i="26"/>
  <c r="AG69" i="26"/>
  <c r="Z69" i="26"/>
  <c r="AN69" i="26" s="1"/>
  <c r="S69" i="26"/>
  <c r="O69" i="26"/>
  <c r="BS68" i="26"/>
  <c r="BR68" i="26"/>
  <c r="BQ68" i="26"/>
  <c r="BT68" i="26" s="1"/>
  <c r="BC68" i="26"/>
  <c r="BH68" i="26" s="1"/>
  <c r="BI68" i="26" s="1"/>
  <c r="AO68" i="26"/>
  <c r="AG68" i="26"/>
  <c r="Z68" i="26"/>
  <c r="AN68" i="26" s="1"/>
  <c r="S68" i="26"/>
  <c r="O68" i="26"/>
  <c r="BS67" i="26"/>
  <c r="BR67" i="26"/>
  <c r="BQ67" i="26"/>
  <c r="BT67" i="26" s="1"/>
  <c r="BC67" i="26"/>
  <c r="BH67" i="26" s="1"/>
  <c r="BI67" i="26" s="1"/>
  <c r="AO67" i="26"/>
  <c r="AG67" i="26"/>
  <c r="Z67" i="26"/>
  <c r="AN67" i="26" s="1"/>
  <c r="S67" i="26"/>
  <c r="BS66" i="26"/>
  <c r="BR66" i="26"/>
  <c r="BQ66" i="26"/>
  <c r="BT66" i="26" s="1"/>
  <c r="BC66" i="26"/>
  <c r="BH66" i="26" s="1"/>
  <c r="BI66" i="26" s="1"/>
  <c r="AO66" i="26"/>
  <c r="AG66" i="26"/>
  <c r="Z66" i="26"/>
  <c r="AN66" i="26" s="1"/>
  <c r="S66" i="26"/>
  <c r="BS65" i="26"/>
  <c r="BR65" i="26"/>
  <c r="BQ65" i="26"/>
  <c r="BT65" i="26" s="1"/>
  <c r="BC65" i="26"/>
  <c r="BH65" i="26" s="1"/>
  <c r="BI65" i="26" s="1"/>
  <c r="AO65" i="26"/>
  <c r="AG65" i="26"/>
  <c r="Z65" i="26"/>
  <c r="AN65" i="26" s="1"/>
  <c r="S65" i="26"/>
  <c r="BS64" i="26"/>
  <c r="BR64" i="26"/>
  <c r="BQ64" i="26"/>
  <c r="BT64" i="26" s="1"/>
  <c r="BC64" i="26"/>
  <c r="BH64" i="26" s="1"/>
  <c r="BI64" i="26" s="1"/>
  <c r="AO64" i="26"/>
  <c r="AN64" i="26"/>
  <c r="AG64" i="26"/>
  <c r="Z64" i="26"/>
  <c r="S64" i="26"/>
  <c r="O64" i="26"/>
  <c r="BS63" i="26"/>
  <c r="BR63" i="26"/>
  <c r="BQ63" i="26"/>
  <c r="BT63" i="26" s="1"/>
  <c r="BC63" i="26"/>
  <c r="BH63" i="26" s="1"/>
  <c r="BI63" i="26" s="1"/>
  <c r="AO63" i="26"/>
  <c r="AN63" i="26"/>
  <c r="O63" i="26"/>
  <c r="BS62" i="26"/>
  <c r="BR62" i="26"/>
  <c r="BQ62" i="26"/>
  <c r="BT62" i="26" s="1"/>
  <c r="BC62" i="26"/>
  <c r="BH62" i="26" s="1"/>
  <c r="BI62" i="26" s="1"/>
  <c r="O62" i="26"/>
  <c r="BS61" i="26"/>
  <c r="BR61" i="26"/>
  <c r="BQ61" i="26"/>
  <c r="BT61" i="26" s="1"/>
  <c r="BC61" i="26"/>
  <c r="BH61" i="26" s="1"/>
  <c r="BI61" i="26" s="1"/>
  <c r="O61" i="26"/>
  <c r="BS60" i="26"/>
  <c r="BR60" i="26"/>
  <c r="BQ60" i="26"/>
  <c r="BT60" i="26" s="1"/>
  <c r="BC60" i="26"/>
  <c r="BH60" i="26" s="1"/>
  <c r="BI60" i="26" s="1"/>
  <c r="O60" i="26"/>
  <c r="BS59" i="26"/>
  <c r="BR59" i="26"/>
  <c r="BQ59" i="26"/>
  <c r="BT59" i="26" s="1"/>
  <c r="BC59" i="26"/>
  <c r="BH59" i="26" s="1"/>
  <c r="BI59" i="26" s="1"/>
  <c r="AO59" i="26"/>
  <c r="AG59" i="26"/>
  <c r="Z59" i="26"/>
  <c r="AN59" i="26" s="1"/>
  <c r="O59" i="26"/>
  <c r="BS58" i="26"/>
  <c r="BR58" i="26"/>
  <c r="BQ58" i="26"/>
  <c r="BT58" i="26" s="1"/>
  <c r="BC58" i="26"/>
  <c r="BH58" i="26" s="1"/>
  <c r="BI58" i="26" s="1"/>
  <c r="AO58" i="26"/>
  <c r="AG58" i="26"/>
  <c r="Z58" i="26"/>
  <c r="AN58" i="26" s="1"/>
  <c r="O58" i="26"/>
  <c r="BS57" i="26"/>
  <c r="BR57" i="26"/>
  <c r="BQ57" i="26"/>
  <c r="BT57" i="26" s="1"/>
  <c r="BC57" i="26"/>
  <c r="BH57" i="26" s="1"/>
  <c r="BI57" i="26" s="1"/>
  <c r="AO57" i="26"/>
  <c r="AN57" i="26"/>
  <c r="AG57" i="26"/>
  <c r="Z57" i="26"/>
  <c r="S57" i="26"/>
  <c r="O57" i="26"/>
  <c r="BS56" i="26"/>
  <c r="BR56" i="26"/>
  <c r="BQ56" i="26"/>
  <c r="BT56" i="26" s="1"/>
  <c r="BC56" i="26"/>
  <c r="BH56" i="26" s="1"/>
  <c r="BI56" i="26" s="1"/>
  <c r="AO56" i="26"/>
  <c r="AN56" i="26"/>
  <c r="AG56" i="26"/>
  <c r="Z56" i="26"/>
  <c r="S56" i="26"/>
  <c r="O56" i="26"/>
  <c r="BS55" i="26"/>
  <c r="BR55" i="26"/>
  <c r="BQ55" i="26"/>
  <c r="BT55" i="26" s="1"/>
  <c r="BC55" i="26"/>
  <c r="BH55" i="26" s="1"/>
  <c r="BI55" i="26" s="1"/>
  <c r="AO55" i="26"/>
  <c r="AN55" i="26"/>
  <c r="AG55" i="26"/>
  <c r="Z55" i="26"/>
  <c r="S55" i="26"/>
  <c r="O55" i="26"/>
  <c r="BS54" i="26"/>
  <c r="BR54" i="26"/>
  <c r="BQ54" i="26"/>
  <c r="BT54" i="26" s="1"/>
  <c r="BC54" i="26"/>
  <c r="BH54" i="26" s="1"/>
  <c r="BI54" i="26" s="1"/>
  <c r="AO54" i="26"/>
  <c r="AN54" i="26"/>
  <c r="AG54" i="26"/>
  <c r="Z54" i="26"/>
  <c r="S54" i="26"/>
  <c r="O54" i="26"/>
  <c r="L54" i="26"/>
  <c r="L125" i="26" s="1"/>
  <c r="BS53" i="26"/>
  <c r="BR53" i="26"/>
  <c r="BQ53" i="26"/>
  <c r="BT53" i="26" s="1"/>
  <c r="BC53" i="26"/>
  <c r="BH53" i="26" s="1"/>
  <c r="BI53" i="26" s="1"/>
  <c r="AO53" i="26"/>
  <c r="AN53" i="26"/>
  <c r="AG53" i="26"/>
  <c r="Z53" i="26"/>
  <c r="S53" i="26"/>
  <c r="O53" i="26"/>
  <c r="BS52" i="26"/>
  <c r="BR52" i="26"/>
  <c r="BQ52" i="26"/>
  <c r="BT52" i="26" s="1"/>
  <c r="BC52" i="26"/>
  <c r="BH52" i="26" s="1"/>
  <c r="BI52" i="26" s="1"/>
  <c r="AO52" i="26"/>
  <c r="AN52" i="26"/>
  <c r="AG52" i="26"/>
  <c r="Z52" i="26"/>
  <c r="S52" i="26"/>
  <c r="O52" i="26"/>
  <c r="BS51" i="26"/>
  <c r="BR51" i="26"/>
  <c r="BQ51" i="26"/>
  <c r="BT51" i="26" s="1"/>
  <c r="BC51" i="26"/>
  <c r="BH51" i="26" s="1"/>
  <c r="BI51" i="26" s="1"/>
  <c r="AO51" i="26"/>
  <c r="AN51" i="26"/>
  <c r="AG51" i="26"/>
  <c r="Z51" i="26"/>
  <c r="S51" i="26"/>
  <c r="O51" i="26"/>
  <c r="BS50" i="26"/>
  <c r="BR50" i="26"/>
  <c r="BQ50" i="26"/>
  <c r="BT50" i="26" s="1"/>
  <c r="BC50" i="26"/>
  <c r="BH50" i="26" s="1"/>
  <c r="BI50" i="26" s="1"/>
  <c r="AO50" i="26"/>
  <c r="AG50" i="26"/>
  <c r="Z50" i="26"/>
  <c r="AN50" i="26" s="1"/>
  <c r="S50" i="26"/>
  <c r="O50" i="26"/>
  <c r="BS49" i="26"/>
  <c r="BR49" i="26"/>
  <c r="BQ49" i="26"/>
  <c r="BT49" i="26" s="1"/>
  <c r="BC49" i="26"/>
  <c r="BH49" i="26" s="1"/>
  <c r="BI49" i="26" s="1"/>
  <c r="AO49" i="26"/>
  <c r="AN49" i="26"/>
  <c r="AG49" i="26"/>
  <c r="Z49" i="26"/>
  <c r="S49" i="26"/>
  <c r="O49" i="26"/>
  <c r="BS48" i="26"/>
  <c r="BR48" i="26"/>
  <c r="BQ48" i="26"/>
  <c r="BT48" i="26" s="1"/>
  <c r="BC48" i="26"/>
  <c r="BH48" i="26" s="1"/>
  <c r="BI48" i="26" s="1"/>
  <c r="AO48" i="26"/>
  <c r="AN48" i="26"/>
  <c r="AG48" i="26"/>
  <c r="Z48" i="26"/>
  <c r="S48" i="26"/>
  <c r="BS47" i="26"/>
  <c r="BR47" i="26"/>
  <c r="BQ47" i="26"/>
  <c r="BT47" i="26" s="1"/>
  <c r="BC47" i="26"/>
  <c r="BH47" i="26" s="1"/>
  <c r="BI47" i="26" s="1"/>
  <c r="AO47" i="26"/>
  <c r="AN47" i="26"/>
  <c r="AG47" i="26"/>
  <c r="Z47" i="26"/>
  <c r="S47" i="26"/>
  <c r="O47" i="26"/>
  <c r="BS46" i="26"/>
  <c r="BR46" i="26"/>
  <c r="BQ46" i="26"/>
  <c r="BT46" i="26" s="1"/>
  <c r="BC46" i="26"/>
  <c r="BH46" i="26" s="1"/>
  <c r="BI46" i="26" s="1"/>
  <c r="AO46" i="26"/>
  <c r="AN46" i="26"/>
  <c r="AG46" i="26"/>
  <c r="Z46" i="26"/>
  <c r="S46" i="26"/>
  <c r="O46" i="26"/>
  <c r="BS45" i="26"/>
  <c r="BR45" i="26"/>
  <c r="BQ45" i="26"/>
  <c r="BT45" i="26" s="1"/>
  <c r="BC45" i="26"/>
  <c r="BH45" i="26" s="1"/>
  <c r="BI45" i="26" s="1"/>
  <c r="AO45" i="26"/>
  <c r="AN45" i="26"/>
  <c r="AG45" i="26"/>
  <c r="Z45" i="26"/>
  <c r="S45" i="26"/>
  <c r="BS44" i="26"/>
  <c r="BR44" i="26"/>
  <c r="BQ44" i="26"/>
  <c r="BT44" i="26" s="1"/>
  <c r="BC44" i="26"/>
  <c r="BH44" i="26" s="1"/>
  <c r="BI44" i="26" s="1"/>
  <c r="AN44" i="26"/>
  <c r="AG44" i="26"/>
  <c r="AO44" i="26" s="1"/>
  <c r="Z44" i="26"/>
  <c r="S44" i="26"/>
  <c r="O44" i="26"/>
  <c r="BS43" i="26"/>
  <c r="BR43" i="26"/>
  <c r="BQ43" i="26"/>
  <c r="BT43" i="26" s="1"/>
  <c r="BC43" i="26"/>
  <c r="BH43" i="26" s="1"/>
  <c r="BI43" i="26" s="1"/>
  <c r="AO43" i="26"/>
  <c r="AG43" i="26"/>
  <c r="Z43" i="26"/>
  <c r="AN43" i="26" s="1"/>
  <c r="S43" i="26"/>
  <c r="O43" i="26"/>
  <c r="BS42" i="26"/>
  <c r="BR42" i="26"/>
  <c r="BQ42" i="26"/>
  <c r="BT42" i="26" s="1"/>
  <c r="BC42" i="26"/>
  <c r="BH42" i="26" s="1"/>
  <c r="BI42" i="26" s="1"/>
  <c r="AO42" i="26"/>
  <c r="AN42" i="26"/>
  <c r="AG42" i="26"/>
  <c r="Z42" i="26"/>
  <c r="S42" i="26"/>
  <c r="BS41" i="26"/>
  <c r="BR41" i="26"/>
  <c r="BQ41" i="26"/>
  <c r="BT41" i="26" s="1"/>
  <c r="BC41" i="26"/>
  <c r="BH41" i="26" s="1"/>
  <c r="BI41" i="26" s="1"/>
  <c r="AO41" i="26"/>
  <c r="AG41" i="26"/>
  <c r="Z41" i="26"/>
  <c r="AN41" i="26" s="1"/>
  <c r="S41" i="26"/>
  <c r="O41" i="26"/>
  <c r="BS40" i="26"/>
  <c r="BR40" i="26"/>
  <c r="BQ40" i="26"/>
  <c r="BT40" i="26" s="1"/>
  <c r="BC40" i="26"/>
  <c r="BH40" i="26" s="1"/>
  <c r="BI40" i="26" s="1"/>
  <c r="AO40" i="26"/>
  <c r="AN40" i="26"/>
  <c r="O40" i="26"/>
  <c r="BS39" i="26"/>
  <c r="BR39" i="26"/>
  <c r="BQ39" i="26"/>
  <c r="BT39" i="26" s="1"/>
  <c r="BC39" i="26"/>
  <c r="BH39" i="26" s="1"/>
  <c r="BI39" i="26" s="1"/>
  <c r="AO39" i="26"/>
  <c r="AN39" i="26"/>
  <c r="AG39" i="26"/>
  <c r="O39" i="26"/>
  <c r="BS38" i="26"/>
  <c r="BR38" i="26"/>
  <c r="BQ38" i="26"/>
  <c r="BT38" i="26" s="1"/>
  <c r="BC38" i="26"/>
  <c r="BH38" i="26" s="1"/>
  <c r="BI38" i="26" s="1"/>
  <c r="AO38" i="26"/>
  <c r="AG38" i="26"/>
  <c r="Z38" i="26"/>
  <c r="AN38" i="26" s="1"/>
  <c r="S38" i="26"/>
  <c r="O38" i="26"/>
  <c r="BS37" i="26"/>
  <c r="BR37" i="26"/>
  <c r="BQ37" i="26"/>
  <c r="BT37" i="26" s="1"/>
  <c r="BC37" i="26"/>
  <c r="BH37" i="26" s="1"/>
  <c r="BI37" i="26" s="1"/>
  <c r="AO37" i="26"/>
  <c r="AG37" i="26"/>
  <c r="Z37" i="26"/>
  <c r="AN37" i="26" s="1"/>
  <c r="S37" i="26"/>
  <c r="O37" i="26"/>
  <c r="BS36" i="26"/>
  <c r="BR36" i="26"/>
  <c r="BQ36" i="26"/>
  <c r="BT36" i="26" s="1"/>
  <c r="AW36" i="26"/>
  <c r="AO36" i="26"/>
  <c r="AN36" i="26"/>
  <c r="AG36" i="26"/>
  <c r="Z36" i="26"/>
  <c r="S36" i="26"/>
  <c r="O36" i="26"/>
  <c r="BS35" i="26"/>
  <c r="BR35" i="26"/>
  <c r="BQ35" i="26"/>
  <c r="BT35" i="26" s="1"/>
  <c r="BC35" i="26"/>
  <c r="BH35" i="26" s="1"/>
  <c r="BI35" i="26" s="1"/>
  <c r="AO35" i="26"/>
  <c r="AN35" i="26"/>
  <c r="AG35" i="26"/>
  <c r="Z35" i="26"/>
  <c r="S35" i="26"/>
  <c r="O35" i="26"/>
  <c r="BS34" i="26"/>
  <c r="BR34" i="26"/>
  <c r="BQ34" i="26"/>
  <c r="BT34" i="26" s="1"/>
  <c r="BC34" i="26"/>
  <c r="BH34" i="26" s="1"/>
  <c r="BI34" i="26" s="1"/>
  <c r="AO34" i="26"/>
  <c r="AN34" i="26"/>
  <c r="AG34" i="26"/>
  <c r="Z34" i="26"/>
  <c r="S34" i="26"/>
  <c r="O34" i="26"/>
  <c r="BS33" i="26"/>
  <c r="BR33" i="26"/>
  <c r="BQ33" i="26"/>
  <c r="BT33" i="26" s="1"/>
  <c r="BC33" i="26"/>
  <c r="BH33" i="26" s="1"/>
  <c r="BI33" i="26" s="1"/>
  <c r="AO33" i="26"/>
  <c r="AG33" i="26"/>
  <c r="Z33" i="26"/>
  <c r="AN33" i="26" s="1"/>
  <c r="S33" i="26"/>
  <c r="O33" i="26"/>
  <c r="BS32" i="26"/>
  <c r="BR32" i="26"/>
  <c r="BQ32" i="26"/>
  <c r="BT32" i="26" s="1"/>
  <c r="BC32" i="26"/>
  <c r="BH32" i="26" s="1"/>
  <c r="BI32" i="26" s="1"/>
  <c r="AO32" i="26"/>
  <c r="AN32" i="26"/>
  <c r="AG32" i="26"/>
  <c r="S32" i="26"/>
  <c r="O32" i="26"/>
  <c r="BS31" i="26"/>
  <c r="BR31" i="26"/>
  <c r="BQ31" i="26"/>
  <c r="BT31" i="26" s="1"/>
  <c r="BC31" i="26"/>
  <c r="BH31" i="26" s="1"/>
  <c r="BI31" i="26" s="1"/>
  <c r="AO31" i="26"/>
  <c r="AN31" i="26"/>
  <c r="AG31" i="26"/>
  <c r="Z31" i="26"/>
  <c r="S31" i="26"/>
  <c r="O31" i="26"/>
  <c r="BS30" i="26"/>
  <c r="BR30" i="26"/>
  <c r="BQ30" i="26"/>
  <c r="BT30" i="26" s="1"/>
  <c r="BC30" i="26"/>
  <c r="BH30" i="26" s="1"/>
  <c r="BI30" i="26" s="1"/>
  <c r="AO30" i="26"/>
  <c r="AN30" i="26"/>
  <c r="AG30" i="26"/>
  <c r="O30" i="26"/>
  <c r="BS29" i="26"/>
  <c r="BR29" i="26"/>
  <c r="BQ29" i="26"/>
  <c r="BT29" i="26" s="1"/>
  <c r="BC29" i="26"/>
  <c r="BH29" i="26" s="1"/>
  <c r="BI29" i="26" s="1"/>
  <c r="AO29" i="26"/>
  <c r="AN29" i="26"/>
  <c r="AG29" i="26"/>
  <c r="O29" i="26"/>
  <c r="BS28" i="26"/>
  <c r="BR28" i="26"/>
  <c r="BQ28" i="26"/>
  <c r="BT28" i="26" s="1"/>
  <c r="BC28" i="26"/>
  <c r="BH28" i="26" s="1"/>
  <c r="BI28" i="26" s="1"/>
  <c r="AO28" i="26"/>
  <c r="AN28" i="26"/>
  <c r="AG28" i="26"/>
  <c r="Z28" i="26"/>
  <c r="S28" i="26"/>
  <c r="O28" i="26"/>
  <c r="BS27" i="26"/>
  <c r="BR27" i="26"/>
  <c r="BQ27" i="26"/>
  <c r="BT27" i="26" s="1"/>
  <c r="BC27" i="26"/>
  <c r="BH27" i="26" s="1"/>
  <c r="BI27" i="26" s="1"/>
  <c r="AO27" i="26"/>
  <c r="AN27" i="26"/>
  <c r="AG27" i="26"/>
  <c r="O27" i="26"/>
  <c r="BS26" i="26"/>
  <c r="BR26" i="26"/>
  <c r="BQ26" i="26"/>
  <c r="BT26" i="26" s="1"/>
  <c r="BC26" i="26"/>
  <c r="BH26" i="26" s="1"/>
  <c r="BI26" i="26" s="1"/>
  <c r="AO26" i="26"/>
  <c r="AN26" i="26"/>
  <c r="AG26" i="26"/>
  <c r="O26" i="26"/>
  <c r="BS25" i="26"/>
  <c r="BR25" i="26"/>
  <c r="BQ25" i="26"/>
  <c r="BT25" i="26" s="1"/>
  <c r="BC25" i="26"/>
  <c r="BH25" i="26" s="1"/>
  <c r="BI25" i="26" s="1"/>
  <c r="AO25" i="26"/>
  <c r="AN25" i="26"/>
  <c r="O25" i="26"/>
  <c r="BS24" i="26"/>
  <c r="BR24" i="26"/>
  <c r="BQ24" i="26"/>
  <c r="BT24" i="26" s="1"/>
  <c r="BC24" i="26"/>
  <c r="BH24" i="26" s="1"/>
  <c r="BI24" i="26" s="1"/>
  <c r="AO24" i="26"/>
  <c r="AG24" i="26"/>
  <c r="Z24" i="26"/>
  <c r="AN24" i="26" s="1"/>
  <c r="S24" i="26"/>
  <c r="O24" i="26"/>
  <c r="BS23" i="26"/>
  <c r="BR23" i="26"/>
  <c r="BQ23" i="26"/>
  <c r="BT23" i="26" s="1"/>
  <c r="BC23" i="26"/>
  <c r="BH23" i="26" s="1"/>
  <c r="BI23" i="26" s="1"/>
  <c r="AO23" i="26"/>
  <c r="AN23" i="26"/>
  <c r="AG23" i="26"/>
  <c r="Z23" i="26"/>
  <c r="S23" i="26"/>
  <c r="O23" i="26"/>
  <c r="BS22" i="26"/>
  <c r="BR22" i="26"/>
  <c r="BQ22" i="26"/>
  <c r="BT22" i="26" s="1"/>
  <c r="BC22" i="26"/>
  <c r="BH22" i="26" s="1"/>
  <c r="BI22" i="26" s="1"/>
  <c r="AO22" i="26"/>
  <c r="AN22" i="26"/>
  <c r="AG22" i="26"/>
  <c r="Z22" i="26"/>
  <c r="S22" i="26"/>
  <c r="O22" i="26"/>
  <c r="BS21" i="26"/>
  <c r="BR21" i="26"/>
  <c r="BQ21" i="26"/>
  <c r="BT21" i="26" s="1"/>
  <c r="BC21" i="26"/>
  <c r="BH21" i="26" s="1"/>
  <c r="BI21" i="26" s="1"/>
  <c r="AO21" i="26"/>
  <c r="AG21" i="26"/>
  <c r="Z21" i="26"/>
  <c r="AN21" i="26" s="1"/>
  <c r="S21" i="26"/>
  <c r="O21" i="26"/>
  <c r="BS20" i="26"/>
  <c r="BR20" i="26"/>
  <c r="BQ20" i="26"/>
  <c r="BT20" i="26" s="1"/>
  <c r="BC20" i="26"/>
  <c r="BH20" i="26" s="1"/>
  <c r="BI20" i="26" s="1"/>
  <c r="AO20" i="26"/>
  <c r="AN20" i="26"/>
  <c r="O20" i="26"/>
  <c r="BS19" i="26"/>
  <c r="BR19" i="26"/>
  <c r="BQ19" i="26"/>
  <c r="BT19" i="26" s="1"/>
  <c r="BC19" i="26"/>
  <c r="BH19" i="26" s="1"/>
  <c r="BI19" i="26" s="1"/>
  <c r="AO19" i="26"/>
  <c r="AN19" i="26"/>
  <c r="AG19" i="26"/>
  <c r="Z19" i="26"/>
  <c r="S19" i="26"/>
  <c r="O19" i="26"/>
  <c r="BS18" i="26"/>
  <c r="BR18" i="26"/>
  <c r="BQ18" i="26"/>
  <c r="BT18" i="26" s="1"/>
  <c r="BC18" i="26"/>
  <c r="BH18" i="26" s="1"/>
  <c r="BI18" i="26" s="1"/>
  <c r="AO18" i="26"/>
  <c r="AN18" i="26"/>
  <c r="S18" i="26"/>
  <c r="O18" i="26"/>
  <c r="BS17" i="26"/>
  <c r="BR17" i="26"/>
  <c r="BQ17" i="26"/>
  <c r="BT17" i="26" s="1"/>
  <c r="BC17" i="26"/>
  <c r="BH17" i="26" s="1"/>
  <c r="BI17" i="26" s="1"/>
  <c r="AO17" i="26"/>
  <c r="AN17" i="26"/>
  <c r="AG17" i="26"/>
  <c r="Z17" i="26"/>
  <c r="S17" i="26"/>
  <c r="O17" i="26"/>
  <c r="BS16" i="26"/>
  <c r="BR16" i="26"/>
  <c r="BQ16" i="26"/>
  <c r="BT16" i="26" s="1"/>
  <c r="BC16" i="26"/>
  <c r="BH16" i="26" s="1"/>
  <c r="BI16" i="26" s="1"/>
  <c r="AO16" i="26"/>
  <c r="AN16" i="26"/>
  <c r="O16" i="26"/>
  <c r="BS15" i="26"/>
  <c r="BR15" i="26"/>
  <c r="BQ15" i="26"/>
  <c r="BT15" i="26" s="1"/>
  <c r="BC15" i="26"/>
  <c r="BH15" i="26" s="1"/>
  <c r="BI15" i="26" s="1"/>
  <c r="AO15" i="26"/>
  <c r="AN15" i="26"/>
  <c r="AG15" i="26"/>
  <c r="Z15" i="26"/>
  <c r="S15" i="26"/>
  <c r="O15" i="26"/>
  <c r="BS14" i="26"/>
  <c r="BR14" i="26"/>
  <c r="BQ14" i="26"/>
  <c r="BT14" i="26" s="1"/>
  <c r="BC14" i="26"/>
  <c r="BH14" i="26" s="1"/>
  <c r="BI14" i="26" s="1"/>
  <c r="AO14" i="26"/>
  <c r="AN14" i="26"/>
  <c r="AG14" i="26"/>
  <c r="Z14" i="26"/>
  <c r="S14" i="26"/>
  <c r="O14" i="26"/>
  <c r="BS13" i="26"/>
  <c r="BR13" i="26"/>
  <c r="BQ13" i="26"/>
  <c r="BT13" i="26" s="1"/>
  <c r="BC13" i="26"/>
  <c r="BH13" i="26" s="1"/>
  <c r="BI13" i="26" s="1"/>
  <c r="AO13" i="26"/>
  <c r="AN13" i="26"/>
  <c r="O13" i="26"/>
  <c r="BS12" i="26"/>
  <c r="BR12" i="26"/>
  <c r="BQ12" i="26"/>
  <c r="BT12" i="26" s="1"/>
  <c r="BC12" i="26"/>
  <c r="BH12" i="26" s="1"/>
  <c r="BI12" i="26" s="1"/>
  <c r="AO12" i="26"/>
  <c r="AN12" i="26"/>
  <c r="O12" i="26"/>
  <c r="BS11" i="26"/>
  <c r="BR11" i="26"/>
  <c r="BQ11" i="26"/>
  <c r="BT11" i="26" s="1"/>
  <c r="AZ11" i="26"/>
  <c r="AO11" i="26"/>
  <c r="AN11" i="26"/>
  <c r="O11" i="26"/>
  <c r="BS10" i="26"/>
  <c r="BR10" i="26"/>
  <c r="BQ10" i="26"/>
  <c r="BT10" i="26" s="1"/>
  <c r="BC10" i="26"/>
  <c r="BH10" i="26" s="1"/>
  <c r="BI10" i="26" s="1"/>
  <c r="AO10" i="26"/>
  <c r="AN10" i="26"/>
  <c r="AG10" i="26"/>
  <c r="Z10" i="26"/>
  <c r="S10" i="26"/>
  <c r="O10" i="26"/>
  <c r="BS9" i="26"/>
  <c r="BR9" i="26"/>
  <c r="BQ9" i="26"/>
  <c r="BT9" i="26" s="1"/>
  <c r="BC9" i="26"/>
  <c r="BH9" i="26" s="1"/>
  <c r="BI9" i="26" s="1"/>
  <c r="AO9" i="26"/>
  <c r="AN9" i="26"/>
  <c r="AG9" i="26"/>
  <c r="Z9" i="26"/>
  <c r="S9" i="26"/>
  <c r="O9" i="26"/>
  <c r="BS8" i="26"/>
  <c r="BR8" i="26"/>
  <c r="BQ8" i="26"/>
  <c r="BT8" i="26" s="1"/>
  <c r="BC8" i="26"/>
  <c r="BH8" i="26" s="1"/>
  <c r="BI8" i="26" s="1"/>
  <c r="AO8" i="26"/>
  <c r="AN8" i="26"/>
  <c r="AG8" i="26"/>
  <c r="Z8" i="26"/>
  <c r="S8" i="26"/>
  <c r="O8" i="26"/>
  <c r="BS7" i="26"/>
  <c r="BR7" i="26"/>
  <c r="BQ7" i="26"/>
  <c r="BT7" i="26" s="1"/>
  <c r="BC7" i="26"/>
  <c r="BH7" i="26" s="1"/>
  <c r="BI7" i="26" s="1"/>
  <c r="AO7" i="26"/>
  <c r="AN7" i="26"/>
  <c r="AG7" i="26"/>
  <c r="Z7" i="26"/>
  <c r="S7" i="26"/>
  <c r="O7" i="26"/>
  <c r="BS6" i="26"/>
  <c r="BR6" i="26"/>
  <c r="BQ6" i="26"/>
  <c r="BT6" i="26" s="1"/>
  <c r="BC6" i="26"/>
  <c r="BH6" i="26" s="1"/>
  <c r="AO6" i="26"/>
  <c r="AN6" i="26"/>
  <c r="AG6" i="26"/>
  <c r="AG125" i="26" s="1"/>
  <c r="Z6" i="26"/>
  <c r="Z125" i="26" s="1"/>
  <c r="S6" i="26"/>
  <c r="S125" i="26" s="1"/>
  <c r="O6" i="26"/>
  <c r="O125" i="26" s="1"/>
  <c r="BG125" i="25"/>
  <c r="BF125" i="25"/>
  <c r="BE125" i="25"/>
  <c r="BA125" i="25"/>
  <c r="AX125" i="25"/>
  <c r="AV125" i="25"/>
  <c r="AM125" i="25"/>
  <c r="AL125" i="25"/>
  <c r="AK125" i="25"/>
  <c r="AJ125" i="25"/>
  <c r="AI125" i="25"/>
  <c r="AH125" i="25"/>
  <c r="AF125" i="25"/>
  <c r="AE125" i="25"/>
  <c r="AD125" i="25"/>
  <c r="AC125" i="25"/>
  <c r="AB125" i="25"/>
  <c r="AA125" i="25"/>
  <c r="Y125" i="25"/>
  <c r="X125" i="25"/>
  <c r="W125" i="25"/>
  <c r="V125" i="25"/>
  <c r="U125" i="25"/>
  <c r="T125" i="25"/>
  <c r="R125" i="25"/>
  <c r="Q125" i="25"/>
  <c r="P125" i="25"/>
  <c r="N125" i="25"/>
  <c r="M125" i="25"/>
  <c r="K125" i="25"/>
  <c r="BS123" i="25"/>
  <c r="BR123" i="25"/>
  <c r="BQ123" i="25"/>
  <c r="BT123" i="25" s="1"/>
  <c r="BC123" i="25"/>
  <c r="BH123" i="25" s="1"/>
  <c r="BI123" i="25" s="1"/>
  <c r="AO123" i="25"/>
  <c r="AN123" i="25"/>
  <c r="AG123" i="25"/>
  <c r="Z123" i="25"/>
  <c r="S123" i="25"/>
  <c r="O123" i="25"/>
  <c r="BS122" i="25"/>
  <c r="BR122" i="25"/>
  <c r="BQ122" i="25"/>
  <c r="BT122" i="25" s="1"/>
  <c r="BC122" i="25"/>
  <c r="BH122" i="25" s="1"/>
  <c r="BI122" i="25" s="1"/>
  <c r="AO122" i="25"/>
  <c r="AN122" i="25"/>
  <c r="Z122" i="25"/>
  <c r="S122" i="25"/>
  <c r="BS121" i="25"/>
  <c r="BR121" i="25"/>
  <c r="BQ121" i="25"/>
  <c r="BT121" i="25" s="1"/>
  <c r="BC121" i="25"/>
  <c r="BH121" i="25" s="1"/>
  <c r="BI121" i="25" s="1"/>
  <c r="AO121" i="25"/>
  <c r="AN121" i="25"/>
  <c r="O121" i="25"/>
  <c r="BS120" i="25"/>
  <c r="BR120" i="25"/>
  <c r="BQ120" i="25"/>
  <c r="BT120" i="25" s="1"/>
  <c r="BC120" i="25"/>
  <c r="BH120" i="25" s="1"/>
  <c r="BI120" i="25" s="1"/>
  <c r="AO120" i="25"/>
  <c r="AG120" i="25"/>
  <c r="Z120" i="25"/>
  <c r="AN120" i="25" s="1"/>
  <c r="S120" i="25"/>
  <c r="O120" i="25"/>
  <c r="BS119" i="25"/>
  <c r="BR119" i="25"/>
  <c r="BQ119" i="25"/>
  <c r="BT119" i="25" s="1"/>
  <c r="BC119" i="25"/>
  <c r="BH119" i="25" s="1"/>
  <c r="BI119" i="25" s="1"/>
  <c r="AO119" i="25"/>
  <c r="AN119" i="25"/>
  <c r="O119" i="25"/>
  <c r="BS118" i="25"/>
  <c r="BR118" i="25"/>
  <c r="BQ118" i="25"/>
  <c r="BT118" i="25" s="1"/>
  <c r="BC118" i="25"/>
  <c r="BH118" i="25" s="1"/>
  <c r="BI118" i="25" s="1"/>
  <c r="AO118" i="25"/>
  <c r="AN118" i="25"/>
  <c r="AG118" i="25"/>
  <c r="Z118" i="25"/>
  <c r="S118" i="25"/>
  <c r="O118" i="25"/>
  <c r="BS117" i="25"/>
  <c r="BR117" i="25"/>
  <c r="BQ117" i="25"/>
  <c r="BT117" i="25" s="1"/>
  <c r="BC117" i="25"/>
  <c r="BH117" i="25" s="1"/>
  <c r="BI117" i="25" s="1"/>
  <c r="AO117" i="25"/>
  <c r="AN117" i="25"/>
  <c r="AG117" i="25"/>
  <c r="Z117" i="25"/>
  <c r="S117" i="25"/>
  <c r="O117" i="25"/>
  <c r="BS116" i="25"/>
  <c r="BR116" i="25"/>
  <c r="BQ116" i="25"/>
  <c r="BT116" i="25" s="1"/>
  <c r="BC116" i="25"/>
  <c r="BH116" i="25" s="1"/>
  <c r="BI116" i="25" s="1"/>
  <c r="AO116" i="25"/>
  <c r="AN116" i="25"/>
  <c r="AG116" i="25"/>
  <c r="Z116" i="25"/>
  <c r="S116" i="25"/>
  <c r="O116" i="25"/>
  <c r="BS115" i="25"/>
  <c r="BR115" i="25"/>
  <c r="BQ115" i="25"/>
  <c r="BT115" i="25" s="1"/>
  <c r="BC115" i="25"/>
  <c r="BH115" i="25" s="1"/>
  <c r="BI115" i="25" s="1"/>
  <c r="AO115" i="25"/>
  <c r="AN115" i="25"/>
  <c r="O115" i="25"/>
  <c r="BS114" i="25"/>
  <c r="BR114" i="25"/>
  <c r="BQ114" i="25"/>
  <c r="BT114" i="25" s="1"/>
  <c r="BC114" i="25"/>
  <c r="BH114" i="25" s="1"/>
  <c r="BI114" i="25" s="1"/>
  <c r="AO114" i="25"/>
  <c r="AG114" i="25"/>
  <c r="Z114" i="25"/>
  <c r="AN114" i="25" s="1"/>
  <c r="S114" i="25"/>
  <c r="O114" i="25"/>
  <c r="BS113" i="25"/>
  <c r="BR113" i="25"/>
  <c r="BQ113" i="25"/>
  <c r="BT113" i="25" s="1"/>
  <c r="BC113" i="25"/>
  <c r="BH113" i="25" s="1"/>
  <c r="BI113" i="25" s="1"/>
  <c r="AO113" i="25"/>
  <c r="AN113" i="25"/>
  <c r="AG113" i="25"/>
  <c r="Z113" i="25"/>
  <c r="S113" i="25"/>
  <c r="O113" i="25"/>
  <c r="BS112" i="25"/>
  <c r="BR112" i="25"/>
  <c r="BQ112" i="25"/>
  <c r="BT112" i="25" s="1"/>
  <c r="BC112" i="25"/>
  <c r="BH112" i="25" s="1"/>
  <c r="BI112" i="25" s="1"/>
  <c r="AO112" i="25"/>
  <c r="AG112" i="25"/>
  <c r="Z112" i="25"/>
  <c r="AN112" i="25" s="1"/>
  <c r="S112" i="25"/>
  <c r="O112" i="25"/>
  <c r="BS111" i="25"/>
  <c r="BR111" i="25"/>
  <c r="BQ111" i="25"/>
  <c r="BT111" i="25" s="1"/>
  <c r="BC111" i="25"/>
  <c r="BH111" i="25" s="1"/>
  <c r="BI111" i="25" s="1"/>
  <c r="AO111" i="25"/>
  <c r="AG111" i="25"/>
  <c r="Z111" i="25"/>
  <c r="AN111" i="25" s="1"/>
  <c r="S111" i="25"/>
  <c r="O111" i="25"/>
  <c r="BS110" i="25"/>
  <c r="BR110" i="25"/>
  <c r="BQ110" i="25"/>
  <c r="BT110" i="25" s="1"/>
  <c r="BC110" i="25"/>
  <c r="BH110" i="25" s="1"/>
  <c r="BI110" i="25" s="1"/>
  <c r="AO110" i="25"/>
  <c r="AN110" i="25"/>
  <c r="O110" i="25"/>
  <c r="BS109" i="25"/>
  <c r="BR109" i="25"/>
  <c r="BQ109" i="25"/>
  <c r="BT109" i="25" s="1"/>
  <c r="BC109" i="25"/>
  <c r="BH109" i="25" s="1"/>
  <c r="BI109" i="25" s="1"/>
  <c r="AO109" i="25"/>
  <c r="AN109" i="25"/>
  <c r="AG109" i="25"/>
  <c r="Z109" i="25"/>
  <c r="S109" i="25"/>
  <c r="O109" i="25"/>
  <c r="BS108" i="25"/>
  <c r="BR108" i="25"/>
  <c r="BQ108" i="25"/>
  <c r="BT108" i="25" s="1"/>
  <c r="BC108" i="25"/>
  <c r="BH108" i="25" s="1"/>
  <c r="BI108" i="25" s="1"/>
  <c r="AO108" i="25"/>
  <c r="AG108" i="25"/>
  <c r="Z108" i="25"/>
  <c r="AN108" i="25" s="1"/>
  <c r="S108" i="25"/>
  <c r="BS107" i="25"/>
  <c r="BR107" i="25"/>
  <c r="BQ107" i="25"/>
  <c r="BT107" i="25" s="1"/>
  <c r="BC107" i="25"/>
  <c r="BH107" i="25" s="1"/>
  <c r="BI107" i="25" s="1"/>
  <c r="AO107" i="25"/>
  <c r="AG107" i="25"/>
  <c r="Z107" i="25"/>
  <c r="AN107" i="25" s="1"/>
  <c r="S107" i="25"/>
  <c r="O107" i="25"/>
  <c r="BS106" i="25"/>
  <c r="BR106" i="25"/>
  <c r="BQ106" i="25"/>
  <c r="BT106" i="25" s="1"/>
  <c r="BC106" i="25"/>
  <c r="BH106" i="25" s="1"/>
  <c r="BI106" i="25" s="1"/>
  <c r="AO106" i="25"/>
  <c r="AN106" i="25"/>
  <c r="AG106" i="25"/>
  <c r="Z106" i="25"/>
  <c r="S106" i="25"/>
  <c r="O106" i="25"/>
  <c r="BS105" i="25"/>
  <c r="BR105" i="25"/>
  <c r="BQ105" i="25"/>
  <c r="BT105" i="25" s="1"/>
  <c r="BC105" i="25"/>
  <c r="BH105" i="25" s="1"/>
  <c r="BI105" i="25" s="1"/>
  <c r="AO105" i="25"/>
  <c r="AG105" i="25"/>
  <c r="Z105" i="25"/>
  <c r="AN105" i="25" s="1"/>
  <c r="S105" i="25"/>
  <c r="O105" i="25"/>
  <c r="BS104" i="25"/>
  <c r="BR104" i="25"/>
  <c r="BQ104" i="25"/>
  <c r="BT104" i="25" s="1"/>
  <c r="BC104" i="25"/>
  <c r="BH104" i="25" s="1"/>
  <c r="BI104" i="25" s="1"/>
  <c r="AO104" i="25"/>
  <c r="AG104" i="25"/>
  <c r="Z104" i="25"/>
  <c r="AN104" i="25" s="1"/>
  <c r="S104" i="25"/>
  <c r="O104" i="25"/>
  <c r="BS103" i="25"/>
  <c r="BR103" i="25"/>
  <c r="BQ103" i="25"/>
  <c r="BT103" i="25" s="1"/>
  <c r="BC103" i="25"/>
  <c r="BH103" i="25" s="1"/>
  <c r="BI103" i="25" s="1"/>
  <c r="AO103" i="25"/>
  <c r="AG103" i="25"/>
  <c r="Z103" i="25"/>
  <c r="AN103" i="25" s="1"/>
  <c r="S103" i="25"/>
  <c r="O103" i="25"/>
  <c r="BS102" i="25"/>
  <c r="BR102" i="25"/>
  <c r="BQ102" i="25"/>
  <c r="BT102" i="25" s="1"/>
  <c r="BC102" i="25"/>
  <c r="BH102" i="25" s="1"/>
  <c r="BI102" i="25" s="1"/>
  <c r="AO102" i="25"/>
  <c r="AN102" i="25"/>
  <c r="AG102" i="25"/>
  <c r="Z102" i="25"/>
  <c r="S102" i="25"/>
  <c r="O102" i="25"/>
  <c r="BS101" i="25"/>
  <c r="BR101" i="25"/>
  <c r="BQ101" i="25"/>
  <c r="BT101" i="25" s="1"/>
  <c r="BC101" i="25"/>
  <c r="BH101" i="25" s="1"/>
  <c r="BI101" i="25" s="1"/>
  <c r="AO101" i="25"/>
  <c r="AN101" i="25"/>
  <c r="O101" i="25"/>
  <c r="BS100" i="25"/>
  <c r="BR100" i="25"/>
  <c r="BQ100" i="25"/>
  <c r="BT100" i="25" s="1"/>
  <c r="BC100" i="25"/>
  <c r="BH100" i="25" s="1"/>
  <c r="BI100" i="25" s="1"/>
  <c r="AO100" i="25"/>
  <c r="AN100" i="25"/>
  <c r="AG100" i="25"/>
  <c r="Z100" i="25"/>
  <c r="S100" i="25"/>
  <c r="O100" i="25"/>
  <c r="BS99" i="25"/>
  <c r="BR99" i="25"/>
  <c r="BQ99" i="25"/>
  <c r="BT99" i="25" s="1"/>
  <c r="BC99" i="25"/>
  <c r="BH99" i="25" s="1"/>
  <c r="BI99" i="25" s="1"/>
  <c r="AO99" i="25"/>
  <c r="AN99" i="25"/>
  <c r="AG99" i="25"/>
  <c r="Z99" i="25"/>
  <c r="S99" i="25"/>
  <c r="O99" i="25"/>
  <c r="BS98" i="25"/>
  <c r="BR98" i="25"/>
  <c r="BQ98" i="25"/>
  <c r="BT98" i="25" s="1"/>
  <c r="BC98" i="25"/>
  <c r="BH98" i="25" s="1"/>
  <c r="BI98" i="25" s="1"/>
  <c r="AO98" i="25"/>
  <c r="AG98" i="25"/>
  <c r="Z98" i="25"/>
  <c r="AN98" i="25" s="1"/>
  <c r="S98" i="25"/>
  <c r="O98" i="25"/>
  <c r="BS97" i="25"/>
  <c r="BR97" i="25"/>
  <c r="BQ97" i="25"/>
  <c r="BT97" i="25" s="1"/>
  <c r="BC97" i="25"/>
  <c r="BH97" i="25" s="1"/>
  <c r="BI97" i="25" s="1"/>
  <c r="AO97" i="25"/>
  <c r="AG97" i="25"/>
  <c r="Z97" i="25"/>
  <c r="AN97" i="25" s="1"/>
  <c r="S97" i="25"/>
  <c r="O97" i="25"/>
  <c r="BS96" i="25"/>
  <c r="BR96" i="25"/>
  <c r="BQ96" i="25"/>
  <c r="BT96" i="25" s="1"/>
  <c r="BC96" i="25"/>
  <c r="BH96" i="25" s="1"/>
  <c r="BI96" i="25" s="1"/>
  <c r="AO96" i="25"/>
  <c r="AN96" i="25"/>
  <c r="AG96" i="25"/>
  <c r="Z96" i="25"/>
  <c r="S96" i="25"/>
  <c r="O96" i="25"/>
  <c r="BS95" i="25"/>
  <c r="BR95" i="25"/>
  <c r="BQ95" i="25"/>
  <c r="BT95" i="25" s="1"/>
  <c r="BC95" i="25"/>
  <c r="BH95" i="25" s="1"/>
  <c r="BI95" i="25" s="1"/>
  <c r="AO95" i="25"/>
  <c r="AN95" i="25"/>
  <c r="AG95" i="25"/>
  <c r="Z95" i="25"/>
  <c r="S95" i="25"/>
  <c r="O95" i="25"/>
  <c r="BS94" i="25"/>
  <c r="BR94" i="25"/>
  <c r="BQ94" i="25"/>
  <c r="BT94" i="25" s="1"/>
  <c r="AY94" i="25"/>
  <c r="AO94" i="25"/>
  <c r="AN94" i="25"/>
  <c r="AG94" i="25"/>
  <c r="Z94" i="25"/>
  <c r="S94" i="25"/>
  <c r="O94" i="25"/>
  <c r="BS93" i="25"/>
  <c r="BR93" i="25"/>
  <c r="BQ93" i="25"/>
  <c r="BT93" i="25" s="1"/>
  <c r="BC93" i="25"/>
  <c r="BH93" i="25" s="1"/>
  <c r="BI93" i="25" s="1"/>
  <c r="AO93" i="25"/>
  <c r="AG93" i="25"/>
  <c r="Z93" i="25"/>
  <c r="AN93" i="25" s="1"/>
  <c r="S93" i="25"/>
  <c r="O93" i="25"/>
  <c r="BS92" i="25"/>
  <c r="BR92" i="25"/>
  <c r="BQ92" i="25"/>
  <c r="BT92" i="25" s="1"/>
  <c r="BC92" i="25"/>
  <c r="BH92" i="25" s="1"/>
  <c r="BI92" i="25" s="1"/>
  <c r="AO92" i="25"/>
  <c r="AN92" i="25"/>
  <c r="AG92" i="25"/>
  <c r="Z92" i="25"/>
  <c r="S92" i="25"/>
  <c r="O92" i="25"/>
  <c r="BS91" i="25"/>
  <c r="BR91" i="25"/>
  <c r="BQ91" i="25"/>
  <c r="BT91" i="25" s="1"/>
  <c r="BC91" i="25"/>
  <c r="BH91" i="25" s="1"/>
  <c r="BI91" i="25" s="1"/>
  <c r="AO91" i="25"/>
  <c r="AN91" i="25"/>
  <c r="AG91" i="25"/>
  <c r="Z91" i="25"/>
  <c r="S91" i="25"/>
  <c r="O91" i="25"/>
  <c r="BS90" i="25"/>
  <c r="BR90" i="25"/>
  <c r="BQ90" i="25"/>
  <c r="BT90" i="25" s="1"/>
  <c r="BC90" i="25"/>
  <c r="BH90" i="25" s="1"/>
  <c r="BI90" i="25" s="1"/>
  <c r="AO90" i="25"/>
  <c r="AN90" i="25"/>
  <c r="AG90" i="25"/>
  <c r="Z90" i="25"/>
  <c r="S90" i="25"/>
  <c r="O90" i="25"/>
  <c r="BS89" i="25"/>
  <c r="BR89" i="25"/>
  <c r="BQ89" i="25"/>
  <c r="BT89" i="25" s="1"/>
  <c r="BC89" i="25"/>
  <c r="BH89" i="25" s="1"/>
  <c r="BI89" i="25" s="1"/>
  <c r="AO89" i="25"/>
  <c r="AN89" i="25"/>
  <c r="AG89" i="25"/>
  <c r="Z89" i="25"/>
  <c r="S89" i="25"/>
  <c r="O89" i="25"/>
  <c r="BS88" i="25"/>
  <c r="BR88" i="25"/>
  <c r="BQ88" i="25"/>
  <c r="BT88" i="25" s="1"/>
  <c r="BC88" i="25"/>
  <c r="BH88" i="25" s="1"/>
  <c r="BI88" i="25" s="1"/>
  <c r="AO88" i="25"/>
  <c r="AN88" i="25"/>
  <c r="AG88" i="25"/>
  <c r="Z88" i="25"/>
  <c r="S88" i="25"/>
  <c r="O88" i="25"/>
  <c r="BS87" i="25"/>
  <c r="BR87" i="25"/>
  <c r="BQ87" i="25"/>
  <c r="BT87" i="25" s="1"/>
  <c r="BC87" i="25"/>
  <c r="BH87" i="25" s="1"/>
  <c r="BI87" i="25" s="1"/>
  <c r="AO87" i="25"/>
  <c r="AN87" i="25"/>
  <c r="AG87" i="25"/>
  <c r="Z87" i="25"/>
  <c r="S87" i="25"/>
  <c r="O87" i="25"/>
  <c r="BS86" i="25"/>
  <c r="BR86" i="25"/>
  <c r="BQ86" i="25"/>
  <c r="BT86" i="25" s="1"/>
  <c r="BB86" i="25"/>
  <c r="AO86" i="25"/>
  <c r="AN86" i="25"/>
  <c r="O86" i="25"/>
  <c r="BS85" i="25"/>
  <c r="BR85" i="25"/>
  <c r="BQ85" i="25"/>
  <c r="BT85" i="25" s="1"/>
  <c r="BC85" i="25"/>
  <c r="BH85" i="25" s="1"/>
  <c r="BI85" i="25" s="1"/>
  <c r="AO85" i="25"/>
  <c r="AN85" i="25"/>
  <c r="O85" i="25"/>
  <c r="BS84" i="25"/>
  <c r="BR84" i="25"/>
  <c r="BQ84" i="25"/>
  <c r="BT84" i="25" s="1"/>
  <c r="BC84" i="25"/>
  <c r="BH84" i="25" s="1"/>
  <c r="BI84" i="25" s="1"/>
  <c r="AO84" i="25"/>
  <c r="AN84" i="25"/>
  <c r="O84" i="25"/>
  <c r="BS83" i="25"/>
  <c r="BR83" i="25"/>
  <c r="BQ83" i="25"/>
  <c r="BT83" i="25" s="1"/>
  <c r="BC83" i="25"/>
  <c r="BH83" i="25" s="1"/>
  <c r="BI83" i="25" s="1"/>
  <c r="AO83" i="25"/>
  <c r="AG83" i="25"/>
  <c r="Z83" i="25"/>
  <c r="AN83" i="25" s="1"/>
  <c r="S83" i="25"/>
  <c r="O83" i="25"/>
  <c r="BS82" i="25"/>
  <c r="BR82" i="25"/>
  <c r="BQ82" i="25"/>
  <c r="BT82" i="25" s="1"/>
  <c r="BC82" i="25"/>
  <c r="BH82" i="25" s="1"/>
  <c r="BI82" i="25" s="1"/>
  <c r="AO82" i="25"/>
  <c r="AG82" i="25"/>
  <c r="Z82" i="25"/>
  <c r="AN82" i="25" s="1"/>
  <c r="S82" i="25"/>
  <c r="O82" i="25"/>
  <c r="BS81" i="25"/>
  <c r="BR81" i="25"/>
  <c r="BQ81" i="25"/>
  <c r="BT81" i="25" s="1"/>
  <c r="BC81" i="25"/>
  <c r="BH81" i="25" s="1"/>
  <c r="BI81" i="25" s="1"/>
  <c r="AO81" i="25"/>
  <c r="AN81" i="25"/>
  <c r="O81" i="25"/>
  <c r="BS80" i="25"/>
  <c r="BR80" i="25"/>
  <c r="BQ80" i="25"/>
  <c r="BT80" i="25" s="1"/>
  <c r="BC80" i="25"/>
  <c r="BH80" i="25" s="1"/>
  <c r="BI80" i="25" s="1"/>
  <c r="AO80" i="25"/>
  <c r="AG80" i="25"/>
  <c r="Z80" i="25"/>
  <c r="AN80" i="25" s="1"/>
  <c r="S80" i="25"/>
  <c r="O80" i="25"/>
  <c r="BS79" i="25"/>
  <c r="BR79" i="25"/>
  <c r="BQ79" i="25"/>
  <c r="BT79" i="25" s="1"/>
  <c r="BC79" i="25"/>
  <c r="BH79" i="25" s="1"/>
  <c r="BI79" i="25" s="1"/>
  <c r="AO79" i="25"/>
  <c r="AN79" i="25"/>
  <c r="AG79" i="25"/>
  <c r="Z79" i="25"/>
  <c r="S79" i="25"/>
  <c r="O79" i="25"/>
  <c r="BS78" i="25"/>
  <c r="BR78" i="25"/>
  <c r="BQ78" i="25"/>
  <c r="BT78" i="25" s="1"/>
  <c r="BC78" i="25"/>
  <c r="BH78" i="25" s="1"/>
  <c r="BI78" i="25" s="1"/>
  <c r="AO78" i="25"/>
  <c r="AN78" i="25"/>
  <c r="AG78" i="25"/>
  <c r="Z78" i="25"/>
  <c r="S78" i="25"/>
  <c r="O78" i="25"/>
  <c r="BS77" i="25"/>
  <c r="BR77" i="25"/>
  <c r="BQ77" i="25"/>
  <c r="BT77" i="25" s="1"/>
  <c r="BC77" i="25"/>
  <c r="BH77" i="25" s="1"/>
  <c r="BI77" i="25" s="1"/>
  <c r="AO77" i="25"/>
  <c r="AN77" i="25"/>
  <c r="AG77" i="25"/>
  <c r="Z77" i="25"/>
  <c r="S77" i="25"/>
  <c r="O77" i="25"/>
  <c r="BS76" i="25"/>
  <c r="BR76" i="25"/>
  <c r="BQ76" i="25"/>
  <c r="BT76" i="25" s="1"/>
  <c r="BC76" i="25"/>
  <c r="BH76" i="25" s="1"/>
  <c r="BI76" i="25" s="1"/>
  <c r="AO76" i="25"/>
  <c r="AN76" i="25"/>
  <c r="O76" i="25"/>
  <c r="BS75" i="25"/>
  <c r="BR75" i="25"/>
  <c r="BQ75" i="25"/>
  <c r="BT75" i="25" s="1"/>
  <c r="BC75" i="25"/>
  <c r="BH75" i="25" s="1"/>
  <c r="BI75" i="25" s="1"/>
  <c r="AO75" i="25"/>
  <c r="AN75" i="25"/>
  <c r="AG75" i="25"/>
  <c r="Z75" i="25"/>
  <c r="S75" i="25"/>
  <c r="O75" i="25"/>
  <c r="BS74" i="25"/>
  <c r="BR74" i="25"/>
  <c r="BQ74" i="25"/>
  <c r="BT74" i="25" s="1"/>
  <c r="BC74" i="25"/>
  <c r="BH74" i="25" s="1"/>
  <c r="BI74" i="25" s="1"/>
  <c r="AO74" i="25"/>
  <c r="AN74" i="25"/>
  <c r="AG74" i="25"/>
  <c r="Z74" i="25"/>
  <c r="S74" i="25"/>
  <c r="O74" i="25"/>
  <c r="BS73" i="25"/>
  <c r="BR73" i="25"/>
  <c r="BQ73" i="25"/>
  <c r="BT73" i="25" s="1"/>
  <c r="BC73" i="25"/>
  <c r="BH73" i="25" s="1"/>
  <c r="BI73" i="25" s="1"/>
  <c r="AO73" i="25"/>
  <c r="AG73" i="25"/>
  <c r="Z73" i="25"/>
  <c r="AN73" i="25" s="1"/>
  <c r="S73" i="25"/>
  <c r="O73" i="25"/>
  <c r="BS72" i="25"/>
  <c r="BR72" i="25"/>
  <c r="BQ72" i="25"/>
  <c r="BT72" i="25" s="1"/>
  <c r="BC72" i="25"/>
  <c r="BH72" i="25" s="1"/>
  <c r="BI72" i="25" s="1"/>
  <c r="AO72" i="25"/>
  <c r="AN72" i="25"/>
  <c r="O72" i="25"/>
  <c r="BS71" i="25"/>
  <c r="BR71" i="25"/>
  <c r="BQ71" i="25"/>
  <c r="BT71" i="25" s="1"/>
  <c r="BC71" i="25"/>
  <c r="BH71" i="25" s="1"/>
  <c r="BI71" i="25" s="1"/>
  <c r="AO71" i="25"/>
  <c r="AG71" i="25"/>
  <c r="Z71" i="25"/>
  <c r="AN71" i="25" s="1"/>
  <c r="S71" i="25"/>
  <c r="O71" i="25"/>
  <c r="BS70" i="25"/>
  <c r="BR70" i="25"/>
  <c r="BQ70" i="25"/>
  <c r="BT70" i="25" s="1"/>
  <c r="BC70" i="25"/>
  <c r="BH70" i="25" s="1"/>
  <c r="BI70" i="25" s="1"/>
  <c r="AO70" i="25"/>
  <c r="AG70" i="25"/>
  <c r="Z70" i="25"/>
  <c r="AN70" i="25" s="1"/>
  <c r="S70" i="25"/>
  <c r="O70" i="25"/>
  <c r="BS69" i="25"/>
  <c r="BR69" i="25"/>
  <c r="BQ69" i="25"/>
  <c r="BT69" i="25" s="1"/>
  <c r="BC69" i="25"/>
  <c r="BH69" i="25" s="1"/>
  <c r="BI69" i="25" s="1"/>
  <c r="AO69" i="25"/>
  <c r="AG69" i="25"/>
  <c r="Z69" i="25"/>
  <c r="AN69" i="25" s="1"/>
  <c r="S69" i="25"/>
  <c r="O69" i="25"/>
  <c r="BS68" i="25"/>
  <c r="BR68" i="25"/>
  <c r="BQ68" i="25"/>
  <c r="BT68" i="25" s="1"/>
  <c r="BC68" i="25"/>
  <c r="BH68" i="25" s="1"/>
  <c r="BI68" i="25" s="1"/>
  <c r="AO68" i="25"/>
  <c r="AG68" i="25"/>
  <c r="Z68" i="25"/>
  <c r="AN68" i="25" s="1"/>
  <c r="S68" i="25"/>
  <c r="O68" i="25"/>
  <c r="BS67" i="25"/>
  <c r="BR67" i="25"/>
  <c r="BQ67" i="25"/>
  <c r="BT67" i="25" s="1"/>
  <c r="BC67" i="25"/>
  <c r="BH67" i="25" s="1"/>
  <c r="BI67" i="25" s="1"/>
  <c r="AO67" i="25"/>
  <c r="AG67" i="25"/>
  <c r="Z67" i="25"/>
  <c r="AN67" i="25" s="1"/>
  <c r="S67" i="25"/>
  <c r="BS66" i="25"/>
  <c r="BR66" i="25"/>
  <c r="BQ66" i="25"/>
  <c r="BT66" i="25" s="1"/>
  <c r="BC66" i="25"/>
  <c r="BH66" i="25" s="1"/>
  <c r="BI66" i="25" s="1"/>
  <c r="AO66" i="25"/>
  <c r="AG66" i="25"/>
  <c r="Z66" i="25"/>
  <c r="AN66" i="25" s="1"/>
  <c r="S66" i="25"/>
  <c r="BS65" i="25"/>
  <c r="BR65" i="25"/>
  <c r="BQ65" i="25"/>
  <c r="BT65" i="25" s="1"/>
  <c r="BC65" i="25"/>
  <c r="BH65" i="25" s="1"/>
  <c r="BI65" i="25" s="1"/>
  <c r="AO65" i="25"/>
  <c r="AG65" i="25"/>
  <c r="Z65" i="25"/>
  <c r="AN65" i="25" s="1"/>
  <c r="S65" i="25"/>
  <c r="BS64" i="25"/>
  <c r="BR64" i="25"/>
  <c r="BQ64" i="25"/>
  <c r="BT64" i="25" s="1"/>
  <c r="BC64" i="25"/>
  <c r="BH64" i="25" s="1"/>
  <c r="BI64" i="25" s="1"/>
  <c r="AO64" i="25"/>
  <c r="AN64" i="25"/>
  <c r="AG64" i="25"/>
  <c r="Z64" i="25"/>
  <c r="S64" i="25"/>
  <c r="O64" i="25"/>
  <c r="BS63" i="25"/>
  <c r="BR63" i="25"/>
  <c r="BQ63" i="25"/>
  <c r="BT63" i="25" s="1"/>
  <c r="BC63" i="25"/>
  <c r="BH63" i="25" s="1"/>
  <c r="BI63" i="25" s="1"/>
  <c r="AO63" i="25"/>
  <c r="AN63" i="25"/>
  <c r="O63" i="25"/>
  <c r="BS62" i="25"/>
  <c r="BR62" i="25"/>
  <c r="BQ62" i="25"/>
  <c r="BT62" i="25" s="1"/>
  <c r="BC62" i="25"/>
  <c r="BH62" i="25" s="1"/>
  <c r="BI62" i="25" s="1"/>
  <c r="O62" i="25"/>
  <c r="BS61" i="25"/>
  <c r="BR61" i="25"/>
  <c r="BQ61" i="25"/>
  <c r="BT61" i="25" s="1"/>
  <c r="BC61" i="25"/>
  <c r="BH61" i="25" s="1"/>
  <c r="BI61" i="25" s="1"/>
  <c r="O61" i="25"/>
  <c r="BS60" i="25"/>
  <c r="BR60" i="25"/>
  <c r="BQ60" i="25"/>
  <c r="BT60" i="25" s="1"/>
  <c r="BC60" i="25"/>
  <c r="BH60" i="25" s="1"/>
  <c r="BI60" i="25" s="1"/>
  <c r="O60" i="25"/>
  <c r="BS59" i="25"/>
  <c r="BR59" i="25"/>
  <c r="BQ59" i="25"/>
  <c r="BT59" i="25" s="1"/>
  <c r="BC59" i="25"/>
  <c r="BH59" i="25" s="1"/>
  <c r="BI59" i="25" s="1"/>
  <c r="AO59" i="25"/>
  <c r="AG59" i="25"/>
  <c r="Z59" i="25"/>
  <c r="AN59" i="25" s="1"/>
  <c r="O59" i="25"/>
  <c r="BS58" i="25"/>
  <c r="BR58" i="25"/>
  <c r="BQ58" i="25"/>
  <c r="BT58" i="25" s="1"/>
  <c r="BC58" i="25"/>
  <c r="BH58" i="25" s="1"/>
  <c r="BI58" i="25" s="1"/>
  <c r="AO58" i="25"/>
  <c r="AG58" i="25"/>
  <c r="Z58" i="25"/>
  <c r="AN58" i="25" s="1"/>
  <c r="O58" i="25"/>
  <c r="BS57" i="25"/>
  <c r="BR57" i="25"/>
  <c r="BQ57" i="25"/>
  <c r="BT57" i="25" s="1"/>
  <c r="BC57" i="25"/>
  <c r="BH57" i="25" s="1"/>
  <c r="BI57" i="25" s="1"/>
  <c r="AO57" i="25"/>
  <c r="AN57" i="25"/>
  <c r="AG57" i="25"/>
  <c r="Z57" i="25"/>
  <c r="S57" i="25"/>
  <c r="O57" i="25"/>
  <c r="BS56" i="25"/>
  <c r="BR56" i="25"/>
  <c r="BQ56" i="25"/>
  <c r="BT56" i="25" s="1"/>
  <c r="BC56" i="25"/>
  <c r="BH56" i="25" s="1"/>
  <c r="BI56" i="25" s="1"/>
  <c r="AO56" i="25"/>
  <c r="AN56" i="25"/>
  <c r="AG56" i="25"/>
  <c r="Z56" i="25"/>
  <c r="S56" i="25"/>
  <c r="O56" i="25"/>
  <c r="BS55" i="25"/>
  <c r="BR55" i="25"/>
  <c r="BQ55" i="25"/>
  <c r="BT55" i="25" s="1"/>
  <c r="BC55" i="25"/>
  <c r="BH55" i="25" s="1"/>
  <c r="BI55" i="25" s="1"/>
  <c r="AO55" i="25"/>
  <c r="AN55" i="25"/>
  <c r="AG55" i="25"/>
  <c r="Z55" i="25"/>
  <c r="S55" i="25"/>
  <c r="O55" i="25"/>
  <c r="BS54" i="25"/>
  <c r="BR54" i="25"/>
  <c r="BQ54" i="25"/>
  <c r="BT54" i="25" s="1"/>
  <c r="BC54" i="25"/>
  <c r="BH54" i="25" s="1"/>
  <c r="BI54" i="25" s="1"/>
  <c r="AO54" i="25"/>
  <c r="AN54" i="25"/>
  <c r="AG54" i="25"/>
  <c r="Z54" i="25"/>
  <c r="S54" i="25"/>
  <c r="O54" i="25"/>
  <c r="L54" i="25"/>
  <c r="L125" i="25" s="1"/>
  <c r="BS53" i="25"/>
  <c r="BR53" i="25"/>
  <c r="BQ53" i="25"/>
  <c r="BT53" i="25" s="1"/>
  <c r="BC53" i="25"/>
  <c r="BH53" i="25" s="1"/>
  <c r="BI53" i="25" s="1"/>
  <c r="AO53" i="25"/>
  <c r="AN53" i="25"/>
  <c r="AG53" i="25"/>
  <c r="Z53" i="25"/>
  <c r="S53" i="25"/>
  <c r="O53" i="25"/>
  <c r="BS52" i="25"/>
  <c r="BR52" i="25"/>
  <c r="BQ52" i="25"/>
  <c r="BT52" i="25" s="1"/>
  <c r="BC52" i="25"/>
  <c r="BH52" i="25" s="1"/>
  <c r="BI52" i="25" s="1"/>
  <c r="AO52" i="25"/>
  <c r="AN52" i="25"/>
  <c r="AG52" i="25"/>
  <c r="Z52" i="25"/>
  <c r="S52" i="25"/>
  <c r="O52" i="25"/>
  <c r="BS51" i="25"/>
  <c r="BR51" i="25"/>
  <c r="BQ51" i="25"/>
  <c r="BT51" i="25" s="1"/>
  <c r="BC51" i="25"/>
  <c r="BH51" i="25" s="1"/>
  <c r="BI51" i="25" s="1"/>
  <c r="AO51" i="25"/>
  <c r="AN51" i="25"/>
  <c r="AG51" i="25"/>
  <c r="Z51" i="25"/>
  <c r="S51" i="25"/>
  <c r="O51" i="25"/>
  <c r="BS50" i="25"/>
  <c r="BR50" i="25"/>
  <c r="BQ50" i="25"/>
  <c r="BT50" i="25" s="1"/>
  <c r="BC50" i="25"/>
  <c r="BH50" i="25" s="1"/>
  <c r="BI50" i="25" s="1"/>
  <c r="AO50" i="25"/>
  <c r="AG50" i="25"/>
  <c r="Z50" i="25"/>
  <c r="AN50" i="25" s="1"/>
  <c r="S50" i="25"/>
  <c r="O50" i="25"/>
  <c r="BS49" i="25"/>
  <c r="BR49" i="25"/>
  <c r="BQ49" i="25"/>
  <c r="BT49" i="25" s="1"/>
  <c r="BC49" i="25"/>
  <c r="BH49" i="25" s="1"/>
  <c r="BI49" i="25" s="1"/>
  <c r="AO49" i="25"/>
  <c r="AN49" i="25"/>
  <c r="AG49" i="25"/>
  <c r="Z49" i="25"/>
  <c r="S49" i="25"/>
  <c r="O49" i="25"/>
  <c r="BS48" i="25"/>
  <c r="BR48" i="25"/>
  <c r="BQ48" i="25"/>
  <c r="BT48" i="25" s="1"/>
  <c r="BC48" i="25"/>
  <c r="BH48" i="25" s="1"/>
  <c r="BI48" i="25" s="1"/>
  <c r="AO48" i="25"/>
  <c r="AN48" i="25"/>
  <c r="AG48" i="25"/>
  <c r="Z48" i="25"/>
  <c r="S48" i="25"/>
  <c r="BS47" i="25"/>
  <c r="BR47" i="25"/>
  <c r="BQ47" i="25"/>
  <c r="BT47" i="25" s="1"/>
  <c r="BC47" i="25"/>
  <c r="BH47" i="25" s="1"/>
  <c r="BI47" i="25" s="1"/>
  <c r="AO47" i="25"/>
  <c r="AN47" i="25"/>
  <c r="AG47" i="25"/>
  <c r="Z47" i="25"/>
  <c r="S47" i="25"/>
  <c r="O47" i="25"/>
  <c r="BS46" i="25"/>
  <c r="BR46" i="25"/>
  <c r="BQ46" i="25"/>
  <c r="BT46" i="25" s="1"/>
  <c r="BC46" i="25"/>
  <c r="BH46" i="25" s="1"/>
  <c r="BI46" i="25" s="1"/>
  <c r="AO46" i="25"/>
  <c r="AN46" i="25"/>
  <c r="AG46" i="25"/>
  <c r="Z46" i="25"/>
  <c r="S46" i="25"/>
  <c r="O46" i="25"/>
  <c r="BS45" i="25"/>
  <c r="BR45" i="25"/>
  <c r="BQ45" i="25"/>
  <c r="BT45" i="25" s="1"/>
  <c r="BC45" i="25"/>
  <c r="BH45" i="25" s="1"/>
  <c r="BI45" i="25" s="1"/>
  <c r="AO45" i="25"/>
  <c r="AN45" i="25"/>
  <c r="AG45" i="25"/>
  <c r="Z45" i="25"/>
  <c r="S45" i="25"/>
  <c r="BS44" i="25"/>
  <c r="BR44" i="25"/>
  <c r="BQ44" i="25"/>
  <c r="BT44" i="25" s="1"/>
  <c r="BC44" i="25"/>
  <c r="BH44" i="25" s="1"/>
  <c r="BI44" i="25" s="1"/>
  <c r="AN44" i="25"/>
  <c r="AG44" i="25"/>
  <c r="AO44" i="25" s="1"/>
  <c r="Z44" i="25"/>
  <c r="S44" i="25"/>
  <c r="O44" i="25"/>
  <c r="BS43" i="25"/>
  <c r="BR43" i="25"/>
  <c r="BQ43" i="25"/>
  <c r="BT43" i="25" s="1"/>
  <c r="BC43" i="25"/>
  <c r="BH43" i="25" s="1"/>
  <c r="BI43" i="25" s="1"/>
  <c r="AO43" i="25"/>
  <c r="AG43" i="25"/>
  <c r="Z43" i="25"/>
  <c r="AN43" i="25" s="1"/>
  <c r="S43" i="25"/>
  <c r="O43" i="25"/>
  <c r="BS42" i="25"/>
  <c r="BR42" i="25"/>
  <c r="BQ42" i="25"/>
  <c r="BT42" i="25" s="1"/>
  <c r="BC42" i="25"/>
  <c r="BH42" i="25" s="1"/>
  <c r="BI42" i="25" s="1"/>
  <c r="AO42" i="25"/>
  <c r="AN42" i="25"/>
  <c r="AG42" i="25"/>
  <c r="Z42" i="25"/>
  <c r="S42" i="25"/>
  <c r="BS41" i="25"/>
  <c r="BR41" i="25"/>
  <c r="BQ41" i="25"/>
  <c r="BT41" i="25" s="1"/>
  <c r="BC41" i="25"/>
  <c r="BH41" i="25" s="1"/>
  <c r="BI41" i="25" s="1"/>
  <c r="AO41" i="25"/>
  <c r="AG41" i="25"/>
  <c r="Z41" i="25"/>
  <c r="AN41" i="25" s="1"/>
  <c r="S41" i="25"/>
  <c r="O41" i="25"/>
  <c r="BS40" i="25"/>
  <c r="BR40" i="25"/>
  <c r="BQ40" i="25"/>
  <c r="BT40" i="25" s="1"/>
  <c r="BC40" i="25"/>
  <c r="BH40" i="25" s="1"/>
  <c r="BI40" i="25" s="1"/>
  <c r="AO40" i="25"/>
  <c r="AN40" i="25"/>
  <c r="O40" i="25"/>
  <c r="BS39" i="25"/>
  <c r="BR39" i="25"/>
  <c r="BQ39" i="25"/>
  <c r="BT39" i="25" s="1"/>
  <c r="BC39" i="25"/>
  <c r="BH39" i="25" s="1"/>
  <c r="BI39" i="25" s="1"/>
  <c r="AO39" i="25"/>
  <c r="AN39" i="25"/>
  <c r="AG39" i="25"/>
  <c r="O39" i="25"/>
  <c r="BS38" i="25"/>
  <c r="BR38" i="25"/>
  <c r="BQ38" i="25"/>
  <c r="BT38" i="25" s="1"/>
  <c r="BC38" i="25"/>
  <c r="BH38" i="25" s="1"/>
  <c r="BI38" i="25" s="1"/>
  <c r="AO38" i="25"/>
  <c r="AG38" i="25"/>
  <c r="Z38" i="25"/>
  <c r="AN38" i="25" s="1"/>
  <c r="S38" i="25"/>
  <c r="O38" i="25"/>
  <c r="BS37" i="25"/>
  <c r="BR37" i="25"/>
  <c r="BQ37" i="25"/>
  <c r="BT37" i="25" s="1"/>
  <c r="BC37" i="25"/>
  <c r="BH37" i="25" s="1"/>
  <c r="BI37" i="25" s="1"/>
  <c r="AO37" i="25"/>
  <c r="AG37" i="25"/>
  <c r="Z37" i="25"/>
  <c r="AN37" i="25" s="1"/>
  <c r="S37" i="25"/>
  <c r="O37" i="25"/>
  <c r="BS36" i="25"/>
  <c r="BR36" i="25"/>
  <c r="BQ36" i="25"/>
  <c r="BT36" i="25" s="1"/>
  <c r="AW36" i="25"/>
  <c r="AO36" i="25"/>
  <c r="AN36" i="25"/>
  <c r="AG36" i="25"/>
  <c r="Z36" i="25"/>
  <c r="S36" i="25"/>
  <c r="O36" i="25"/>
  <c r="BS35" i="25"/>
  <c r="BR35" i="25"/>
  <c r="BQ35" i="25"/>
  <c r="BT35" i="25" s="1"/>
  <c r="BC35" i="25"/>
  <c r="BH35" i="25" s="1"/>
  <c r="BI35" i="25" s="1"/>
  <c r="AO35" i="25"/>
  <c r="AN35" i="25"/>
  <c r="AG35" i="25"/>
  <c r="Z35" i="25"/>
  <c r="S35" i="25"/>
  <c r="O35" i="25"/>
  <c r="BS34" i="25"/>
  <c r="BR34" i="25"/>
  <c r="BQ34" i="25"/>
  <c r="BT34" i="25" s="1"/>
  <c r="BC34" i="25"/>
  <c r="BH34" i="25" s="1"/>
  <c r="BI34" i="25" s="1"/>
  <c r="AO34" i="25"/>
  <c r="AN34" i="25"/>
  <c r="AG34" i="25"/>
  <c r="Z34" i="25"/>
  <c r="S34" i="25"/>
  <c r="O34" i="25"/>
  <c r="BS33" i="25"/>
  <c r="BR33" i="25"/>
  <c r="BQ33" i="25"/>
  <c r="BT33" i="25" s="1"/>
  <c r="BC33" i="25"/>
  <c r="BH33" i="25" s="1"/>
  <c r="BI33" i="25" s="1"/>
  <c r="AO33" i="25"/>
  <c r="AG33" i="25"/>
  <c r="Z33" i="25"/>
  <c r="AN33" i="25" s="1"/>
  <c r="S33" i="25"/>
  <c r="O33" i="25"/>
  <c r="BS32" i="25"/>
  <c r="BR32" i="25"/>
  <c r="BQ32" i="25"/>
  <c r="BT32" i="25" s="1"/>
  <c r="BC32" i="25"/>
  <c r="BH32" i="25" s="1"/>
  <c r="BI32" i="25" s="1"/>
  <c r="AO32" i="25"/>
  <c r="AN32" i="25"/>
  <c r="AG32" i="25"/>
  <c r="S32" i="25"/>
  <c r="O32" i="25"/>
  <c r="BS31" i="25"/>
  <c r="BR31" i="25"/>
  <c r="BQ31" i="25"/>
  <c r="BT31" i="25" s="1"/>
  <c r="BC31" i="25"/>
  <c r="BH31" i="25" s="1"/>
  <c r="BI31" i="25" s="1"/>
  <c r="AO31" i="25"/>
  <c r="AN31" i="25"/>
  <c r="AG31" i="25"/>
  <c r="Z31" i="25"/>
  <c r="S31" i="25"/>
  <c r="O31" i="25"/>
  <c r="BS30" i="25"/>
  <c r="BR30" i="25"/>
  <c r="BQ30" i="25"/>
  <c r="BT30" i="25" s="1"/>
  <c r="BC30" i="25"/>
  <c r="BH30" i="25" s="1"/>
  <c r="BI30" i="25" s="1"/>
  <c r="AO30" i="25"/>
  <c r="AN30" i="25"/>
  <c r="AG30" i="25"/>
  <c r="O30" i="25"/>
  <c r="BS29" i="25"/>
  <c r="BR29" i="25"/>
  <c r="BQ29" i="25"/>
  <c r="BT29" i="25" s="1"/>
  <c r="BC29" i="25"/>
  <c r="BH29" i="25" s="1"/>
  <c r="BI29" i="25" s="1"/>
  <c r="AO29" i="25"/>
  <c r="AN29" i="25"/>
  <c r="AG29" i="25"/>
  <c r="O29" i="25"/>
  <c r="BS28" i="25"/>
  <c r="BR28" i="25"/>
  <c r="BQ28" i="25"/>
  <c r="BT28" i="25" s="1"/>
  <c r="BC28" i="25"/>
  <c r="BH28" i="25" s="1"/>
  <c r="BI28" i="25" s="1"/>
  <c r="AO28" i="25"/>
  <c r="AN28" i="25"/>
  <c r="AG28" i="25"/>
  <c r="Z28" i="25"/>
  <c r="S28" i="25"/>
  <c r="O28" i="25"/>
  <c r="BS27" i="25"/>
  <c r="BR27" i="25"/>
  <c r="BQ27" i="25"/>
  <c r="BT27" i="25" s="1"/>
  <c r="BC27" i="25"/>
  <c r="BH27" i="25" s="1"/>
  <c r="BI27" i="25" s="1"/>
  <c r="AO27" i="25"/>
  <c r="AN27" i="25"/>
  <c r="AG27" i="25"/>
  <c r="O27" i="25"/>
  <c r="BS26" i="25"/>
  <c r="BR26" i="25"/>
  <c r="BQ26" i="25"/>
  <c r="BT26" i="25" s="1"/>
  <c r="BC26" i="25"/>
  <c r="BH26" i="25" s="1"/>
  <c r="BI26" i="25" s="1"/>
  <c r="AO26" i="25"/>
  <c r="AN26" i="25"/>
  <c r="AG26" i="25"/>
  <c r="O26" i="25"/>
  <c r="BS25" i="25"/>
  <c r="BR25" i="25"/>
  <c r="BQ25" i="25"/>
  <c r="BT25" i="25" s="1"/>
  <c r="BC25" i="25"/>
  <c r="BH25" i="25" s="1"/>
  <c r="BI25" i="25" s="1"/>
  <c r="AO25" i="25"/>
  <c r="AN25" i="25"/>
  <c r="O25" i="25"/>
  <c r="BS24" i="25"/>
  <c r="BR24" i="25"/>
  <c r="BQ24" i="25"/>
  <c r="BT24" i="25" s="1"/>
  <c r="BC24" i="25"/>
  <c r="BH24" i="25" s="1"/>
  <c r="BI24" i="25" s="1"/>
  <c r="AO24" i="25"/>
  <c r="AG24" i="25"/>
  <c r="Z24" i="25"/>
  <c r="AN24" i="25" s="1"/>
  <c r="S24" i="25"/>
  <c r="O24" i="25"/>
  <c r="BS23" i="25"/>
  <c r="BR23" i="25"/>
  <c r="BQ23" i="25"/>
  <c r="BT23" i="25" s="1"/>
  <c r="BC23" i="25"/>
  <c r="BH23" i="25" s="1"/>
  <c r="BI23" i="25" s="1"/>
  <c r="AO23" i="25"/>
  <c r="AN23" i="25"/>
  <c r="AG23" i="25"/>
  <c r="Z23" i="25"/>
  <c r="S23" i="25"/>
  <c r="O23" i="25"/>
  <c r="BS22" i="25"/>
  <c r="BR22" i="25"/>
  <c r="BQ22" i="25"/>
  <c r="BT22" i="25" s="1"/>
  <c r="BC22" i="25"/>
  <c r="BH22" i="25" s="1"/>
  <c r="BI22" i="25" s="1"/>
  <c r="AO22" i="25"/>
  <c r="AN22" i="25"/>
  <c r="AG22" i="25"/>
  <c r="Z22" i="25"/>
  <c r="S22" i="25"/>
  <c r="O22" i="25"/>
  <c r="BS21" i="25"/>
  <c r="BR21" i="25"/>
  <c r="BQ21" i="25"/>
  <c r="BT21" i="25" s="1"/>
  <c r="BC21" i="25"/>
  <c r="BH21" i="25" s="1"/>
  <c r="BI21" i="25" s="1"/>
  <c r="AO21" i="25"/>
  <c r="AG21" i="25"/>
  <c r="Z21" i="25"/>
  <c r="AN21" i="25" s="1"/>
  <c r="S21" i="25"/>
  <c r="O21" i="25"/>
  <c r="BS20" i="25"/>
  <c r="BR20" i="25"/>
  <c r="BQ20" i="25"/>
  <c r="BT20" i="25" s="1"/>
  <c r="BC20" i="25"/>
  <c r="BH20" i="25" s="1"/>
  <c r="BI20" i="25" s="1"/>
  <c r="AO20" i="25"/>
  <c r="AN20" i="25"/>
  <c r="O20" i="25"/>
  <c r="BS19" i="25"/>
  <c r="BR19" i="25"/>
  <c r="BQ19" i="25"/>
  <c r="BT19" i="25" s="1"/>
  <c r="BC19" i="25"/>
  <c r="BH19" i="25" s="1"/>
  <c r="BI19" i="25" s="1"/>
  <c r="AO19" i="25"/>
  <c r="AN19" i="25"/>
  <c r="AG19" i="25"/>
  <c r="Z19" i="25"/>
  <c r="S19" i="25"/>
  <c r="O19" i="25"/>
  <c r="BS18" i="25"/>
  <c r="BR18" i="25"/>
  <c r="BQ18" i="25"/>
  <c r="BT18" i="25" s="1"/>
  <c r="BC18" i="25"/>
  <c r="BH18" i="25" s="1"/>
  <c r="BI18" i="25" s="1"/>
  <c r="AO18" i="25"/>
  <c r="AN18" i="25"/>
  <c r="S18" i="25"/>
  <c r="O18" i="25"/>
  <c r="BS17" i="25"/>
  <c r="BR17" i="25"/>
  <c r="BQ17" i="25"/>
  <c r="BT17" i="25" s="1"/>
  <c r="BC17" i="25"/>
  <c r="BH17" i="25" s="1"/>
  <c r="BI17" i="25" s="1"/>
  <c r="AO17" i="25"/>
  <c r="AN17" i="25"/>
  <c r="AG17" i="25"/>
  <c r="Z17" i="25"/>
  <c r="S17" i="25"/>
  <c r="O17" i="25"/>
  <c r="BS16" i="25"/>
  <c r="BR16" i="25"/>
  <c r="BQ16" i="25"/>
  <c r="BT16" i="25" s="1"/>
  <c r="BC16" i="25"/>
  <c r="BH16" i="25" s="1"/>
  <c r="BI16" i="25" s="1"/>
  <c r="AO16" i="25"/>
  <c r="AN16" i="25"/>
  <c r="O16" i="25"/>
  <c r="BS15" i="25"/>
  <c r="BR15" i="25"/>
  <c r="BQ15" i="25"/>
  <c r="BT15" i="25" s="1"/>
  <c r="BC15" i="25"/>
  <c r="BH15" i="25" s="1"/>
  <c r="BI15" i="25" s="1"/>
  <c r="AO15" i="25"/>
  <c r="AN15" i="25"/>
  <c r="AG15" i="25"/>
  <c r="Z15" i="25"/>
  <c r="S15" i="25"/>
  <c r="O15" i="25"/>
  <c r="BS14" i="25"/>
  <c r="BR14" i="25"/>
  <c r="BQ14" i="25"/>
  <c r="BT14" i="25" s="1"/>
  <c r="BC14" i="25"/>
  <c r="BH14" i="25" s="1"/>
  <c r="BI14" i="25" s="1"/>
  <c r="AO14" i="25"/>
  <c r="AN14" i="25"/>
  <c r="AG14" i="25"/>
  <c r="Z14" i="25"/>
  <c r="S14" i="25"/>
  <c r="O14" i="25"/>
  <c r="BS13" i="25"/>
  <c r="BR13" i="25"/>
  <c r="BQ13" i="25"/>
  <c r="BT13" i="25" s="1"/>
  <c r="BC13" i="25"/>
  <c r="BH13" i="25" s="1"/>
  <c r="BI13" i="25" s="1"/>
  <c r="AO13" i="25"/>
  <c r="AN13" i="25"/>
  <c r="O13" i="25"/>
  <c r="BS12" i="25"/>
  <c r="BR12" i="25"/>
  <c r="BQ12" i="25"/>
  <c r="BT12" i="25" s="1"/>
  <c r="BC12" i="25"/>
  <c r="BH12" i="25" s="1"/>
  <c r="BI12" i="25" s="1"/>
  <c r="AO12" i="25"/>
  <c r="AN12" i="25"/>
  <c r="O12" i="25"/>
  <c r="BS11" i="25"/>
  <c r="BR11" i="25"/>
  <c r="BQ11" i="25"/>
  <c r="BT11" i="25" s="1"/>
  <c r="AZ11" i="25"/>
  <c r="AO11" i="25"/>
  <c r="AN11" i="25"/>
  <c r="O11" i="25"/>
  <c r="BS10" i="25"/>
  <c r="BR10" i="25"/>
  <c r="BQ10" i="25"/>
  <c r="BT10" i="25" s="1"/>
  <c r="BC10" i="25"/>
  <c r="BH10" i="25" s="1"/>
  <c r="BI10" i="25" s="1"/>
  <c r="AO10" i="25"/>
  <c r="AN10" i="25"/>
  <c r="AG10" i="25"/>
  <c r="Z10" i="25"/>
  <c r="S10" i="25"/>
  <c r="O10" i="25"/>
  <c r="BS9" i="25"/>
  <c r="BR9" i="25"/>
  <c r="BQ9" i="25"/>
  <c r="BT9" i="25" s="1"/>
  <c r="BC9" i="25"/>
  <c r="BH9" i="25" s="1"/>
  <c r="BI9" i="25" s="1"/>
  <c r="AO9" i="25"/>
  <c r="AN9" i="25"/>
  <c r="AG9" i="25"/>
  <c r="Z9" i="25"/>
  <c r="S9" i="25"/>
  <c r="O9" i="25"/>
  <c r="BS8" i="25"/>
  <c r="BR8" i="25"/>
  <c r="BQ8" i="25"/>
  <c r="BT8" i="25" s="1"/>
  <c r="BC8" i="25"/>
  <c r="BH8" i="25" s="1"/>
  <c r="BI8" i="25" s="1"/>
  <c r="AO8" i="25"/>
  <c r="AN8" i="25"/>
  <c r="AG8" i="25"/>
  <c r="Z8" i="25"/>
  <c r="S8" i="25"/>
  <c r="O8" i="25"/>
  <c r="BS7" i="25"/>
  <c r="BR7" i="25"/>
  <c r="BQ7" i="25"/>
  <c r="BT7" i="25" s="1"/>
  <c r="BC7" i="25"/>
  <c r="BH7" i="25" s="1"/>
  <c r="BI7" i="25" s="1"/>
  <c r="AO7" i="25"/>
  <c r="AN7" i="25"/>
  <c r="AG7" i="25"/>
  <c r="Z7" i="25"/>
  <c r="S7" i="25"/>
  <c r="O7" i="25"/>
  <c r="BS6" i="25"/>
  <c r="BR6" i="25"/>
  <c r="BQ6" i="25"/>
  <c r="BT6" i="25" s="1"/>
  <c r="BC6" i="25"/>
  <c r="BH6" i="25" s="1"/>
  <c r="AO6" i="25"/>
  <c r="AN6" i="25"/>
  <c r="AG6" i="25"/>
  <c r="AG125" i="25" s="1"/>
  <c r="Z6" i="25"/>
  <c r="Z125" i="25" s="1"/>
  <c r="S6" i="25"/>
  <c r="S125" i="25" s="1"/>
  <c r="O6" i="25"/>
  <c r="O125" i="25" s="1"/>
  <c r="BG125" i="24"/>
  <c r="BF125" i="24"/>
  <c r="BE125" i="24"/>
  <c r="BA125" i="24"/>
  <c r="AX125" i="24"/>
  <c r="AV125" i="24"/>
  <c r="AM125" i="24"/>
  <c r="AL125" i="24"/>
  <c r="AK125" i="24"/>
  <c r="AJ125" i="24"/>
  <c r="AI125" i="24"/>
  <c r="AH125" i="24"/>
  <c r="AF125" i="24"/>
  <c r="AE125" i="24"/>
  <c r="AD125" i="24"/>
  <c r="AC125" i="24"/>
  <c r="AB125" i="24"/>
  <c r="AA125" i="24"/>
  <c r="Y125" i="24"/>
  <c r="X125" i="24"/>
  <c r="W125" i="24"/>
  <c r="V125" i="24"/>
  <c r="U125" i="24"/>
  <c r="T125" i="24"/>
  <c r="R125" i="24"/>
  <c r="Q125" i="24"/>
  <c r="P125" i="24"/>
  <c r="N125" i="24"/>
  <c r="M125" i="24"/>
  <c r="K125" i="24"/>
  <c r="BS123" i="24"/>
  <c r="BR123" i="24"/>
  <c r="BQ123" i="24"/>
  <c r="BT123" i="24" s="1"/>
  <c r="BC123" i="24"/>
  <c r="BH123" i="24" s="1"/>
  <c r="BI123" i="24" s="1"/>
  <c r="AO123" i="24"/>
  <c r="AN123" i="24"/>
  <c r="AG123" i="24"/>
  <c r="Z123" i="24"/>
  <c r="S123" i="24"/>
  <c r="O123" i="24"/>
  <c r="BS122" i="24"/>
  <c r="BR122" i="24"/>
  <c r="BQ122" i="24"/>
  <c r="BT122" i="24" s="1"/>
  <c r="BC122" i="24"/>
  <c r="BH122" i="24" s="1"/>
  <c r="BI122" i="24" s="1"/>
  <c r="AO122" i="24"/>
  <c r="AN122" i="24"/>
  <c r="Z122" i="24"/>
  <c r="S122" i="24"/>
  <c r="BS121" i="24"/>
  <c r="BR121" i="24"/>
  <c r="BQ121" i="24"/>
  <c r="BT121" i="24" s="1"/>
  <c r="BC121" i="24"/>
  <c r="BH121" i="24" s="1"/>
  <c r="BI121" i="24" s="1"/>
  <c r="AO121" i="24"/>
  <c r="AN121" i="24"/>
  <c r="O121" i="24"/>
  <c r="BS120" i="24"/>
  <c r="BR120" i="24"/>
  <c r="BQ120" i="24"/>
  <c r="BT120" i="24" s="1"/>
  <c r="BC120" i="24"/>
  <c r="BH120" i="24" s="1"/>
  <c r="BI120" i="24" s="1"/>
  <c r="AO120" i="24"/>
  <c r="AG120" i="24"/>
  <c r="Z120" i="24"/>
  <c r="AN120" i="24" s="1"/>
  <c r="S120" i="24"/>
  <c r="O120" i="24"/>
  <c r="BS119" i="24"/>
  <c r="BR119" i="24"/>
  <c r="BQ119" i="24"/>
  <c r="BT119" i="24" s="1"/>
  <c r="BC119" i="24"/>
  <c r="BH119" i="24" s="1"/>
  <c r="BI119" i="24" s="1"/>
  <c r="AO119" i="24"/>
  <c r="AN119" i="24"/>
  <c r="O119" i="24"/>
  <c r="BS118" i="24"/>
  <c r="BR118" i="24"/>
  <c r="BQ118" i="24"/>
  <c r="BT118" i="24" s="1"/>
  <c r="BC118" i="24"/>
  <c r="BH118" i="24" s="1"/>
  <c r="BI118" i="24" s="1"/>
  <c r="AO118" i="24"/>
  <c r="AN118" i="24"/>
  <c r="AG118" i="24"/>
  <c r="Z118" i="24"/>
  <c r="S118" i="24"/>
  <c r="O118" i="24"/>
  <c r="BS117" i="24"/>
  <c r="BR117" i="24"/>
  <c r="BQ117" i="24"/>
  <c r="BT117" i="24" s="1"/>
  <c r="BC117" i="24"/>
  <c r="BH117" i="24" s="1"/>
  <c r="BI117" i="24" s="1"/>
  <c r="AO117" i="24"/>
  <c r="AN117" i="24"/>
  <c r="AG117" i="24"/>
  <c r="Z117" i="24"/>
  <c r="S117" i="24"/>
  <c r="O117" i="24"/>
  <c r="BS116" i="24"/>
  <c r="BR116" i="24"/>
  <c r="BQ116" i="24"/>
  <c r="BT116" i="24" s="1"/>
  <c r="BC116" i="24"/>
  <c r="BH116" i="24" s="1"/>
  <c r="BI116" i="24" s="1"/>
  <c r="AO116" i="24"/>
  <c r="AN116" i="24"/>
  <c r="AG116" i="24"/>
  <c r="Z116" i="24"/>
  <c r="S116" i="24"/>
  <c r="O116" i="24"/>
  <c r="BS115" i="24"/>
  <c r="BR115" i="24"/>
  <c r="BQ115" i="24"/>
  <c r="BT115" i="24" s="1"/>
  <c r="BC115" i="24"/>
  <c r="BH115" i="24" s="1"/>
  <c r="BI115" i="24" s="1"/>
  <c r="AO115" i="24"/>
  <c r="AN115" i="24"/>
  <c r="O115" i="24"/>
  <c r="BS114" i="24"/>
  <c r="BR114" i="24"/>
  <c r="BQ114" i="24"/>
  <c r="BT114" i="24" s="1"/>
  <c r="BC114" i="24"/>
  <c r="BH114" i="24" s="1"/>
  <c r="BI114" i="24" s="1"/>
  <c r="AO114" i="24"/>
  <c r="AG114" i="24"/>
  <c r="Z114" i="24"/>
  <c r="AN114" i="24" s="1"/>
  <c r="S114" i="24"/>
  <c r="O114" i="24"/>
  <c r="BS113" i="24"/>
  <c r="BR113" i="24"/>
  <c r="BQ113" i="24"/>
  <c r="BT113" i="24" s="1"/>
  <c r="BC113" i="24"/>
  <c r="BH113" i="24" s="1"/>
  <c r="BI113" i="24" s="1"/>
  <c r="AO113" i="24"/>
  <c r="AN113" i="24"/>
  <c r="AG113" i="24"/>
  <c r="Z113" i="24"/>
  <c r="S113" i="24"/>
  <c r="O113" i="24"/>
  <c r="BS112" i="24"/>
  <c r="BR112" i="24"/>
  <c r="BQ112" i="24"/>
  <c r="BT112" i="24" s="1"/>
  <c r="BC112" i="24"/>
  <c r="BH112" i="24" s="1"/>
  <c r="BI112" i="24" s="1"/>
  <c r="AO112" i="24"/>
  <c r="AG112" i="24"/>
  <c r="Z112" i="24"/>
  <c r="AN112" i="24" s="1"/>
  <c r="S112" i="24"/>
  <c r="O112" i="24"/>
  <c r="BS111" i="24"/>
  <c r="BR111" i="24"/>
  <c r="BQ111" i="24"/>
  <c r="BT111" i="24" s="1"/>
  <c r="BC111" i="24"/>
  <c r="BH111" i="24" s="1"/>
  <c r="BI111" i="24" s="1"/>
  <c r="AO111" i="24"/>
  <c r="AG111" i="24"/>
  <c r="Z111" i="24"/>
  <c r="AN111" i="24" s="1"/>
  <c r="S111" i="24"/>
  <c r="O111" i="24"/>
  <c r="BS110" i="24"/>
  <c r="BR110" i="24"/>
  <c r="BQ110" i="24"/>
  <c r="BT110" i="24" s="1"/>
  <c r="BC110" i="24"/>
  <c r="BH110" i="24" s="1"/>
  <c r="BI110" i="24" s="1"/>
  <c r="AO110" i="24"/>
  <c r="AN110" i="24"/>
  <c r="O110" i="24"/>
  <c r="BS109" i="24"/>
  <c r="BR109" i="24"/>
  <c r="BQ109" i="24"/>
  <c r="BT109" i="24" s="1"/>
  <c r="BC109" i="24"/>
  <c r="BH109" i="24" s="1"/>
  <c r="BI109" i="24" s="1"/>
  <c r="AO109" i="24"/>
  <c r="AN109" i="24"/>
  <c r="AG109" i="24"/>
  <c r="Z109" i="24"/>
  <c r="S109" i="24"/>
  <c r="O109" i="24"/>
  <c r="BS108" i="24"/>
  <c r="BR108" i="24"/>
  <c r="BQ108" i="24"/>
  <c r="BT108" i="24" s="1"/>
  <c r="BC108" i="24"/>
  <c r="BH108" i="24" s="1"/>
  <c r="BI108" i="24" s="1"/>
  <c r="AO108" i="24"/>
  <c r="AG108" i="24"/>
  <c r="Z108" i="24"/>
  <c r="AN108" i="24" s="1"/>
  <c r="S108" i="24"/>
  <c r="BS107" i="24"/>
  <c r="BR107" i="24"/>
  <c r="BQ107" i="24"/>
  <c r="BT107" i="24" s="1"/>
  <c r="BC107" i="24"/>
  <c r="BH107" i="24" s="1"/>
  <c r="BI107" i="24" s="1"/>
  <c r="AO107" i="24"/>
  <c r="AG107" i="24"/>
  <c r="Z107" i="24"/>
  <c r="AN107" i="24" s="1"/>
  <c r="S107" i="24"/>
  <c r="O107" i="24"/>
  <c r="BS106" i="24"/>
  <c r="BR106" i="24"/>
  <c r="BQ106" i="24"/>
  <c r="BT106" i="24" s="1"/>
  <c r="BC106" i="24"/>
  <c r="BH106" i="24" s="1"/>
  <c r="BI106" i="24" s="1"/>
  <c r="AO106" i="24"/>
  <c r="AN106" i="24"/>
  <c r="AG106" i="24"/>
  <c r="Z106" i="24"/>
  <c r="S106" i="24"/>
  <c r="O106" i="24"/>
  <c r="BS105" i="24"/>
  <c r="BR105" i="24"/>
  <c r="BQ105" i="24"/>
  <c r="BT105" i="24" s="1"/>
  <c r="BC105" i="24"/>
  <c r="BH105" i="24" s="1"/>
  <c r="BI105" i="24" s="1"/>
  <c r="AO105" i="24"/>
  <c r="AG105" i="24"/>
  <c r="Z105" i="24"/>
  <c r="AN105" i="24" s="1"/>
  <c r="S105" i="24"/>
  <c r="O105" i="24"/>
  <c r="BS104" i="24"/>
  <c r="BR104" i="24"/>
  <c r="BQ104" i="24"/>
  <c r="BT104" i="24" s="1"/>
  <c r="BC104" i="24"/>
  <c r="BH104" i="24" s="1"/>
  <c r="BI104" i="24" s="1"/>
  <c r="AO104" i="24"/>
  <c r="AG104" i="24"/>
  <c r="Z104" i="24"/>
  <c r="AN104" i="24" s="1"/>
  <c r="S104" i="24"/>
  <c r="O104" i="24"/>
  <c r="BS103" i="24"/>
  <c r="BR103" i="24"/>
  <c r="BQ103" i="24"/>
  <c r="BT103" i="24" s="1"/>
  <c r="BC103" i="24"/>
  <c r="BH103" i="24" s="1"/>
  <c r="BI103" i="24" s="1"/>
  <c r="AO103" i="24"/>
  <c r="AG103" i="24"/>
  <c r="Z103" i="24"/>
  <c r="AN103" i="24" s="1"/>
  <c r="S103" i="24"/>
  <c r="O103" i="24"/>
  <c r="BS102" i="24"/>
  <c r="BR102" i="24"/>
  <c r="BQ102" i="24"/>
  <c r="BT102" i="24" s="1"/>
  <c r="BC102" i="24"/>
  <c r="BH102" i="24" s="1"/>
  <c r="BI102" i="24" s="1"/>
  <c r="AO102" i="24"/>
  <c r="AN102" i="24"/>
  <c r="AG102" i="24"/>
  <c r="Z102" i="24"/>
  <c r="S102" i="24"/>
  <c r="O102" i="24"/>
  <c r="BS101" i="24"/>
  <c r="BR101" i="24"/>
  <c r="BQ101" i="24"/>
  <c r="BT101" i="24" s="1"/>
  <c r="BC101" i="24"/>
  <c r="BH101" i="24" s="1"/>
  <c r="BI101" i="24" s="1"/>
  <c r="AO101" i="24"/>
  <c r="AN101" i="24"/>
  <c r="O101" i="24"/>
  <c r="BS100" i="24"/>
  <c r="BR100" i="24"/>
  <c r="BQ100" i="24"/>
  <c r="BT100" i="24" s="1"/>
  <c r="BC100" i="24"/>
  <c r="BH100" i="24" s="1"/>
  <c r="BI100" i="24" s="1"/>
  <c r="AO100" i="24"/>
  <c r="AN100" i="24"/>
  <c r="AG100" i="24"/>
  <c r="Z100" i="24"/>
  <c r="S100" i="24"/>
  <c r="O100" i="24"/>
  <c r="BS99" i="24"/>
  <c r="BR99" i="24"/>
  <c r="BQ99" i="24"/>
  <c r="BT99" i="24" s="1"/>
  <c r="BC99" i="24"/>
  <c r="BH99" i="24" s="1"/>
  <c r="BI99" i="24" s="1"/>
  <c r="AO99" i="24"/>
  <c r="AN99" i="24"/>
  <c r="AG99" i="24"/>
  <c r="Z99" i="24"/>
  <c r="S99" i="24"/>
  <c r="O99" i="24"/>
  <c r="BS98" i="24"/>
  <c r="BR98" i="24"/>
  <c r="BQ98" i="24"/>
  <c r="BT98" i="24" s="1"/>
  <c r="BC98" i="24"/>
  <c r="BH98" i="24" s="1"/>
  <c r="BI98" i="24" s="1"/>
  <c r="AO98" i="24"/>
  <c r="AG98" i="24"/>
  <c r="Z98" i="24"/>
  <c r="AN98" i="24" s="1"/>
  <c r="S98" i="24"/>
  <c r="O98" i="24"/>
  <c r="BS97" i="24"/>
  <c r="BR97" i="24"/>
  <c r="BQ97" i="24"/>
  <c r="BT97" i="24" s="1"/>
  <c r="BC97" i="24"/>
  <c r="BH97" i="24" s="1"/>
  <c r="BI97" i="24" s="1"/>
  <c r="AO97" i="24"/>
  <c r="AG97" i="24"/>
  <c r="Z97" i="24"/>
  <c r="AN97" i="24" s="1"/>
  <c r="S97" i="24"/>
  <c r="O97" i="24"/>
  <c r="BS96" i="24"/>
  <c r="BR96" i="24"/>
  <c r="BQ96" i="24"/>
  <c r="BT96" i="24" s="1"/>
  <c r="BC96" i="24"/>
  <c r="BH96" i="24" s="1"/>
  <c r="BI96" i="24" s="1"/>
  <c r="AO96" i="24"/>
  <c r="AN96" i="24"/>
  <c r="AG96" i="24"/>
  <c r="Z96" i="24"/>
  <c r="S96" i="24"/>
  <c r="O96" i="24"/>
  <c r="BS95" i="24"/>
  <c r="BR95" i="24"/>
  <c r="BQ95" i="24"/>
  <c r="BT95" i="24" s="1"/>
  <c r="BC95" i="24"/>
  <c r="BH95" i="24" s="1"/>
  <c r="BI95" i="24" s="1"/>
  <c r="AO95" i="24"/>
  <c r="AN95" i="24"/>
  <c r="AG95" i="24"/>
  <c r="Z95" i="24"/>
  <c r="S95" i="24"/>
  <c r="O95" i="24"/>
  <c r="BS94" i="24"/>
  <c r="BR94" i="24"/>
  <c r="BQ94" i="24"/>
  <c r="BT94" i="24" s="1"/>
  <c r="AY94" i="24"/>
  <c r="AO94" i="24"/>
  <c r="AN94" i="24"/>
  <c r="AG94" i="24"/>
  <c r="Z94" i="24"/>
  <c r="S94" i="24"/>
  <c r="O94" i="24"/>
  <c r="BS93" i="24"/>
  <c r="BR93" i="24"/>
  <c r="BQ93" i="24"/>
  <c r="BT93" i="24" s="1"/>
  <c r="BC93" i="24"/>
  <c r="BH93" i="24" s="1"/>
  <c r="BI93" i="24" s="1"/>
  <c r="AO93" i="24"/>
  <c r="AG93" i="24"/>
  <c r="Z93" i="24"/>
  <c r="AN93" i="24" s="1"/>
  <c r="S93" i="24"/>
  <c r="O93" i="24"/>
  <c r="BS92" i="24"/>
  <c r="BR92" i="24"/>
  <c r="BQ92" i="24"/>
  <c r="BT92" i="24" s="1"/>
  <c r="BC92" i="24"/>
  <c r="BH92" i="24" s="1"/>
  <c r="BI92" i="24" s="1"/>
  <c r="AO92" i="24"/>
  <c r="AN92" i="24"/>
  <c r="AG92" i="24"/>
  <c r="Z92" i="24"/>
  <c r="S92" i="24"/>
  <c r="O92" i="24"/>
  <c r="BS91" i="24"/>
  <c r="BR91" i="24"/>
  <c r="BQ91" i="24"/>
  <c r="BT91" i="24" s="1"/>
  <c r="BC91" i="24"/>
  <c r="BH91" i="24" s="1"/>
  <c r="BI91" i="24" s="1"/>
  <c r="AO91" i="24"/>
  <c r="AN91" i="24"/>
  <c r="AG91" i="24"/>
  <c r="Z91" i="24"/>
  <c r="S91" i="24"/>
  <c r="O91" i="24"/>
  <c r="BS90" i="24"/>
  <c r="BR90" i="24"/>
  <c r="BQ90" i="24"/>
  <c r="BT90" i="24" s="1"/>
  <c r="BC90" i="24"/>
  <c r="BH90" i="24" s="1"/>
  <c r="BI90" i="24" s="1"/>
  <c r="AO90" i="24"/>
  <c r="AN90" i="24"/>
  <c r="AG90" i="24"/>
  <c r="Z90" i="24"/>
  <c r="S90" i="24"/>
  <c r="O90" i="24"/>
  <c r="BS89" i="24"/>
  <c r="BR89" i="24"/>
  <c r="BQ89" i="24"/>
  <c r="BT89" i="24" s="1"/>
  <c r="BC89" i="24"/>
  <c r="BH89" i="24" s="1"/>
  <c r="BI89" i="24" s="1"/>
  <c r="AO89" i="24"/>
  <c r="AN89" i="24"/>
  <c r="AG89" i="24"/>
  <c r="Z89" i="24"/>
  <c r="S89" i="24"/>
  <c r="O89" i="24"/>
  <c r="BS88" i="24"/>
  <c r="BR88" i="24"/>
  <c r="BQ88" i="24"/>
  <c r="BT88" i="24" s="1"/>
  <c r="BC88" i="24"/>
  <c r="BH88" i="24" s="1"/>
  <c r="BI88" i="24" s="1"/>
  <c r="AO88" i="24"/>
  <c r="AN88" i="24"/>
  <c r="AG88" i="24"/>
  <c r="Z88" i="24"/>
  <c r="S88" i="24"/>
  <c r="O88" i="24"/>
  <c r="BS87" i="24"/>
  <c r="BR87" i="24"/>
  <c r="BQ87" i="24"/>
  <c r="BT87" i="24" s="1"/>
  <c r="BC87" i="24"/>
  <c r="BH87" i="24" s="1"/>
  <c r="BI87" i="24" s="1"/>
  <c r="AO87" i="24"/>
  <c r="AN87" i="24"/>
  <c r="AG87" i="24"/>
  <c r="Z87" i="24"/>
  <c r="S87" i="24"/>
  <c r="O87" i="24"/>
  <c r="BS86" i="24"/>
  <c r="BR86" i="24"/>
  <c r="BQ86" i="24"/>
  <c r="BT86" i="24" s="1"/>
  <c r="BB86" i="24"/>
  <c r="AO86" i="24"/>
  <c r="AN86" i="24"/>
  <c r="O86" i="24"/>
  <c r="BS85" i="24"/>
  <c r="BR85" i="24"/>
  <c r="BQ85" i="24"/>
  <c r="BT85" i="24" s="1"/>
  <c r="BC85" i="24"/>
  <c r="BH85" i="24" s="1"/>
  <c r="BI85" i="24" s="1"/>
  <c r="AO85" i="24"/>
  <c r="AN85" i="24"/>
  <c r="O85" i="24"/>
  <c r="BS84" i="24"/>
  <c r="BR84" i="24"/>
  <c r="BQ84" i="24"/>
  <c r="BT84" i="24" s="1"/>
  <c r="BC84" i="24"/>
  <c r="BH84" i="24" s="1"/>
  <c r="BI84" i="24" s="1"/>
  <c r="AO84" i="24"/>
  <c r="AN84" i="24"/>
  <c r="O84" i="24"/>
  <c r="BS83" i="24"/>
  <c r="BR83" i="24"/>
  <c r="BQ83" i="24"/>
  <c r="BT83" i="24" s="1"/>
  <c r="BC83" i="24"/>
  <c r="BH83" i="24" s="1"/>
  <c r="BI83" i="24" s="1"/>
  <c r="AO83" i="24"/>
  <c r="AG83" i="24"/>
  <c r="Z83" i="24"/>
  <c r="AN83" i="24" s="1"/>
  <c r="S83" i="24"/>
  <c r="O83" i="24"/>
  <c r="BS82" i="24"/>
  <c r="BR82" i="24"/>
  <c r="BQ82" i="24"/>
  <c r="BT82" i="24" s="1"/>
  <c r="BC82" i="24"/>
  <c r="BH82" i="24" s="1"/>
  <c r="BI82" i="24" s="1"/>
  <c r="AO82" i="24"/>
  <c r="AG82" i="24"/>
  <c r="Z82" i="24"/>
  <c r="AN82" i="24" s="1"/>
  <c r="S82" i="24"/>
  <c r="O82" i="24"/>
  <c r="BS81" i="24"/>
  <c r="BR81" i="24"/>
  <c r="BQ81" i="24"/>
  <c r="BT81" i="24" s="1"/>
  <c r="BC81" i="24"/>
  <c r="BH81" i="24" s="1"/>
  <c r="BI81" i="24" s="1"/>
  <c r="AO81" i="24"/>
  <c r="AN81" i="24"/>
  <c r="O81" i="24"/>
  <c r="BS80" i="24"/>
  <c r="BR80" i="24"/>
  <c r="BQ80" i="24"/>
  <c r="BT80" i="24" s="1"/>
  <c r="BC80" i="24"/>
  <c r="BH80" i="24" s="1"/>
  <c r="BI80" i="24" s="1"/>
  <c r="AO80" i="24"/>
  <c r="AG80" i="24"/>
  <c r="Z80" i="24"/>
  <c r="AN80" i="24" s="1"/>
  <c r="S80" i="24"/>
  <c r="O80" i="24"/>
  <c r="BS79" i="24"/>
  <c r="BR79" i="24"/>
  <c r="BQ79" i="24"/>
  <c r="BT79" i="24" s="1"/>
  <c r="BC79" i="24"/>
  <c r="BH79" i="24" s="1"/>
  <c r="BI79" i="24" s="1"/>
  <c r="AO79" i="24"/>
  <c r="AN79" i="24"/>
  <c r="AG79" i="24"/>
  <c r="Z79" i="24"/>
  <c r="S79" i="24"/>
  <c r="O79" i="24"/>
  <c r="BS78" i="24"/>
  <c r="BR78" i="24"/>
  <c r="BQ78" i="24"/>
  <c r="BT78" i="24" s="1"/>
  <c r="BC78" i="24"/>
  <c r="BH78" i="24" s="1"/>
  <c r="BI78" i="24" s="1"/>
  <c r="AO78" i="24"/>
  <c r="AN78" i="24"/>
  <c r="AG78" i="24"/>
  <c r="Z78" i="24"/>
  <c r="S78" i="24"/>
  <c r="O78" i="24"/>
  <c r="BS77" i="24"/>
  <c r="BR77" i="24"/>
  <c r="BQ77" i="24"/>
  <c r="BT77" i="24" s="1"/>
  <c r="BC77" i="24"/>
  <c r="BH77" i="24" s="1"/>
  <c r="BI77" i="24" s="1"/>
  <c r="AO77" i="24"/>
  <c r="AN77" i="24"/>
  <c r="AG77" i="24"/>
  <c r="Z77" i="24"/>
  <c r="S77" i="24"/>
  <c r="O77" i="24"/>
  <c r="BS76" i="24"/>
  <c r="BR76" i="24"/>
  <c r="BQ76" i="24"/>
  <c r="BT76" i="24" s="1"/>
  <c r="BC76" i="24"/>
  <c r="BH76" i="24" s="1"/>
  <c r="BI76" i="24" s="1"/>
  <c r="AO76" i="24"/>
  <c r="AN76" i="24"/>
  <c r="O76" i="24"/>
  <c r="BS75" i="24"/>
  <c r="BR75" i="24"/>
  <c r="BQ75" i="24"/>
  <c r="BT75" i="24" s="1"/>
  <c r="BC75" i="24"/>
  <c r="BH75" i="24" s="1"/>
  <c r="BI75" i="24" s="1"/>
  <c r="AO75" i="24"/>
  <c r="AN75" i="24"/>
  <c r="AG75" i="24"/>
  <c r="Z75" i="24"/>
  <c r="S75" i="24"/>
  <c r="O75" i="24"/>
  <c r="BS74" i="24"/>
  <c r="BR74" i="24"/>
  <c r="BQ74" i="24"/>
  <c r="BT74" i="24" s="1"/>
  <c r="BC74" i="24"/>
  <c r="BH74" i="24" s="1"/>
  <c r="BI74" i="24" s="1"/>
  <c r="AO74" i="24"/>
  <c r="AN74" i="24"/>
  <c r="AG74" i="24"/>
  <c r="Z74" i="24"/>
  <c r="S74" i="24"/>
  <c r="O74" i="24"/>
  <c r="BS73" i="24"/>
  <c r="BR73" i="24"/>
  <c r="BQ73" i="24"/>
  <c r="BT73" i="24" s="1"/>
  <c r="BC73" i="24"/>
  <c r="BH73" i="24" s="1"/>
  <c r="BI73" i="24" s="1"/>
  <c r="AO73" i="24"/>
  <c r="AG73" i="24"/>
  <c r="Z73" i="24"/>
  <c r="AN73" i="24" s="1"/>
  <c r="S73" i="24"/>
  <c r="O73" i="24"/>
  <c r="BS72" i="24"/>
  <c r="BR72" i="24"/>
  <c r="BQ72" i="24"/>
  <c r="BT72" i="24" s="1"/>
  <c r="BC72" i="24"/>
  <c r="BH72" i="24" s="1"/>
  <c r="BI72" i="24" s="1"/>
  <c r="AO72" i="24"/>
  <c r="AN72" i="24"/>
  <c r="O72" i="24"/>
  <c r="BS71" i="24"/>
  <c r="BR71" i="24"/>
  <c r="BQ71" i="24"/>
  <c r="BT71" i="24" s="1"/>
  <c r="BC71" i="24"/>
  <c r="BH71" i="24" s="1"/>
  <c r="BI71" i="24" s="1"/>
  <c r="AO71" i="24"/>
  <c r="AG71" i="24"/>
  <c r="Z71" i="24"/>
  <c r="AN71" i="24" s="1"/>
  <c r="S71" i="24"/>
  <c r="O71" i="24"/>
  <c r="BS70" i="24"/>
  <c r="BR70" i="24"/>
  <c r="BQ70" i="24"/>
  <c r="BT70" i="24" s="1"/>
  <c r="BC70" i="24"/>
  <c r="BH70" i="24" s="1"/>
  <c r="BI70" i="24" s="1"/>
  <c r="AO70" i="24"/>
  <c r="AG70" i="24"/>
  <c r="Z70" i="24"/>
  <c r="AN70" i="24" s="1"/>
  <c r="S70" i="24"/>
  <c r="O70" i="24"/>
  <c r="BS69" i="24"/>
  <c r="BR69" i="24"/>
  <c r="BQ69" i="24"/>
  <c r="BT69" i="24" s="1"/>
  <c r="BC69" i="24"/>
  <c r="BH69" i="24" s="1"/>
  <c r="BI69" i="24" s="1"/>
  <c r="AO69" i="24"/>
  <c r="AG69" i="24"/>
  <c r="Z69" i="24"/>
  <c r="AN69" i="24" s="1"/>
  <c r="S69" i="24"/>
  <c r="O69" i="24"/>
  <c r="BS68" i="24"/>
  <c r="BR68" i="24"/>
  <c r="BQ68" i="24"/>
  <c r="BT68" i="24" s="1"/>
  <c r="BC68" i="24"/>
  <c r="BH68" i="24" s="1"/>
  <c r="BI68" i="24" s="1"/>
  <c r="AO68" i="24"/>
  <c r="AG68" i="24"/>
  <c r="Z68" i="24"/>
  <c r="AN68" i="24" s="1"/>
  <c r="S68" i="24"/>
  <c r="O68" i="24"/>
  <c r="BS67" i="24"/>
  <c r="BR67" i="24"/>
  <c r="BQ67" i="24"/>
  <c r="BT67" i="24" s="1"/>
  <c r="BC67" i="24"/>
  <c r="BH67" i="24" s="1"/>
  <c r="BI67" i="24" s="1"/>
  <c r="AO67" i="24"/>
  <c r="AG67" i="24"/>
  <c r="Z67" i="24"/>
  <c r="AN67" i="24" s="1"/>
  <c r="S67" i="24"/>
  <c r="BS66" i="24"/>
  <c r="BR66" i="24"/>
  <c r="BQ66" i="24"/>
  <c r="BT66" i="24" s="1"/>
  <c r="BC66" i="24"/>
  <c r="BH66" i="24" s="1"/>
  <c r="BI66" i="24" s="1"/>
  <c r="AO66" i="24"/>
  <c r="AG66" i="24"/>
  <c r="Z66" i="24"/>
  <c r="AN66" i="24" s="1"/>
  <c r="S66" i="24"/>
  <c r="BS65" i="24"/>
  <c r="BR65" i="24"/>
  <c r="BQ65" i="24"/>
  <c r="BT65" i="24" s="1"/>
  <c r="BC65" i="24"/>
  <c r="BH65" i="24" s="1"/>
  <c r="BI65" i="24" s="1"/>
  <c r="AO65" i="24"/>
  <c r="AG65" i="24"/>
  <c r="Z65" i="24"/>
  <c r="AN65" i="24" s="1"/>
  <c r="S65" i="24"/>
  <c r="BS64" i="24"/>
  <c r="BR64" i="24"/>
  <c r="BQ64" i="24"/>
  <c r="BT64" i="24" s="1"/>
  <c r="BC64" i="24"/>
  <c r="BH64" i="24" s="1"/>
  <c r="BI64" i="24" s="1"/>
  <c r="AO64" i="24"/>
  <c r="AN64" i="24"/>
  <c r="AG64" i="24"/>
  <c r="Z64" i="24"/>
  <c r="S64" i="24"/>
  <c r="O64" i="24"/>
  <c r="BS63" i="24"/>
  <c r="BR63" i="24"/>
  <c r="BQ63" i="24"/>
  <c r="BT63" i="24" s="1"/>
  <c r="BC63" i="24"/>
  <c r="BH63" i="24" s="1"/>
  <c r="BI63" i="24" s="1"/>
  <c r="AO63" i="24"/>
  <c r="AN63" i="24"/>
  <c r="O63" i="24"/>
  <c r="BS62" i="24"/>
  <c r="BR62" i="24"/>
  <c r="BQ62" i="24"/>
  <c r="BT62" i="24" s="1"/>
  <c r="BC62" i="24"/>
  <c r="BH62" i="24" s="1"/>
  <c r="BI62" i="24" s="1"/>
  <c r="O62" i="24"/>
  <c r="BS61" i="24"/>
  <c r="BR61" i="24"/>
  <c r="BQ61" i="24"/>
  <c r="BT61" i="24" s="1"/>
  <c r="BC61" i="24"/>
  <c r="BH61" i="24" s="1"/>
  <c r="BI61" i="24" s="1"/>
  <c r="O61" i="24"/>
  <c r="BS60" i="24"/>
  <c r="BR60" i="24"/>
  <c r="BQ60" i="24"/>
  <c r="BT60" i="24" s="1"/>
  <c r="BC60" i="24"/>
  <c r="BH60" i="24" s="1"/>
  <c r="BI60" i="24" s="1"/>
  <c r="O60" i="24"/>
  <c r="BS59" i="24"/>
  <c r="BR59" i="24"/>
  <c r="BQ59" i="24"/>
  <c r="BT59" i="24" s="1"/>
  <c r="BC59" i="24"/>
  <c r="BH59" i="24" s="1"/>
  <c r="BI59" i="24" s="1"/>
  <c r="AO59" i="24"/>
  <c r="AG59" i="24"/>
  <c r="Z59" i="24"/>
  <c r="AN59" i="24" s="1"/>
  <c r="O59" i="24"/>
  <c r="BS58" i="24"/>
  <c r="BR58" i="24"/>
  <c r="BQ58" i="24"/>
  <c r="BT58" i="24" s="1"/>
  <c r="BC58" i="24"/>
  <c r="BH58" i="24" s="1"/>
  <c r="BI58" i="24" s="1"/>
  <c r="AO58" i="24"/>
  <c r="AG58" i="24"/>
  <c r="Z58" i="24"/>
  <c r="AN58" i="24" s="1"/>
  <c r="O58" i="24"/>
  <c r="BS57" i="24"/>
  <c r="BR57" i="24"/>
  <c r="BQ57" i="24"/>
  <c r="BT57" i="24" s="1"/>
  <c r="BC57" i="24"/>
  <c r="BH57" i="24" s="1"/>
  <c r="BI57" i="24" s="1"/>
  <c r="AO57" i="24"/>
  <c r="AN57" i="24"/>
  <c r="AG57" i="24"/>
  <c r="Z57" i="24"/>
  <c r="S57" i="24"/>
  <c r="O57" i="24"/>
  <c r="BS56" i="24"/>
  <c r="BR56" i="24"/>
  <c r="BQ56" i="24"/>
  <c r="BT56" i="24" s="1"/>
  <c r="BC56" i="24"/>
  <c r="BH56" i="24" s="1"/>
  <c r="BI56" i="24" s="1"/>
  <c r="AO56" i="24"/>
  <c r="AN56" i="24"/>
  <c r="AG56" i="24"/>
  <c r="Z56" i="24"/>
  <c r="S56" i="24"/>
  <c r="O56" i="24"/>
  <c r="BS55" i="24"/>
  <c r="BR55" i="24"/>
  <c r="BQ55" i="24"/>
  <c r="BT55" i="24" s="1"/>
  <c r="BC55" i="24"/>
  <c r="BH55" i="24" s="1"/>
  <c r="BI55" i="24" s="1"/>
  <c r="AO55" i="24"/>
  <c r="AN55" i="24"/>
  <c r="AG55" i="24"/>
  <c r="Z55" i="24"/>
  <c r="S55" i="24"/>
  <c r="O55" i="24"/>
  <c r="BS54" i="24"/>
  <c r="BR54" i="24"/>
  <c r="BQ54" i="24"/>
  <c r="BT54" i="24" s="1"/>
  <c r="BC54" i="24"/>
  <c r="BH54" i="24" s="1"/>
  <c r="BI54" i="24" s="1"/>
  <c r="AO54" i="24"/>
  <c r="AN54" i="24"/>
  <c r="AG54" i="24"/>
  <c r="Z54" i="24"/>
  <c r="S54" i="24"/>
  <c r="O54" i="24"/>
  <c r="L54" i="24"/>
  <c r="L125" i="24" s="1"/>
  <c r="BS53" i="24"/>
  <c r="BR53" i="24"/>
  <c r="BQ53" i="24"/>
  <c r="BT53" i="24" s="1"/>
  <c r="BC53" i="24"/>
  <c r="BH53" i="24" s="1"/>
  <c r="BI53" i="24" s="1"/>
  <c r="AO53" i="24"/>
  <c r="AN53" i="24"/>
  <c r="AG53" i="24"/>
  <c r="Z53" i="24"/>
  <c r="S53" i="24"/>
  <c r="O53" i="24"/>
  <c r="BS52" i="24"/>
  <c r="BR52" i="24"/>
  <c r="BQ52" i="24"/>
  <c r="BT52" i="24" s="1"/>
  <c r="BC52" i="24"/>
  <c r="BH52" i="24" s="1"/>
  <c r="BI52" i="24" s="1"/>
  <c r="AO52" i="24"/>
  <c r="AN52" i="24"/>
  <c r="AG52" i="24"/>
  <c r="Z52" i="24"/>
  <c r="S52" i="24"/>
  <c r="O52" i="24"/>
  <c r="BS51" i="24"/>
  <c r="BR51" i="24"/>
  <c r="BQ51" i="24"/>
  <c r="BT51" i="24" s="1"/>
  <c r="BC51" i="24"/>
  <c r="BH51" i="24" s="1"/>
  <c r="BI51" i="24" s="1"/>
  <c r="AO51" i="24"/>
  <c r="AN51" i="24"/>
  <c r="AG51" i="24"/>
  <c r="Z51" i="24"/>
  <c r="S51" i="24"/>
  <c r="O51" i="24"/>
  <c r="BS50" i="24"/>
  <c r="BR50" i="24"/>
  <c r="BQ50" i="24"/>
  <c r="BT50" i="24" s="1"/>
  <c r="BC50" i="24"/>
  <c r="BH50" i="24" s="1"/>
  <c r="BI50" i="24" s="1"/>
  <c r="AO50" i="24"/>
  <c r="AG50" i="24"/>
  <c r="Z50" i="24"/>
  <c r="AN50" i="24" s="1"/>
  <c r="S50" i="24"/>
  <c r="O50" i="24"/>
  <c r="BS49" i="24"/>
  <c r="BR49" i="24"/>
  <c r="BQ49" i="24"/>
  <c r="BT49" i="24" s="1"/>
  <c r="BC49" i="24"/>
  <c r="BH49" i="24" s="1"/>
  <c r="BI49" i="24" s="1"/>
  <c r="AO49" i="24"/>
  <c r="AN49" i="24"/>
  <c r="AG49" i="24"/>
  <c r="Z49" i="24"/>
  <c r="S49" i="24"/>
  <c r="O49" i="24"/>
  <c r="BS48" i="24"/>
  <c r="BR48" i="24"/>
  <c r="BQ48" i="24"/>
  <c r="BT48" i="24" s="1"/>
  <c r="BC48" i="24"/>
  <c r="BH48" i="24" s="1"/>
  <c r="BI48" i="24" s="1"/>
  <c r="AO48" i="24"/>
  <c r="AN48" i="24"/>
  <c r="AG48" i="24"/>
  <c r="Z48" i="24"/>
  <c r="S48" i="24"/>
  <c r="BS47" i="24"/>
  <c r="BR47" i="24"/>
  <c r="BQ47" i="24"/>
  <c r="BT47" i="24" s="1"/>
  <c r="BC47" i="24"/>
  <c r="BH47" i="24" s="1"/>
  <c r="BI47" i="24" s="1"/>
  <c r="AO47" i="24"/>
  <c r="AN47" i="24"/>
  <c r="AG47" i="24"/>
  <c r="Z47" i="24"/>
  <c r="S47" i="24"/>
  <c r="O47" i="24"/>
  <c r="BS46" i="24"/>
  <c r="BR46" i="24"/>
  <c r="BQ46" i="24"/>
  <c r="BT46" i="24" s="1"/>
  <c r="BC46" i="24"/>
  <c r="BH46" i="24" s="1"/>
  <c r="BI46" i="24" s="1"/>
  <c r="AO46" i="24"/>
  <c r="AN46" i="24"/>
  <c r="AG46" i="24"/>
  <c r="Z46" i="24"/>
  <c r="S46" i="24"/>
  <c r="O46" i="24"/>
  <c r="BS45" i="24"/>
  <c r="BR45" i="24"/>
  <c r="BQ45" i="24"/>
  <c r="BT45" i="24" s="1"/>
  <c r="BC45" i="24"/>
  <c r="BH45" i="24" s="1"/>
  <c r="BI45" i="24" s="1"/>
  <c r="AO45" i="24"/>
  <c r="AN45" i="24"/>
  <c r="AG45" i="24"/>
  <c r="Z45" i="24"/>
  <c r="S45" i="24"/>
  <c r="BS44" i="24"/>
  <c r="BR44" i="24"/>
  <c r="BQ44" i="24"/>
  <c r="BT44" i="24" s="1"/>
  <c r="BC44" i="24"/>
  <c r="BH44" i="24" s="1"/>
  <c r="BI44" i="24" s="1"/>
  <c r="AN44" i="24"/>
  <c r="AG44" i="24"/>
  <c r="AO44" i="24" s="1"/>
  <c r="Z44" i="24"/>
  <c r="S44" i="24"/>
  <c r="O44" i="24"/>
  <c r="BS43" i="24"/>
  <c r="BR43" i="24"/>
  <c r="BQ43" i="24"/>
  <c r="BT43" i="24" s="1"/>
  <c r="BC43" i="24"/>
  <c r="BH43" i="24" s="1"/>
  <c r="BI43" i="24" s="1"/>
  <c r="AO43" i="24"/>
  <c r="AG43" i="24"/>
  <c r="Z43" i="24"/>
  <c r="AN43" i="24" s="1"/>
  <c r="S43" i="24"/>
  <c r="O43" i="24"/>
  <c r="BS42" i="24"/>
  <c r="BR42" i="24"/>
  <c r="BQ42" i="24"/>
  <c r="BT42" i="24" s="1"/>
  <c r="BC42" i="24"/>
  <c r="BH42" i="24" s="1"/>
  <c r="BI42" i="24" s="1"/>
  <c r="AO42" i="24"/>
  <c r="AN42" i="24"/>
  <c r="AG42" i="24"/>
  <c r="Z42" i="24"/>
  <c r="S42" i="24"/>
  <c r="BS41" i="24"/>
  <c r="BR41" i="24"/>
  <c r="BQ41" i="24"/>
  <c r="BT41" i="24" s="1"/>
  <c r="BC41" i="24"/>
  <c r="BH41" i="24" s="1"/>
  <c r="BI41" i="24" s="1"/>
  <c r="AO41" i="24"/>
  <c r="AG41" i="24"/>
  <c r="Z41" i="24"/>
  <c r="AN41" i="24" s="1"/>
  <c r="S41" i="24"/>
  <c r="O41" i="24"/>
  <c r="BS40" i="24"/>
  <c r="BR40" i="24"/>
  <c r="BQ40" i="24"/>
  <c r="BT40" i="24" s="1"/>
  <c r="BC40" i="24"/>
  <c r="BH40" i="24" s="1"/>
  <c r="BI40" i="24" s="1"/>
  <c r="AO40" i="24"/>
  <c r="AN40" i="24"/>
  <c r="O40" i="24"/>
  <c r="BS39" i="24"/>
  <c r="BR39" i="24"/>
  <c r="BQ39" i="24"/>
  <c r="BT39" i="24" s="1"/>
  <c r="BC39" i="24"/>
  <c r="BH39" i="24" s="1"/>
  <c r="BI39" i="24" s="1"/>
  <c r="AO39" i="24"/>
  <c r="AN39" i="24"/>
  <c r="AG39" i="24"/>
  <c r="O39" i="24"/>
  <c r="BS38" i="24"/>
  <c r="BR38" i="24"/>
  <c r="BQ38" i="24"/>
  <c r="BT38" i="24" s="1"/>
  <c r="BC38" i="24"/>
  <c r="BH38" i="24" s="1"/>
  <c r="BI38" i="24" s="1"/>
  <c r="AO38" i="24"/>
  <c r="AG38" i="24"/>
  <c r="Z38" i="24"/>
  <c r="AN38" i="24" s="1"/>
  <c r="S38" i="24"/>
  <c r="O38" i="24"/>
  <c r="BS37" i="24"/>
  <c r="BR37" i="24"/>
  <c r="BQ37" i="24"/>
  <c r="BT37" i="24" s="1"/>
  <c r="BC37" i="24"/>
  <c r="BH37" i="24" s="1"/>
  <c r="BI37" i="24" s="1"/>
  <c r="AO37" i="24"/>
  <c r="AG37" i="24"/>
  <c r="Z37" i="24"/>
  <c r="AN37" i="24" s="1"/>
  <c r="S37" i="24"/>
  <c r="O37" i="24"/>
  <c r="BS36" i="24"/>
  <c r="BR36" i="24"/>
  <c r="BQ36" i="24"/>
  <c r="BT36" i="24" s="1"/>
  <c r="AW36" i="24"/>
  <c r="AO36" i="24"/>
  <c r="AN36" i="24"/>
  <c r="AG36" i="24"/>
  <c r="Z36" i="24"/>
  <c r="S36" i="24"/>
  <c r="O36" i="24"/>
  <c r="BS35" i="24"/>
  <c r="BR35" i="24"/>
  <c r="BQ35" i="24"/>
  <c r="BT35" i="24" s="1"/>
  <c r="BC35" i="24"/>
  <c r="BH35" i="24" s="1"/>
  <c r="BI35" i="24" s="1"/>
  <c r="AO35" i="24"/>
  <c r="AN35" i="24"/>
  <c r="AG35" i="24"/>
  <c r="Z35" i="24"/>
  <c r="S35" i="24"/>
  <c r="O35" i="24"/>
  <c r="BS34" i="24"/>
  <c r="BR34" i="24"/>
  <c r="BQ34" i="24"/>
  <c r="BT34" i="24" s="1"/>
  <c r="BC34" i="24"/>
  <c r="BH34" i="24" s="1"/>
  <c r="BI34" i="24" s="1"/>
  <c r="AO34" i="24"/>
  <c r="AN34" i="24"/>
  <c r="AG34" i="24"/>
  <c r="Z34" i="24"/>
  <c r="S34" i="24"/>
  <c r="O34" i="24"/>
  <c r="BS33" i="24"/>
  <c r="BR33" i="24"/>
  <c r="BQ33" i="24"/>
  <c r="BT33" i="24" s="1"/>
  <c r="BC33" i="24"/>
  <c r="BH33" i="24" s="1"/>
  <c r="BI33" i="24" s="1"/>
  <c r="AO33" i="24"/>
  <c r="AG33" i="24"/>
  <c r="Z33" i="24"/>
  <c r="AN33" i="24" s="1"/>
  <c r="S33" i="24"/>
  <c r="O33" i="24"/>
  <c r="BS32" i="24"/>
  <c r="BR32" i="24"/>
  <c r="BQ32" i="24"/>
  <c r="BT32" i="24" s="1"/>
  <c r="BC32" i="24"/>
  <c r="BH32" i="24" s="1"/>
  <c r="BI32" i="24" s="1"/>
  <c r="AO32" i="24"/>
  <c r="AN32" i="24"/>
  <c r="AG32" i="24"/>
  <c r="S32" i="24"/>
  <c r="O32" i="24"/>
  <c r="BS31" i="24"/>
  <c r="BR31" i="24"/>
  <c r="BQ31" i="24"/>
  <c r="BT31" i="24" s="1"/>
  <c r="BC31" i="24"/>
  <c r="BH31" i="24" s="1"/>
  <c r="BI31" i="24" s="1"/>
  <c r="AO31" i="24"/>
  <c r="AN31" i="24"/>
  <c r="AG31" i="24"/>
  <c r="Z31" i="24"/>
  <c r="S31" i="24"/>
  <c r="O31" i="24"/>
  <c r="BS30" i="24"/>
  <c r="BR30" i="24"/>
  <c r="BQ30" i="24"/>
  <c r="BT30" i="24" s="1"/>
  <c r="BC30" i="24"/>
  <c r="BH30" i="24" s="1"/>
  <c r="BI30" i="24" s="1"/>
  <c r="AO30" i="24"/>
  <c r="AN30" i="24"/>
  <c r="AG30" i="24"/>
  <c r="O30" i="24"/>
  <c r="BS29" i="24"/>
  <c r="BR29" i="24"/>
  <c r="BQ29" i="24"/>
  <c r="BT29" i="24" s="1"/>
  <c r="BC29" i="24"/>
  <c r="BH29" i="24" s="1"/>
  <c r="BI29" i="24" s="1"/>
  <c r="AO29" i="24"/>
  <c r="AN29" i="24"/>
  <c r="AG29" i="24"/>
  <c r="O29" i="24"/>
  <c r="BS28" i="24"/>
  <c r="BR28" i="24"/>
  <c r="BQ28" i="24"/>
  <c r="BT28" i="24" s="1"/>
  <c r="BC28" i="24"/>
  <c r="BH28" i="24" s="1"/>
  <c r="BI28" i="24" s="1"/>
  <c r="AO28" i="24"/>
  <c r="AN28" i="24"/>
  <c r="AG28" i="24"/>
  <c r="Z28" i="24"/>
  <c r="S28" i="24"/>
  <c r="O28" i="24"/>
  <c r="BS27" i="24"/>
  <c r="BR27" i="24"/>
  <c r="BQ27" i="24"/>
  <c r="BT27" i="24" s="1"/>
  <c r="BC27" i="24"/>
  <c r="BH27" i="24" s="1"/>
  <c r="BI27" i="24" s="1"/>
  <c r="AO27" i="24"/>
  <c r="AN27" i="24"/>
  <c r="AG27" i="24"/>
  <c r="O27" i="24"/>
  <c r="BS26" i="24"/>
  <c r="BR26" i="24"/>
  <c r="BQ26" i="24"/>
  <c r="BT26" i="24" s="1"/>
  <c r="BC26" i="24"/>
  <c r="BH26" i="24" s="1"/>
  <c r="BI26" i="24" s="1"/>
  <c r="AO26" i="24"/>
  <c r="AN26" i="24"/>
  <c r="AG26" i="24"/>
  <c r="O26" i="24"/>
  <c r="BS25" i="24"/>
  <c r="BR25" i="24"/>
  <c r="BQ25" i="24"/>
  <c r="BT25" i="24" s="1"/>
  <c r="BC25" i="24"/>
  <c r="BH25" i="24" s="1"/>
  <c r="BI25" i="24" s="1"/>
  <c r="AO25" i="24"/>
  <c r="AN25" i="24"/>
  <c r="O25" i="24"/>
  <c r="BS24" i="24"/>
  <c r="BR24" i="24"/>
  <c r="BQ24" i="24"/>
  <c r="BT24" i="24" s="1"/>
  <c r="BC24" i="24"/>
  <c r="BH24" i="24" s="1"/>
  <c r="BI24" i="24" s="1"/>
  <c r="AO24" i="24"/>
  <c r="AG24" i="24"/>
  <c r="Z24" i="24"/>
  <c r="AN24" i="24" s="1"/>
  <c r="S24" i="24"/>
  <c r="O24" i="24"/>
  <c r="BS23" i="24"/>
  <c r="BR23" i="24"/>
  <c r="BQ23" i="24"/>
  <c r="BT23" i="24" s="1"/>
  <c r="BC23" i="24"/>
  <c r="BH23" i="24" s="1"/>
  <c r="BI23" i="24" s="1"/>
  <c r="AO23" i="24"/>
  <c r="AN23" i="24"/>
  <c r="AG23" i="24"/>
  <c r="Z23" i="24"/>
  <c r="S23" i="24"/>
  <c r="O23" i="24"/>
  <c r="BS22" i="24"/>
  <c r="BR22" i="24"/>
  <c r="BQ22" i="24"/>
  <c r="BT22" i="24" s="1"/>
  <c r="BC22" i="24"/>
  <c r="BH22" i="24" s="1"/>
  <c r="BI22" i="24" s="1"/>
  <c r="AO22" i="24"/>
  <c r="AN22" i="24"/>
  <c r="AG22" i="24"/>
  <c r="Z22" i="24"/>
  <c r="S22" i="24"/>
  <c r="O22" i="24"/>
  <c r="BS21" i="24"/>
  <c r="BR21" i="24"/>
  <c r="BQ21" i="24"/>
  <c r="BT21" i="24" s="1"/>
  <c r="BC21" i="24"/>
  <c r="BH21" i="24" s="1"/>
  <c r="BI21" i="24" s="1"/>
  <c r="AO21" i="24"/>
  <c r="AG21" i="24"/>
  <c r="Z21" i="24"/>
  <c r="AN21" i="24" s="1"/>
  <c r="S21" i="24"/>
  <c r="O21" i="24"/>
  <c r="BS20" i="24"/>
  <c r="BR20" i="24"/>
  <c r="BQ20" i="24"/>
  <c r="BT20" i="24" s="1"/>
  <c r="BC20" i="24"/>
  <c r="BH20" i="24" s="1"/>
  <c r="BI20" i="24" s="1"/>
  <c r="AO20" i="24"/>
  <c r="AN20" i="24"/>
  <c r="O20" i="24"/>
  <c r="BS19" i="24"/>
  <c r="BR19" i="24"/>
  <c r="BQ19" i="24"/>
  <c r="BT19" i="24" s="1"/>
  <c r="BC19" i="24"/>
  <c r="BH19" i="24" s="1"/>
  <c r="BI19" i="24" s="1"/>
  <c r="AO19" i="24"/>
  <c r="AN19" i="24"/>
  <c r="AG19" i="24"/>
  <c r="Z19" i="24"/>
  <c r="S19" i="24"/>
  <c r="O19" i="24"/>
  <c r="BS18" i="24"/>
  <c r="BR18" i="24"/>
  <c r="BQ18" i="24"/>
  <c r="BT18" i="24" s="1"/>
  <c r="BC18" i="24"/>
  <c r="BH18" i="24" s="1"/>
  <c r="BI18" i="24" s="1"/>
  <c r="AO18" i="24"/>
  <c r="AN18" i="24"/>
  <c r="S18" i="24"/>
  <c r="O18" i="24"/>
  <c r="BS17" i="24"/>
  <c r="BR17" i="24"/>
  <c r="BQ17" i="24"/>
  <c r="BT17" i="24" s="1"/>
  <c r="BC17" i="24"/>
  <c r="BH17" i="24" s="1"/>
  <c r="BI17" i="24" s="1"/>
  <c r="AO17" i="24"/>
  <c r="AN17" i="24"/>
  <c r="AG17" i="24"/>
  <c r="Z17" i="24"/>
  <c r="S17" i="24"/>
  <c r="O17" i="24"/>
  <c r="BS16" i="24"/>
  <c r="BR16" i="24"/>
  <c r="BQ16" i="24"/>
  <c r="BT16" i="24" s="1"/>
  <c r="BC16" i="24"/>
  <c r="BH16" i="24" s="1"/>
  <c r="BI16" i="24" s="1"/>
  <c r="AO16" i="24"/>
  <c r="AN16" i="24"/>
  <c r="O16" i="24"/>
  <c r="BS15" i="24"/>
  <c r="BR15" i="24"/>
  <c r="BQ15" i="24"/>
  <c r="BT15" i="24" s="1"/>
  <c r="BC15" i="24"/>
  <c r="BH15" i="24" s="1"/>
  <c r="BI15" i="24" s="1"/>
  <c r="AO15" i="24"/>
  <c r="AN15" i="24"/>
  <c r="AG15" i="24"/>
  <c r="Z15" i="24"/>
  <c r="S15" i="24"/>
  <c r="O15" i="24"/>
  <c r="BS14" i="24"/>
  <c r="BR14" i="24"/>
  <c r="BQ14" i="24"/>
  <c r="BT14" i="24" s="1"/>
  <c r="BC14" i="24"/>
  <c r="BH14" i="24" s="1"/>
  <c r="BI14" i="24" s="1"/>
  <c r="AO14" i="24"/>
  <c r="AN14" i="24"/>
  <c r="AG14" i="24"/>
  <c r="Z14" i="24"/>
  <c r="S14" i="24"/>
  <c r="O14" i="24"/>
  <c r="BS13" i="24"/>
  <c r="BR13" i="24"/>
  <c r="BQ13" i="24"/>
  <c r="BT13" i="24" s="1"/>
  <c r="BC13" i="24"/>
  <c r="BH13" i="24" s="1"/>
  <c r="BI13" i="24" s="1"/>
  <c r="AO13" i="24"/>
  <c r="AN13" i="24"/>
  <c r="O13" i="24"/>
  <c r="BS12" i="24"/>
  <c r="BR12" i="24"/>
  <c r="BQ12" i="24"/>
  <c r="BT12" i="24" s="1"/>
  <c r="BC12" i="24"/>
  <c r="BH12" i="24" s="1"/>
  <c r="BI12" i="24" s="1"/>
  <c r="AO12" i="24"/>
  <c r="AN12" i="24"/>
  <c r="O12" i="24"/>
  <c r="BS11" i="24"/>
  <c r="BR11" i="24"/>
  <c r="BQ11" i="24"/>
  <c r="BT11" i="24" s="1"/>
  <c r="AZ11" i="24"/>
  <c r="AO11" i="24"/>
  <c r="AN11" i="24"/>
  <c r="O11" i="24"/>
  <c r="BS10" i="24"/>
  <c r="BR10" i="24"/>
  <c r="BQ10" i="24"/>
  <c r="BT10" i="24" s="1"/>
  <c r="BC10" i="24"/>
  <c r="BH10" i="24" s="1"/>
  <c r="BI10" i="24" s="1"/>
  <c r="AO10" i="24"/>
  <c r="AN10" i="24"/>
  <c r="AG10" i="24"/>
  <c r="Z10" i="24"/>
  <c r="S10" i="24"/>
  <c r="O10" i="24"/>
  <c r="BS9" i="24"/>
  <c r="BR9" i="24"/>
  <c r="BQ9" i="24"/>
  <c r="BT9" i="24" s="1"/>
  <c r="BC9" i="24"/>
  <c r="BH9" i="24" s="1"/>
  <c r="BI9" i="24" s="1"/>
  <c r="AO9" i="24"/>
  <c r="AN9" i="24"/>
  <c r="AG9" i="24"/>
  <c r="Z9" i="24"/>
  <c r="S9" i="24"/>
  <c r="O9" i="24"/>
  <c r="BS8" i="24"/>
  <c r="BR8" i="24"/>
  <c r="BQ8" i="24"/>
  <c r="BT8" i="24" s="1"/>
  <c r="BC8" i="24"/>
  <c r="BH8" i="24" s="1"/>
  <c r="BI8" i="24" s="1"/>
  <c r="AO8" i="24"/>
  <c r="AN8" i="24"/>
  <c r="AG8" i="24"/>
  <c r="Z8" i="24"/>
  <c r="S8" i="24"/>
  <c r="O8" i="24"/>
  <c r="BS7" i="24"/>
  <c r="BR7" i="24"/>
  <c r="BQ7" i="24"/>
  <c r="BT7" i="24" s="1"/>
  <c r="BC7" i="24"/>
  <c r="BH7" i="24" s="1"/>
  <c r="BI7" i="24" s="1"/>
  <c r="AO7" i="24"/>
  <c r="AN7" i="24"/>
  <c r="AG7" i="24"/>
  <c r="Z7" i="24"/>
  <c r="S7" i="24"/>
  <c r="O7" i="24"/>
  <c r="BS6" i="24"/>
  <c r="BR6" i="24"/>
  <c r="BQ6" i="24"/>
  <c r="BT6" i="24" s="1"/>
  <c r="BC6" i="24"/>
  <c r="BH6" i="24" s="1"/>
  <c r="AO6" i="24"/>
  <c r="AN6" i="24"/>
  <c r="AG6" i="24"/>
  <c r="AG125" i="24" s="1"/>
  <c r="Z6" i="24"/>
  <c r="Z125" i="24" s="1"/>
  <c r="S6" i="24"/>
  <c r="S125" i="24" s="1"/>
  <c r="O6" i="24"/>
  <c r="O125" i="24" s="1"/>
  <c r="BG125" i="23"/>
  <c r="BF125" i="23"/>
  <c r="BE125" i="23"/>
  <c r="BA125" i="23"/>
  <c r="AX125" i="23"/>
  <c r="AV125" i="23"/>
  <c r="AM125" i="23"/>
  <c r="AL125" i="23"/>
  <c r="AK125" i="23"/>
  <c r="AJ125" i="23"/>
  <c r="AI125" i="23"/>
  <c r="AH125" i="23"/>
  <c r="AF125" i="23"/>
  <c r="AE125" i="23"/>
  <c r="AD125" i="23"/>
  <c r="AC125" i="23"/>
  <c r="AB125" i="23"/>
  <c r="AA125" i="23"/>
  <c r="Y125" i="23"/>
  <c r="X125" i="23"/>
  <c r="W125" i="23"/>
  <c r="V125" i="23"/>
  <c r="U125" i="23"/>
  <c r="T125" i="23"/>
  <c r="R125" i="23"/>
  <c r="Q125" i="23"/>
  <c r="P125" i="23"/>
  <c r="N125" i="23"/>
  <c r="M125" i="23"/>
  <c r="K125" i="23"/>
  <c r="BS123" i="23"/>
  <c r="BR123" i="23"/>
  <c r="BQ123" i="23"/>
  <c r="BT123" i="23" s="1"/>
  <c r="BC123" i="23"/>
  <c r="BH123" i="23" s="1"/>
  <c r="BI123" i="23" s="1"/>
  <c r="AO123" i="23"/>
  <c r="AN123" i="23"/>
  <c r="AG123" i="23"/>
  <c r="Z123" i="23"/>
  <c r="S123" i="23"/>
  <c r="O123" i="23"/>
  <c r="BS122" i="23"/>
  <c r="BR122" i="23"/>
  <c r="BQ122" i="23"/>
  <c r="BT122" i="23" s="1"/>
  <c r="BC122" i="23"/>
  <c r="BH122" i="23" s="1"/>
  <c r="BI122" i="23" s="1"/>
  <c r="AO122" i="23"/>
  <c r="AN122" i="23"/>
  <c r="Z122" i="23"/>
  <c r="S122" i="23"/>
  <c r="BS121" i="23"/>
  <c r="BR121" i="23"/>
  <c r="BQ121" i="23"/>
  <c r="BT121" i="23" s="1"/>
  <c r="BC121" i="23"/>
  <c r="BH121" i="23" s="1"/>
  <c r="BI121" i="23" s="1"/>
  <c r="AO121" i="23"/>
  <c r="AN121" i="23"/>
  <c r="O121" i="23"/>
  <c r="BS120" i="23"/>
  <c r="BR120" i="23"/>
  <c r="BQ120" i="23"/>
  <c r="BT120" i="23" s="1"/>
  <c r="BC120" i="23"/>
  <c r="BH120" i="23" s="1"/>
  <c r="BI120" i="23" s="1"/>
  <c r="AO120" i="23"/>
  <c r="AG120" i="23"/>
  <c r="Z120" i="23"/>
  <c r="AN120" i="23" s="1"/>
  <c r="S120" i="23"/>
  <c r="O120" i="23"/>
  <c r="BS119" i="23"/>
  <c r="BR119" i="23"/>
  <c r="BQ119" i="23"/>
  <c r="BT119" i="23" s="1"/>
  <c r="BC119" i="23"/>
  <c r="BH119" i="23" s="1"/>
  <c r="BI119" i="23" s="1"/>
  <c r="AO119" i="23"/>
  <c r="AN119" i="23"/>
  <c r="O119" i="23"/>
  <c r="BS118" i="23"/>
  <c r="BR118" i="23"/>
  <c r="BQ118" i="23"/>
  <c r="BT118" i="23" s="1"/>
  <c r="BC118" i="23"/>
  <c r="BH118" i="23" s="1"/>
  <c r="BI118" i="23" s="1"/>
  <c r="AO118" i="23"/>
  <c r="AN118" i="23"/>
  <c r="AG118" i="23"/>
  <c r="Z118" i="23"/>
  <c r="S118" i="23"/>
  <c r="O118" i="23"/>
  <c r="BS117" i="23"/>
  <c r="BR117" i="23"/>
  <c r="BQ117" i="23"/>
  <c r="BT117" i="23" s="1"/>
  <c r="BC117" i="23"/>
  <c r="BH117" i="23" s="1"/>
  <c r="BI117" i="23" s="1"/>
  <c r="AO117" i="23"/>
  <c r="AN117" i="23"/>
  <c r="AG117" i="23"/>
  <c r="Z117" i="23"/>
  <c r="S117" i="23"/>
  <c r="O117" i="23"/>
  <c r="BS116" i="23"/>
  <c r="BR116" i="23"/>
  <c r="BQ116" i="23"/>
  <c r="BT116" i="23" s="1"/>
  <c r="BC116" i="23"/>
  <c r="BH116" i="23" s="1"/>
  <c r="BI116" i="23" s="1"/>
  <c r="AO116" i="23"/>
  <c r="AN116" i="23"/>
  <c r="AG116" i="23"/>
  <c r="Z116" i="23"/>
  <c r="S116" i="23"/>
  <c r="O116" i="23"/>
  <c r="BS115" i="23"/>
  <c r="BR115" i="23"/>
  <c r="BQ115" i="23"/>
  <c r="BT115" i="23" s="1"/>
  <c r="BC115" i="23"/>
  <c r="BH115" i="23" s="1"/>
  <c r="BI115" i="23" s="1"/>
  <c r="AO115" i="23"/>
  <c r="AN115" i="23"/>
  <c r="O115" i="23"/>
  <c r="BS114" i="23"/>
  <c r="BR114" i="23"/>
  <c r="BQ114" i="23"/>
  <c r="BT114" i="23" s="1"/>
  <c r="BC114" i="23"/>
  <c r="BH114" i="23" s="1"/>
  <c r="BI114" i="23" s="1"/>
  <c r="AO114" i="23"/>
  <c r="AG114" i="23"/>
  <c r="Z114" i="23"/>
  <c r="AN114" i="23" s="1"/>
  <c r="S114" i="23"/>
  <c r="O114" i="23"/>
  <c r="BS113" i="23"/>
  <c r="BR113" i="23"/>
  <c r="BQ113" i="23"/>
  <c r="BT113" i="23" s="1"/>
  <c r="BC113" i="23"/>
  <c r="BH113" i="23" s="1"/>
  <c r="BI113" i="23" s="1"/>
  <c r="AO113" i="23"/>
  <c r="AN113" i="23"/>
  <c r="AG113" i="23"/>
  <c r="Z113" i="23"/>
  <c r="S113" i="23"/>
  <c r="O113" i="23"/>
  <c r="BS112" i="23"/>
  <c r="BR112" i="23"/>
  <c r="BQ112" i="23"/>
  <c r="BT112" i="23" s="1"/>
  <c r="BC112" i="23"/>
  <c r="BH112" i="23" s="1"/>
  <c r="BI112" i="23" s="1"/>
  <c r="AO112" i="23"/>
  <c r="AG112" i="23"/>
  <c r="Z112" i="23"/>
  <c r="AN112" i="23" s="1"/>
  <c r="S112" i="23"/>
  <c r="O112" i="23"/>
  <c r="BS111" i="23"/>
  <c r="BR111" i="23"/>
  <c r="BQ111" i="23"/>
  <c r="BT111" i="23" s="1"/>
  <c r="BC111" i="23"/>
  <c r="BH111" i="23" s="1"/>
  <c r="BI111" i="23" s="1"/>
  <c r="AO111" i="23"/>
  <c r="AG111" i="23"/>
  <c r="Z111" i="23"/>
  <c r="AN111" i="23" s="1"/>
  <c r="S111" i="23"/>
  <c r="O111" i="23"/>
  <c r="BS110" i="23"/>
  <c r="BR110" i="23"/>
  <c r="BQ110" i="23"/>
  <c r="BT110" i="23" s="1"/>
  <c r="BC110" i="23"/>
  <c r="BH110" i="23" s="1"/>
  <c r="BI110" i="23" s="1"/>
  <c r="AO110" i="23"/>
  <c r="AN110" i="23"/>
  <c r="O110" i="23"/>
  <c r="BS109" i="23"/>
  <c r="BR109" i="23"/>
  <c r="BQ109" i="23"/>
  <c r="BT109" i="23" s="1"/>
  <c r="BC109" i="23"/>
  <c r="BH109" i="23" s="1"/>
  <c r="BI109" i="23" s="1"/>
  <c r="AO109" i="23"/>
  <c r="AN109" i="23"/>
  <c r="AG109" i="23"/>
  <c r="Z109" i="23"/>
  <c r="S109" i="23"/>
  <c r="O109" i="23"/>
  <c r="BS108" i="23"/>
  <c r="BR108" i="23"/>
  <c r="BQ108" i="23"/>
  <c r="BT108" i="23" s="1"/>
  <c r="BC108" i="23"/>
  <c r="BH108" i="23" s="1"/>
  <c r="BI108" i="23" s="1"/>
  <c r="AO108" i="23"/>
  <c r="AG108" i="23"/>
  <c r="Z108" i="23"/>
  <c r="AN108" i="23" s="1"/>
  <c r="S108" i="23"/>
  <c r="BS107" i="23"/>
  <c r="BR107" i="23"/>
  <c r="BQ107" i="23"/>
  <c r="BT107" i="23" s="1"/>
  <c r="BC107" i="23"/>
  <c r="BH107" i="23" s="1"/>
  <c r="BI107" i="23" s="1"/>
  <c r="AO107" i="23"/>
  <c r="AG107" i="23"/>
  <c r="Z107" i="23"/>
  <c r="AN107" i="23" s="1"/>
  <c r="S107" i="23"/>
  <c r="O107" i="23"/>
  <c r="BS106" i="23"/>
  <c r="BR106" i="23"/>
  <c r="BQ106" i="23"/>
  <c r="BT106" i="23" s="1"/>
  <c r="BC106" i="23"/>
  <c r="BH106" i="23" s="1"/>
  <c r="BI106" i="23" s="1"/>
  <c r="AO106" i="23"/>
  <c r="AN106" i="23"/>
  <c r="AG106" i="23"/>
  <c r="Z106" i="23"/>
  <c r="S106" i="23"/>
  <c r="O106" i="23"/>
  <c r="BS105" i="23"/>
  <c r="BR105" i="23"/>
  <c r="BQ105" i="23"/>
  <c r="BT105" i="23" s="1"/>
  <c r="BC105" i="23"/>
  <c r="BH105" i="23" s="1"/>
  <c r="BI105" i="23" s="1"/>
  <c r="AO105" i="23"/>
  <c r="AG105" i="23"/>
  <c r="Z105" i="23"/>
  <c r="AN105" i="23" s="1"/>
  <c r="S105" i="23"/>
  <c r="O105" i="23"/>
  <c r="BS104" i="23"/>
  <c r="BR104" i="23"/>
  <c r="BQ104" i="23"/>
  <c r="BT104" i="23" s="1"/>
  <c r="BC104" i="23"/>
  <c r="BH104" i="23" s="1"/>
  <c r="BI104" i="23" s="1"/>
  <c r="AO104" i="23"/>
  <c r="AG104" i="23"/>
  <c r="Z104" i="23"/>
  <c r="AN104" i="23" s="1"/>
  <c r="S104" i="23"/>
  <c r="O104" i="23"/>
  <c r="BS103" i="23"/>
  <c r="BR103" i="23"/>
  <c r="BQ103" i="23"/>
  <c r="BT103" i="23" s="1"/>
  <c r="BC103" i="23"/>
  <c r="BH103" i="23" s="1"/>
  <c r="BI103" i="23" s="1"/>
  <c r="AO103" i="23"/>
  <c r="AG103" i="23"/>
  <c r="Z103" i="23"/>
  <c r="AN103" i="23" s="1"/>
  <c r="S103" i="23"/>
  <c r="O103" i="23"/>
  <c r="BS102" i="23"/>
  <c r="BR102" i="23"/>
  <c r="BQ102" i="23"/>
  <c r="BT102" i="23" s="1"/>
  <c r="BC102" i="23"/>
  <c r="BH102" i="23" s="1"/>
  <c r="BI102" i="23" s="1"/>
  <c r="AO102" i="23"/>
  <c r="AN102" i="23"/>
  <c r="AG102" i="23"/>
  <c r="Z102" i="23"/>
  <c r="S102" i="23"/>
  <c r="O102" i="23"/>
  <c r="BS101" i="23"/>
  <c r="BR101" i="23"/>
  <c r="BQ101" i="23"/>
  <c r="BT101" i="23" s="1"/>
  <c r="BC101" i="23"/>
  <c r="BH101" i="23" s="1"/>
  <c r="BI101" i="23" s="1"/>
  <c r="AO101" i="23"/>
  <c r="AN101" i="23"/>
  <c r="O101" i="23"/>
  <c r="BS100" i="23"/>
  <c r="BR100" i="23"/>
  <c r="BQ100" i="23"/>
  <c r="BT100" i="23" s="1"/>
  <c r="BC100" i="23"/>
  <c r="BH100" i="23" s="1"/>
  <c r="BI100" i="23" s="1"/>
  <c r="AO100" i="23"/>
  <c r="AN100" i="23"/>
  <c r="AG100" i="23"/>
  <c r="Z100" i="23"/>
  <c r="S100" i="23"/>
  <c r="O100" i="23"/>
  <c r="BS99" i="23"/>
  <c r="BR99" i="23"/>
  <c r="BQ99" i="23"/>
  <c r="BT99" i="23" s="1"/>
  <c r="BC99" i="23"/>
  <c r="BH99" i="23" s="1"/>
  <c r="BI99" i="23" s="1"/>
  <c r="AO99" i="23"/>
  <c r="AN99" i="23"/>
  <c r="AG99" i="23"/>
  <c r="Z99" i="23"/>
  <c r="S99" i="23"/>
  <c r="O99" i="23"/>
  <c r="BS98" i="23"/>
  <c r="BR98" i="23"/>
  <c r="BQ98" i="23"/>
  <c r="BT98" i="23" s="1"/>
  <c r="BC98" i="23"/>
  <c r="BH98" i="23" s="1"/>
  <c r="BI98" i="23" s="1"/>
  <c r="AO98" i="23"/>
  <c r="AG98" i="23"/>
  <c r="Z98" i="23"/>
  <c r="AN98" i="23" s="1"/>
  <c r="S98" i="23"/>
  <c r="O98" i="23"/>
  <c r="BS97" i="23"/>
  <c r="BR97" i="23"/>
  <c r="BQ97" i="23"/>
  <c r="BT97" i="23" s="1"/>
  <c r="BC97" i="23"/>
  <c r="BH97" i="23" s="1"/>
  <c r="BI97" i="23" s="1"/>
  <c r="AO97" i="23"/>
  <c r="AG97" i="23"/>
  <c r="Z97" i="23"/>
  <c r="AN97" i="23" s="1"/>
  <c r="S97" i="23"/>
  <c r="O97" i="23"/>
  <c r="BS96" i="23"/>
  <c r="BR96" i="23"/>
  <c r="BQ96" i="23"/>
  <c r="BT96" i="23" s="1"/>
  <c r="BC96" i="23"/>
  <c r="BH96" i="23" s="1"/>
  <c r="BI96" i="23" s="1"/>
  <c r="AO96" i="23"/>
  <c r="AN96" i="23"/>
  <c r="AG96" i="23"/>
  <c r="Z96" i="23"/>
  <c r="S96" i="23"/>
  <c r="O96" i="23"/>
  <c r="BS95" i="23"/>
  <c r="BR95" i="23"/>
  <c r="BQ95" i="23"/>
  <c r="BT95" i="23" s="1"/>
  <c r="BC95" i="23"/>
  <c r="BH95" i="23" s="1"/>
  <c r="BI95" i="23" s="1"/>
  <c r="AO95" i="23"/>
  <c r="AN95" i="23"/>
  <c r="AG95" i="23"/>
  <c r="Z95" i="23"/>
  <c r="S95" i="23"/>
  <c r="O95" i="23"/>
  <c r="BS94" i="23"/>
  <c r="BR94" i="23"/>
  <c r="BQ94" i="23"/>
  <c r="BT94" i="23" s="1"/>
  <c r="AY94" i="23"/>
  <c r="AO94" i="23"/>
  <c r="AN94" i="23"/>
  <c r="AG94" i="23"/>
  <c r="Z94" i="23"/>
  <c r="S94" i="23"/>
  <c r="O94" i="23"/>
  <c r="BS93" i="23"/>
  <c r="BR93" i="23"/>
  <c r="BQ93" i="23"/>
  <c r="BT93" i="23" s="1"/>
  <c r="BC93" i="23"/>
  <c r="BH93" i="23" s="1"/>
  <c r="BI93" i="23" s="1"/>
  <c r="AO93" i="23"/>
  <c r="AG93" i="23"/>
  <c r="Z93" i="23"/>
  <c r="AN93" i="23" s="1"/>
  <c r="S93" i="23"/>
  <c r="O93" i="23"/>
  <c r="BS92" i="23"/>
  <c r="BR92" i="23"/>
  <c r="BQ92" i="23"/>
  <c r="BT92" i="23" s="1"/>
  <c r="BC92" i="23"/>
  <c r="BH92" i="23" s="1"/>
  <c r="BI92" i="23" s="1"/>
  <c r="AO92" i="23"/>
  <c r="AN92" i="23"/>
  <c r="AG92" i="23"/>
  <c r="Z92" i="23"/>
  <c r="S92" i="23"/>
  <c r="O92" i="23"/>
  <c r="BS91" i="23"/>
  <c r="BR91" i="23"/>
  <c r="BQ91" i="23"/>
  <c r="BT91" i="23" s="1"/>
  <c r="BC91" i="23"/>
  <c r="BH91" i="23" s="1"/>
  <c r="BI91" i="23" s="1"/>
  <c r="AO91" i="23"/>
  <c r="AN91" i="23"/>
  <c r="AG91" i="23"/>
  <c r="Z91" i="23"/>
  <c r="S91" i="23"/>
  <c r="O91" i="23"/>
  <c r="BS90" i="23"/>
  <c r="BR90" i="23"/>
  <c r="BQ90" i="23"/>
  <c r="BT90" i="23" s="1"/>
  <c r="BC90" i="23"/>
  <c r="BH90" i="23" s="1"/>
  <c r="BI90" i="23" s="1"/>
  <c r="AO90" i="23"/>
  <c r="AN90" i="23"/>
  <c r="AG90" i="23"/>
  <c r="Z90" i="23"/>
  <c r="S90" i="23"/>
  <c r="O90" i="23"/>
  <c r="BS89" i="23"/>
  <c r="BR89" i="23"/>
  <c r="BQ89" i="23"/>
  <c r="BT89" i="23" s="1"/>
  <c r="BC89" i="23"/>
  <c r="BH89" i="23" s="1"/>
  <c r="BI89" i="23" s="1"/>
  <c r="AO89" i="23"/>
  <c r="AN89" i="23"/>
  <c r="AG89" i="23"/>
  <c r="Z89" i="23"/>
  <c r="S89" i="23"/>
  <c r="O89" i="23"/>
  <c r="BS88" i="23"/>
  <c r="BR88" i="23"/>
  <c r="BQ88" i="23"/>
  <c r="BT88" i="23" s="1"/>
  <c r="BC88" i="23"/>
  <c r="BH88" i="23" s="1"/>
  <c r="BI88" i="23" s="1"/>
  <c r="AO88" i="23"/>
  <c r="AN88" i="23"/>
  <c r="AG88" i="23"/>
  <c r="Z88" i="23"/>
  <c r="S88" i="23"/>
  <c r="O88" i="23"/>
  <c r="BS87" i="23"/>
  <c r="BR87" i="23"/>
  <c r="BQ87" i="23"/>
  <c r="BT87" i="23" s="1"/>
  <c r="BC87" i="23"/>
  <c r="BH87" i="23" s="1"/>
  <c r="BI87" i="23" s="1"/>
  <c r="AO87" i="23"/>
  <c r="AN87" i="23"/>
  <c r="AG87" i="23"/>
  <c r="Z87" i="23"/>
  <c r="S87" i="23"/>
  <c r="O87" i="23"/>
  <c r="BS86" i="23"/>
  <c r="BR86" i="23"/>
  <c r="BQ86" i="23"/>
  <c r="BT86" i="23" s="1"/>
  <c r="BB86" i="23"/>
  <c r="AO86" i="23"/>
  <c r="AN86" i="23"/>
  <c r="O86" i="23"/>
  <c r="BS85" i="23"/>
  <c r="BR85" i="23"/>
  <c r="BQ85" i="23"/>
  <c r="BT85" i="23" s="1"/>
  <c r="BC85" i="23"/>
  <c r="BH85" i="23" s="1"/>
  <c r="BI85" i="23" s="1"/>
  <c r="AO85" i="23"/>
  <c r="AN85" i="23"/>
  <c r="O85" i="23"/>
  <c r="BS84" i="23"/>
  <c r="BR84" i="23"/>
  <c r="BQ84" i="23"/>
  <c r="BT84" i="23" s="1"/>
  <c r="BC84" i="23"/>
  <c r="BH84" i="23" s="1"/>
  <c r="BI84" i="23" s="1"/>
  <c r="AO84" i="23"/>
  <c r="AN84" i="23"/>
  <c r="O84" i="23"/>
  <c r="BS83" i="23"/>
  <c r="BR83" i="23"/>
  <c r="BQ83" i="23"/>
  <c r="BT83" i="23" s="1"/>
  <c r="BC83" i="23"/>
  <c r="BH83" i="23" s="1"/>
  <c r="BI83" i="23" s="1"/>
  <c r="AO83" i="23"/>
  <c r="AG83" i="23"/>
  <c r="Z83" i="23"/>
  <c r="AN83" i="23" s="1"/>
  <c r="S83" i="23"/>
  <c r="O83" i="23"/>
  <c r="BS82" i="23"/>
  <c r="BR82" i="23"/>
  <c r="BQ82" i="23"/>
  <c r="BT82" i="23" s="1"/>
  <c r="BC82" i="23"/>
  <c r="BH82" i="23" s="1"/>
  <c r="BI82" i="23" s="1"/>
  <c r="AO82" i="23"/>
  <c r="AG82" i="23"/>
  <c r="Z82" i="23"/>
  <c r="AN82" i="23" s="1"/>
  <c r="S82" i="23"/>
  <c r="O82" i="23"/>
  <c r="BS81" i="23"/>
  <c r="BR81" i="23"/>
  <c r="BQ81" i="23"/>
  <c r="BT81" i="23" s="1"/>
  <c r="BC81" i="23"/>
  <c r="BH81" i="23" s="1"/>
  <c r="BI81" i="23" s="1"/>
  <c r="AO81" i="23"/>
  <c r="AN81" i="23"/>
  <c r="O81" i="23"/>
  <c r="BS80" i="23"/>
  <c r="BR80" i="23"/>
  <c r="BQ80" i="23"/>
  <c r="BT80" i="23" s="1"/>
  <c r="BC80" i="23"/>
  <c r="BH80" i="23" s="1"/>
  <c r="BI80" i="23" s="1"/>
  <c r="AO80" i="23"/>
  <c r="AG80" i="23"/>
  <c r="Z80" i="23"/>
  <c r="AN80" i="23" s="1"/>
  <c r="S80" i="23"/>
  <c r="O80" i="23"/>
  <c r="BS79" i="23"/>
  <c r="BR79" i="23"/>
  <c r="BQ79" i="23"/>
  <c r="BT79" i="23" s="1"/>
  <c r="BC79" i="23"/>
  <c r="BH79" i="23" s="1"/>
  <c r="BI79" i="23" s="1"/>
  <c r="AO79" i="23"/>
  <c r="AN79" i="23"/>
  <c r="AG79" i="23"/>
  <c r="Z79" i="23"/>
  <c r="S79" i="23"/>
  <c r="O79" i="23"/>
  <c r="BS78" i="23"/>
  <c r="BR78" i="23"/>
  <c r="BQ78" i="23"/>
  <c r="BT78" i="23" s="1"/>
  <c r="BC78" i="23"/>
  <c r="BH78" i="23" s="1"/>
  <c r="BI78" i="23" s="1"/>
  <c r="AO78" i="23"/>
  <c r="AN78" i="23"/>
  <c r="AG78" i="23"/>
  <c r="Z78" i="23"/>
  <c r="S78" i="23"/>
  <c r="O78" i="23"/>
  <c r="BS77" i="23"/>
  <c r="BR77" i="23"/>
  <c r="BQ77" i="23"/>
  <c r="BT77" i="23" s="1"/>
  <c r="BC77" i="23"/>
  <c r="BH77" i="23" s="1"/>
  <c r="BI77" i="23" s="1"/>
  <c r="AO77" i="23"/>
  <c r="AN77" i="23"/>
  <c r="AG77" i="23"/>
  <c r="Z77" i="23"/>
  <c r="S77" i="23"/>
  <c r="O77" i="23"/>
  <c r="BS76" i="23"/>
  <c r="BR76" i="23"/>
  <c r="BQ76" i="23"/>
  <c r="BT76" i="23" s="1"/>
  <c r="BC76" i="23"/>
  <c r="BH76" i="23" s="1"/>
  <c r="BI76" i="23" s="1"/>
  <c r="AO76" i="23"/>
  <c r="AN76" i="23"/>
  <c r="O76" i="23"/>
  <c r="BS75" i="23"/>
  <c r="BR75" i="23"/>
  <c r="BQ75" i="23"/>
  <c r="BT75" i="23" s="1"/>
  <c r="BC75" i="23"/>
  <c r="BH75" i="23" s="1"/>
  <c r="BI75" i="23" s="1"/>
  <c r="AO75" i="23"/>
  <c r="AN75" i="23"/>
  <c r="AG75" i="23"/>
  <c r="Z75" i="23"/>
  <c r="S75" i="23"/>
  <c r="O75" i="23"/>
  <c r="BS74" i="23"/>
  <c r="BR74" i="23"/>
  <c r="BQ74" i="23"/>
  <c r="BT74" i="23" s="1"/>
  <c r="BC74" i="23"/>
  <c r="BH74" i="23" s="1"/>
  <c r="BI74" i="23" s="1"/>
  <c r="AO74" i="23"/>
  <c r="AN74" i="23"/>
  <c r="AG74" i="23"/>
  <c r="Z74" i="23"/>
  <c r="S74" i="23"/>
  <c r="O74" i="23"/>
  <c r="BS73" i="23"/>
  <c r="BR73" i="23"/>
  <c r="BQ73" i="23"/>
  <c r="BT73" i="23" s="1"/>
  <c r="BC73" i="23"/>
  <c r="BH73" i="23" s="1"/>
  <c r="BI73" i="23" s="1"/>
  <c r="AO73" i="23"/>
  <c r="AG73" i="23"/>
  <c r="Z73" i="23"/>
  <c r="AN73" i="23" s="1"/>
  <c r="S73" i="23"/>
  <c r="O73" i="23"/>
  <c r="BS72" i="23"/>
  <c r="BR72" i="23"/>
  <c r="BQ72" i="23"/>
  <c r="BT72" i="23" s="1"/>
  <c r="BC72" i="23"/>
  <c r="BH72" i="23" s="1"/>
  <c r="BI72" i="23" s="1"/>
  <c r="AO72" i="23"/>
  <c r="AN72" i="23"/>
  <c r="O72" i="23"/>
  <c r="BS71" i="23"/>
  <c r="BR71" i="23"/>
  <c r="BQ71" i="23"/>
  <c r="BT71" i="23" s="1"/>
  <c r="BC71" i="23"/>
  <c r="BH71" i="23" s="1"/>
  <c r="BI71" i="23" s="1"/>
  <c r="AO71" i="23"/>
  <c r="AG71" i="23"/>
  <c r="Z71" i="23"/>
  <c r="AN71" i="23" s="1"/>
  <c r="S71" i="23"/>
  <c r="O71" i="23"/>
  <c r="BS70" i="23"/>
  <c r="BR70" i="23"/>
  <c r="BQ70" i="23"/>
  <c r="BT70" i="23" s="1"/>
  <c r="BC70" i="23"/>
  <c r="BH70" i="23" s="1"/>
  <c r="BI70" i="23" s="1"/>
  <c r="AO70" i="23"/>
  <c r="AG70" i="23"/>
  <c r="Z70" i="23"/>
  <c r="AN70" i="23" s="1"/>
  <c r="S70" i="23"/>
  <c r="O70" i="23"/>
  <c r="BS69" i="23"/>
  <c r="BR69" i="23"/>
  <c r="BQ69" i="23"/>
  <c r="BT69" i="23" s="1"/>
  <c r="BC69" i="23"/>
  <c r="BH69" i="23" s="1"/>
  <c r="BI69" i="23" s="1"/>
  <c r="AO69" i="23"/>
  <c r="AG69" i="23"/>
  <c r="Z69" i="23"/>
  <c r="AN69" i="23" s="1"/>
  <c r="S69" i="23"/>
  <c r="O69" i="23"/>
  <c r="BS68" i="23"/>
  <c r="BR68" i="23"/>
  <c r="BQ68" i="23"/>
  <c r="BT68" i="23" s="1"/>
  <c r="BC68" i="23"/>
  <c r="BH68" i="23" s="1"/>
  <c r="BI68" i="23" s="1"/>
  <c r="AO68" i="23"/>
  <c r="AG68" i="23"/>
  <c r="Z68" i="23"/>
  <c r="AN68" i="23" s="1"/>
  <c r="S68" i="23"/>
  <c r="O68" i="23"/>
  <c r="BS67" i="23"/>
  <c r="BR67" i="23"/>
  <c r="BQ67" i="23"/>
  <c r="BT67" i="23" s="1"/>
  <c r="BC67" i="23"/>
  <c r="BH67" i="23" s="1"/>
  <c r="BI67" i="23" s="1"/>
  <c r="AO67" i="23"/>
  <c r="AG67" i="23"/>
  <c r="Z67" i="23"/>
  <c r="AN67" i="23" s="1"/>
  <c r="S67" i="23"/>
  <c r="BS66" i="23"/>
  <c r="BR66" i="23"/>
  <c r="BQ66" i="23"/>
  <c r="BT66" i="23" s="1"/>
  <c r="BC66" i="23"/>
  <c r="BH66" i="23" s="1"/>
  <c r="BI66" i="23" s="1"/>
  <c r="AO66" i="23"/>
  <c r="AG66" i="23"/>
  <c r="Z66" i="23"/>
  <c r="AN66" i="23" s="1"/>
  <c r="S66" i="23"/>
  <c r="BS65" i="23"/>
  <c r="BR65" i="23"/>
  <c r="BQ65" i="23"/>
  <c r="BT65" i="23" s="1"/>
  <c r="BC65" i="23"/>
  <c r="BH65" i="23" s="1"/>
  <c r="BI65" i="23" s="1"/>
  <c r="AO65" i="23"/>
  <c r="AG65" i="23"/>
  <c r="Z65" i="23"/>
  <c r="AN65" i="23" s="1"/>
  <c r="S65" i="23"/>
  <c r="BS64" i="23"/>
  <c r="BR64" i="23"/>
  <c r="BQ64" i="23"/>
  <c r="BT64" i="23" s="1"/>
  <c r="BC64" i="23"/>
  <c r="BH64" i="23" s="1"/>
  <c r="BI64" i="23" s="1"/>
  <c r="AO64" i="23"/>
  <c r="AN64" i="23"/>
  <c r="AG64" i="23"/>
  <c r="Z64" i="23"/>
  <c r="S64" i="23"/>
  <c r="O64" i="23"/>
  <c r="BS63" i="23"/>
  <c r="BR63" i="23"/>
  <c r="BQ63" i="23"/>
  <c r="BT63" i="23" s="1"/>
  <c r="BC63" i="23"/>
  <c r="BH63" i="23" s="1"/>
  <c r="BI63" i="23" s="1"/>
  <c r="AO63" i="23"/>
  <c r="AN63" i="23"/>
  <c r="O63" i="23"/>
  <c r="BS62" i="23"/>
  <c r="BR62" i="23"/>
  <c r="BQ62" i="23"/>
  <c r="BT62" i="23" s="1"/>
  <c r="BC62" i="23"/>
  <c r="BH62" i="23" s="1"/>
  <c r="BI62" i="23" s="1"/>
  <c r="O62" i="23"/>
  <c r="BS61" i="23"/>
  <c r="BR61" i="23"/>
  <c r="BQ61" i="23"/>
  <c r="BT61" i="23" s="1"/>
  <c r="BC61" i="23"/>
  <c r="BH61" i="23" s="1"/>
  <c r="BI61" i="23" s="1"/>
  <c r="O61" i="23"/>
  <c r="BS60" i="23"/>
  <c r="BR60" i="23"/>
  <c r="BQ60" i="23"/>
  <c r="BT60" i="23" s="1"/>
  <c r="BC60" i="23"/>
  <c r="BH60" i="23" s="1"/>
  <c r="BI60" i="23" s="1"/>
  <c r="O60" i="23"/>
  <c r="BS59" i="23"/>
  <c r="BR59" i="23"/>
  <c r="BQ59" i="23"/>
  <c r="BT59" i="23" s="1"/>
  <c r="BC59" i="23"/>
  <c r="BH59" i="23" s="1"/>
  <c r="BI59" i="23" s="1"/>
  <c r="AO59" i="23"/>
  <c r="AG59" i="23"/>
  <c r="Z59" i="23"/>
  <c r="AN59" i="23" s="1"/>
  <c r="O59" i="23"/>
  <c r="BS58" i="23"/>
  <c r="BR58" i="23"/>
  <c r="BQ58" i="23"/>
  <c r="BT58" i="23" s="1"/>
  <c r="BC58" i="23"/>
  <c r="BH58" i="23" s="1"/>
  <c r="BI58" i="23" s="1"/>
  <c r="AO58" i="23"/>
  <c r="AG58" i="23"/>
  <c r="Z58" i="23"/>
  <c r="AN58" i="23" s="1"/>
  <c r="O58" i="23"/>
  <c r="BS57" i="23"/>
  <c r="BR57" i="23"/>
  <c r="BQ57" i="23"/>
  <c r="BT57" i="23" s="1"/>
  <c r="BC57" i="23"/>
  <c r="BH57" i="23" s="1"/>
  <c r="BI57" i="23" s="1"/>
  <c r="AO57" i="23"/>
  <c r="AN57" i="23"/>
  <c r="AG57" i="23"/>
  <c r="Z57" i="23"/>
  <c r="S57" i="23"/>
  <c r="O57" i="23"/>
  <c r="BS56" i="23"/>
  <c r="BR56" i="23"/>
  <c r="BQ56" i="23"/>
  <c r="BT56" i="23" s="1"/>
  <c r="BC56" i="23"/>
  <c r="BH56" i="23" s="1"/>
  <c r="BI56" i="23" s="1"/>
  <c r="AO56" i="23"/>
  <c r="AN56" i="23"/>
  <c r="AG56" i="23"/>
  <c r="Z56" i="23"/>
  <c r="S56" i="23"/>
  <c r="O56" i="23"/>
  <c r="BS55" i="23"/>
  <c r="BR55" i="23"/>
  <c r="BQ55" i="23"/>
  <c r="BT55" i="23" s="1"/>
  <c r="BC55" i="23"/>
  <c r="BH55" i="23" s="1"/>
  <c r="BI55" i="23" s="1"/>
  <c r="AO55" i="23"/>
  <c r="AN55" i="23"/>
  <c r="AG55" i="23"/>
  <c r="Z55" i="23"/>
  <c r="S55" i="23"/>
  <c r="O55" i="23"/>
  <c r="BS54" i="23"/>
  <c r="BR54" i="23"/>
  <c r="BQ54" i="23"/>
  <c r="BT54" i="23" s="1"/>
  <c r="BC54" i="23"/>
  <c r="BH54" i="23" s="1"/>
  <c r="BI54" i="23" s="1"/>
  <c r="AO54" i="23"/>
  <c r="AN54" i="23"/>
  <c r="AG54" i="23"/>
  <c r="Z54" i="23"/>
  <c r="S54" i="23"/>
  <c r="O54" i="23"/>
  <c r="L54" i="23"/>
  <c r="L125" i="23" s="1"/>
  <c r="BS53" i="23"/>
  <c r="BR53" i="23"/>
  <c r="BQ53" i="23"/>
  <c r="BT53" i="23" s="1"/>
  <c r="BC53" i="23"/>
  <c r="BH53" i="23" s="1"/>
  <c r="BI53" i="23" s="1"/>
  <c r="AO53" i="23"/>
  <c r="AN53" i="23"/>
  <c r="AG53" i="23"/>
  <c r="Z53" i="23"/>
  <c r="S53" i="23"/>
  <c r="O53" i="23"/>
  <c r="BS52" i="23"/>
  <c r="BR52" i="23"/>
  <c r="BQ52" i="23"/>
  <c r="BT52" i="23" s="1"/>
  <c r="BC52" i="23"/>
  <c r="BH52" i="23" s="1"/>
  <c r="BI52" i="23" s="1"/>
  <c r="AO52" i="23"/>
  <c r="AN52" i="23"/>
  <c r="AG52" i="23"/>
  <c r="Z52" i="23"/>
  <c r="S52" i="23"/>
  <c r="O52" i="23"/>
  <c r="BS51" i="23"/>
  <c r="BR51" i="23"/>
  <c r="BQ51" i="23"/>
  <c r="BT51" i="23" s="1"/>
  <c r="BC51" i="23"/>
  <c r="BH51" i="23" s="1"/>
  <c r="BI51" i="23" s="1"/>
  <c r="AO51" i="23"/>
  <c r="AN51" i="23"/>
  <c r="AG51" i="23"/>
  <c r="Z51" i="23"/>
  <c r="S51" i="23"/>
  <c r="O51" i="23"/>
  <c r="BS50" i="23"/>
  <c r="BR50" i="23"/>
  <c r="BQ50" i="23"/>
  <c r="BT50" i="23" s="1"/>
  <c r="BC50" i="23"/>
  <c r="BH50" i="23" s="1"/>
  <c r="BI50" i="23" s="1"/>
  <c r="AO50" i="23"/>
  <c r="AG50" i="23"/>
  <c r="Z50" i="23"/>
  <c r="AN50" i="23" s="1"/>
  <c r="S50" i="23"/>
  <c r="O50" i="23"/>
  <c r="BS49" i="23"/>
  <c r="BR49" i="23"/>
  <c r="BQ49" i="23"/>
  <c r="BT49" i="23" s="1"/>
  <c r="BC49" i="23"/>
  <c r="BH49" i="23" s="1"/>
  <c r="BI49" i="23" s="1"/>
  <c r="AO49" i="23"/>
  <c r="AN49" i="23"/>
  <c r="AG49" i="23"/>
  <c r="Z49" i="23"/>
  <c r="S49" i="23"/>
  <c r="O49" i="23"/>
  <c r="BS48" i="23"/>
  <c r="BR48" i="23"/>
  <c r="BQ48" i="23"/>
  <c r="BT48" i="23" s="1"/>
  <c r="BC48" i="23"/>
  <c r="BH48" i="23" s="1"/>
  <c r="BI48" i="23" s="1"/>
  <c r="AO48" i="23"/>
  <c r="AN48" i="23"/>
  <c r="AG48" i="23"/>
  <c r="Z48" i="23"/>
  <c r="S48" i="23"/>
  <c r="BS47" i="23"/>
  <c r="BR47" i="23"/>
  <c r="BQ47" i="23"/>
  <c r="BT47" i="23" s="1"/>
  <c r="BC47" i="23"/>
  <c r="BH47" i="23" s="1"/>
  <c r="BI47" i="23" s="1"/>
  <c r="AO47" i="23"/>
  <c r="AN47" i="23"/>
  <c r="AG47" i="23"/>
  <c r="Z47" i="23"/>
  <c r="S47" i="23"/>
  <c r="O47" i="23"/>
  <c r="BS46" i="23"/>
  <c r="BR46" i="23"/>
  <c r="BQ46" i="23"/>
  <c r="BT46" i="23" s="1"/>
  <c r="BC46" i="23"/>
  <c r="BH46" i="23" s="1"/>
  <c r="BI46" i="23" s="1"/>
  <c r="AO46" i="23"/>
  <c r="AN46" i="23"/>
  <c r="AG46" i="23"/>
  <c r="Z46" i="23"/>
  <c r="S46" i="23"/>
  <c r="O46" i="23"/>
  <c r="BS45" i="23"/>
  <c r="BR45" i="23"/>
  <c r="BQ45" i="23"/>
  <c r="BT45" i="23" s="1"/>
  <c r="BC45" i="23"/>
  <c r="BH45" i="23" s="1"/>
  <c r="BI45" i="23" s="1"/>
  <c r="AO45" i="23"/>
  <c r="AN45" i="23"/>
  <c r="AG45" i="23"/>
  <c r="Z45" i="23"/>
  <c r="S45" i="23"/>
  <c r="BS44" i="23"/>
  <c r="BR44" i="23"/>
  <c r="BQ44" i="23"/>
  <c r="BT44" i="23" s="1"/>
  <c r="BC44" i="23"/>
  <c r="BH44" i="23" s="1"/>
  <c r="BI44" i="23" s="1"/>
  <c r="AN44" i="23"/>
  <c r="AG44" i="23"/>
  <c r="AO44" i="23" s="1"/>
  <c r="Z44" i="23"/>
  <c r="S44" i="23"/>
  <c r="O44" i="23"/>
  <c r="BS43" i="23"/>
  <c r="BR43" i="23"/>
  <c r="BQ43" i="23"/>
  <c r="BT43" i="23" s="1"/>
  <c r="BC43" i="23"/>
  <c r="BH43" i="23" s="1"/>
  <c r="BI43" i="23" s="1"/>
  <c r="AO43" i="23"/>
  <c r="AG43" i="23"/>
  <c r="Z43" i="23"/>
  <c r="AN43" i="23" s="1"/>
  <c r="S43" i="23"/>
  <c r="O43" i="23"/>
  <c r="BS42" i="23"/>
  <c r="BR42" i="23"/>
  <c r="BQ42" i="23"/>
  <c r="BT42" i="23" s="1"/>
  <c r="BC42" i="23"/>
  <c r="BH42" i="23" s="1"/>
  <c r="BI42" i="23" s="1"/>
  <c r="AO42" i="23"/>
  <c r="AN42" i="23"/>
  <c r="AG42" i="23"/>
  <c r="Z42" i="23"/>
  <c r="S42" i="23"/>
  <c r="BS41" i="23"/>
  <c r="BR41" i="23"/>
  <c r="BQ41" i="23"/>
  <c r="BT41" i="23" s="1"/>
  <c r="BC41" i="23"/>
  <c r="BH41" i="23" s="1"/>
  <c r="BI41" i="23" s="1"/>
  <c r="AO41" i="23"/>
  <c r="AG41" i="23"/>
  <c r="Z41" i="23"/>
  <c r="AN41" i="23" s="1"/>
  <c r="S41" i="23"/>
  <c r="O41" i="23"/>
  <c r="BS40" i="23"/>
  <c r="BR40" i="23"/>
  <c r="BQ40" i="23"/>
  <c r="BT40" i="23" s="1"/>
  <c r="BC40" i="23"/>
  <c r="BH40" i="23" s="1"/>
  <c r="BI40" i="23" s="1"/>
  <c r="AO40" i="23"/>
  <c r="AN40" i="23"/>
  <c r="O40" i="23"/>
  <c r="BS39" i="23"/>
  <c r="BR39" i="23"/>
  <c r="BQ39" i="23"/>
  <c r="BT39" i="23" s="1"/>
  <c r="BC39" i="23"/>
  <c r="BH39" i="23" s="1"/>
  <c r="BI39" i="23" s="1"/>
  <c r="AO39" i="23"/>
  <c r="AN39" i="23"/>
  <c r="AG39" i="23"/>
  <c r="O39" i="23"/>
  <c r="BS38" i="23"/>
  <c r="BR38" i="23"/>
  <c r="BQ38" i="23"/>
  <c r="BT38" i="23" s="1"/>
  <c r="BC38" i="23"/>
  <c r="BH38" i="23" s="1"/>
  <c r="BI38" i="23" s="1"/>
  <c r="AO38" i="23"/>
  <c r="AG38" i="23"/>
  <c r="Z38" i="23"/>
  <c r="AN38" i="23" s="1"/>
  <c r="S38" i="23"/>
  <c r="O38" i="23"/>
  <c r="BS37" i="23"/>
  <c r="BR37" i="23"/>
  <c r="BQ37" i="23"/>
  <c r="BT37" i="23" s="1"/>
  <c r="BC37" i="23"/>
  <c r="BH37" i="23" s="1"/>
  <c r="BI37" i="23" s="1"/>
  <c r="AO37" i="23"/>
  <c r="AG37" i="23"/>
  <c r="Z37" i="23"/>
  <c r="AN37" i="23" s="1"/>
  <c r="S37" i="23"/>
  <c r="O37" i="23"/>
  <c r="BS36" i="23"/>
  <c r="BR36" i="23"/>
  <c r="BQ36" i="23"/>
  <c r="BT36" i="23" s="1"/>
  <c r="AW36" i="23"/>
  <c r="AO36" i="23"/>
  <c r="AN36" i="23"/>
  <c r="AG36" i="23"/>
  <c r="Z36" i="23"/>
  <c r="S36" i="23"/>
  <c r="O36" i="23"/>
  <c r="BS35" i="23"/>
  <c r="BR35" i="23"/>
  <c r="BQ35" i="23"/>
  <c r="BT35" i="23" s="1"/>
  <c r="BC35" i="23"/>
  <c r="BH35" i="23" s="1"/>
  <c r="BI35" i="23" s="1"/>
  <c r="AO35" i="23"/>
  <c r="AN35" i="23"/>
  <c r="AG35" i="23"/>
  <c r="Z35" i="23"/>
  <c r="S35" i="23"/>
  <c r="O35" i="23"/>
  <c r="BS34" i="23"/>
  <c r="BR34" i="23"/>
  <c r="BQ34" i="23"/>
  <c r="BT34" i="23" s="1"/>
  <c r="BC34" i="23"/>
  <c r="BH34" i="23" s="1"/>
  <c r="BI34" i="23" s="1"/>
  <c r="AO34" i="23"/>
  <c r="AN34" i="23"/>
  <c r="AG34" i="23"/>
  <c r="Z34" i="23"/>
  <c r="S34" i="23"/>
  <c r="O34" i="23"/>
  <c r="BS33" i="23"/>
  <c r="BR33" i="23"/>
  <c r="BQ33" i="23"/>
  <c r="BT33" i="23" s="1"/>
  <c r="BC33" i="23"/>
  <c r="BH33" i="23" s="1"/>
  <c r="BI33" i="23" s="1"/>
  <c r="AO33" i="23"/>
  <c r="AG33" i="23"/>
  <c r="Z33" i="23"/>
  <c r="AN33" i="23" s="1"/>
  <c r="S33" i="23"/>
  <c r="O33" i="23"/>
  <c r="BS32" i="23"/>
  <c r="BR32" i="23"/>
  <c r="BQ32" i="23"/>
  <c r="BT32" i="23" s="1"/>
  <c r="BC32" i="23"/>
  <c r="BH32" i="23" s="1"/>
  <c r="BI32" i="23" s="1"/>
  <c r="AO32" i="23"/>
  <c r="AN32" i="23"/>
  <c r="AG32" i="23"/>
  <c r="S32" i="23"/>
  <c r="O32" i="23"/>
  <c r="BS31" i="23"/>
  <c r="BR31" i="23"/>
  <c r="BQ31" i="23"/>
  <c r="BT31" i="23" s="1"/>
  <c r="BC31" i="23"/>
  <c r="BH31" i="23" s="1"/>
  <c r="BI31" i="23" s="1"/>
  <c r="AO31" i="23"/>
  <c r="AN31" i="23"/>
  <c r="AG31" i="23"/>
  <c r="Z31" i="23"/>
  <c r="S31" i="23"/>
  <c r="O31" i="23"/>
  <c r="BS30" i="23"/>
  <c r="BR30" i="23"/>
  <c r="BQ30" i="23"/>
  <c r="BT30" i="23" s="1"/>
  <c r="BC30" i="23"/>
  <c r="BH30" i="23" s="1"/>
  <c r="BI30" i="23" s="1"/>
  <c r="AO30" i="23"/>
  <c r="AN30" i="23"/>
  <c r="AG30" i="23"/>
  <c r="O30" i="23"/>
  <c r="BS29" i="23"/>
  <c r="BR29" i="23"/>
  <c r="BQ29" i="23"/>
  <c r="BT29" i="23" s="1"/>
  <c r="BC29" i="23"/>
  <c r="BH29" i="23" s="1"/>
  <c r="BI29" i="23" s="1"/>
  <c r="AO29" i="23"/>
  <c r="AN29" i="23"/>
  <c r="AG29" i="23"/>
  <c r="O29" i="23"/>
  <c r="BS28" i="23"/>
  <c r="BR28" i="23"/>
  <c r="BQ28" i="23"/>
  <c r="BT28" i="23" s="1"/>
  <c r="BC28" i="23"/>
  <c r="BH28" i="23" s="1"/>
  <c r="BI28" i="23" s="1"/>
  <c r="AO28" i="23"/>
  <c r="AN28" i="23"/>
  <c r="AG28" i="23"/>
  <c r="Z28" i="23"/>
  <c r="S28" i="23"/>
  <c r="O28" i="23"/>
  <c r="BS27" i="23"/>
  <c r="BR27" i="23"/>
  <c r="BQ27" i="23"/>
  <c r="BT27" i="23" s="1"/>
  <c r="BC27" i="23"/>
  <c r="BH27" i="23" s="1"/>
  <c r="BI27" i="23" s="1"/>
  <c r="AO27" i="23"/>
  <c r="AN27" i="23"/>
  <c r="AG27" i="23"/>
  <c r="O27" i="23"/>
  <c r="BS26" i="23"/>
  <c r="BR26" i="23"/>
  <c r="BQ26" i="23"/>
  <c r="BT26" i="23" s="1"/>
  <c r="BC26" i="23"/>
  <c r="BH26" i="23" s="1"/>
  <c r="BI26" i="23" s="1"/>
  <c r="AO26" i="23"/>
  <c r="AN26" i="23"/>
  <c r="AG26" i="23"/>
  <c r="O26" i="23"/>
  <c r="BS25" i="23"/>
  <c r="BR25" i="23"/>
  <c r="BQ25" i="23"/>
  <c r="BT25" i="23" s="1"/>
  <c r="BC25" i="23"/>
  <c r="BH25" i="23" s="1"/>
  <c r="BI25" i="23" s="1"/>
  <c r="AO25" i="23"/>
  <c r="AN25" i="23"/>
  <c r="O25" i="23"/>
  <c r="BS24" i="23"/>
  <c r="BR24" i="23"/>
  <c r="BQ24" i="23"/>
  <c r="BT24" i="23" s="1"/>
  <c r="BC24" i="23"/>
  <c r="BH24" i="23" s="1"/>
  <c r="BI24" i="23" s="1"/>
  <c r="AO24" i="23"/>
  <c r="AG24" i="23"/>
  <c r="Z24" i="23"/>
  <c r="AN24" i="23" s="1"/>
  <c r="S24" i="23"/>
  <c r="O24" i="23"/>
  <c r="BS23" i="23"/>
  <c r="BR23" i="23"/>
  <c r="BQ23" i="23"/>
  <c r="BT23" i="23" s="1"/>
  <c r="BC23" i="23"/>
  <c r="BH23" i="23" s="1"/>
  <c r="BI23" i="23" s="1"/>
  <c r="AO23" i="23"/>
  <c r="AN23" i="23"/>
  <c r="AG23" i="23"/>
  <c r="Z23" i="23"/>
  <c r="S23" i="23"/>
  <c r="O23" i="23"/>
  <c r="BS22" i="23"/>
  <c r="BR22" i="23"/>
  <c r="BQ22" i="23"/>
  <c r="BT22" i="23" s="1"/>
  <c r="BC22" i="23"/>
  <c r="BH22" i="23" s="1"/>
  <c r="BI22" i="23" s="1"/>
  <c r="AO22" i="23"/>
  <c r="AN22" i="23"/>
  <c r="AG22" i="23"/>
  <c r="Z22" i="23"/>
  <c r="S22" i="23"/>
  <c r="O22" i="23"/>
  <c r="BS21" i="23"/>
  <c r="BR21" i="23"/>
  <c r="BQ21" i="23"/>
  <c r="BT21" i="23" s="1"/>
  <c r="BC21" i="23"/>
  <c r="BH21" i="23" s="1"/>
  <c r="BI21" i="23" s="1"/>
  <c r="AO21" i="23"/>
  <c r="AG21" i="23"/>
  <c r="Z21" i="23"/>
  <c r="AN21" i="23" s="1"/>
  <c r="S21" i="23"/>
  <c r="O21" i="23"/>
  <c r="BS20" i="23"/>
  <c r="BR20" i="23"/>
  <c r="BQ20" i="23"/>
  <c r="BT20" i="23" s="1"/>
  <c r="BC20" i="23"/>
  <c r="BH20" i="23" s="1"/>
  <c r="BI20" i="23" s="1"/>
  <c r="AO20" i="23"/>
  <c r="AN20" i="23"/>
  <c r="O20" i="23"/>
  <c r="BS19" i="23"/>
  <c r="BR19" i="23"/>
  <c r="BQ19" i="23"/>
  <c r="BT19" i="23" s="1"/>
  <c r="BC19" i="23"/>
  <c r="BH19" i="23" s="1"/>
  <c r="BI19" i="23" s="1"/>
  <c r="AO19" i="23"/>
  <c r="AN19" i="23"/>
  <c r="AG19" i="23"/>
  <c r="Z19" i="23"/>
  <c r="S19" i="23"/>
  <c r="O19" i="23"/>
  <c r="BS18" i="23"/>
  <c r="BR18" i="23"/>
  <c r="BQ18" i="23"/>
  <c r="BT18" i="23" s="1"/>
  <c r="BC18" i="23"/>
  <c r="BH18" i="23" s="1"/>
  <c r="BI18" i="23" s="1"/>
  <c r="AO18" i="23"/>
  <c r="AN18" i="23"/>
  <c r="S18" i="23"/>
  <c r="O18" i="23"/>
  <c r="BS17" i="23"/>
  <c r="BR17" i="23"/>
  <c r="BQ17" i="23"/>
  <c r="BT17" i="23" s="1"/>
  <c r="BC17" i="23"/>
  <c r="BH17" i="23" s="1"/>
  <c r="BI17" i="23" s="1"/>
  <c r="AO17" i="23"/>
  <c r="AN17" i="23"/>
  <c r="AG17" i="23"/>
  <c r="Z17" i="23"/>
  <c r="S17" i="23"/>
  <c r="O17" i="23"/>
  <c r="BS16" i="23"/>
  <c r="BR16" i="23"/>
  <c r="BQ16" i="23"/>
  <c r="BT16" i="23" s="1"/>
  <c r="BC16" i="23"/>
  <c r="BH16" i="23" s="1"/>
  <c r="BI16" i="23" s="1"/>
  <c r="AO16" i="23"/>
  <c r="AN16" i="23"/>
  <c r="O16" i="23"/>
  <c r="BS15" i="23"/>
  <c r="BR15" i="23"/>
  <c r="BQ15" i="23"/>
  <c r="BT15" i="23" s="1"/>
  <c r="BC15" i="23"/>
  <c r="BH15" i="23" s="1"/>
  <c r="BI15" i="23" s="1"/>
  <c r="AO15" i="23"/>
  <c r="AN15" i="23"/>
  <c r="AG15" i="23"/>
  <c r="Z15" i="23"/>
  <c r="S15" i="23"/>
  <c r="O15" i="23"/>
  <c r="BS14" i="23"/>
  <c r="BR14" i="23"/>
  <c r="BQ14" i="23"/>
  <c r="BT14" i="23" s="1"/>
  <c r="BC14" i="23"/>
  <c r="BH14" i="23" s="1"/>
  <c r="BI14" i="23" s="1"/>
  <c r="AO14" i="23"/>
  <c r="AN14" i="23"/>
  <c r="AG14" i="23"/>
  <c r="Z14" i="23"/>
  <c r="S14" i="23"/>
  <c r="O14" i="23"/>
  <c r="BS13" i="23"/>
  <c r="BR13" i="23"/>
  <c r="BQ13" i="23"/>
  <c r="BT13" i="23" s="1"/>
  <c r="BC13" i="23"/>
  <c r="BH13" i="23" s="1"/>
  <c r="BI13" i="23" s="1"/>
  <c r="AO13" i="23"/>
  <c r="AN13" i="23"/>
  <c r="O13" i="23"/>
  <c r="BS12" i="23"/>
  <c r="BR12" i="23"/>
  <c r="BQ12" i="23"/>
  <c r="BT12" i="23" s="1"/>
  <c r="BC12" i="23"/>
  <c r="BH12" i="23" s="1"/>
  <c r="BI12" i="23" s="1"/>
  <c r="AO12" i="23"/>
  <c r="AN12" i="23"/>
  <c r="O12" i="23"/>
  <c r="BS11" i="23"/>
  <c r="BR11" i="23"/>
  <c r="BQ11" i="23"/>
  <c r="BT11" i="23" s="1"/>
  <c r="AZ11" i="23"/>
  <c r="AO11" i="23"/>
  <c r="AN11" i="23"/>
  <c r="O11" i="23"/>
  <c r="BS10" i="23"/>
  <c r="BR10" i="23"/>
  <c r="BQ10" i="23"/>
  <c r="BT10" i="23" s="1"/>
  <c r="BC10" i="23"/>
  <c r="BH10" i="23" s="1"/>
  <c r="BI10" i="23" s="1"/>
  <c r="AO10" i="23"/>
  <c r="AN10" i="23"/>
  <c r="AG10" i="23"/>
  <c r="Z10" i="23"/>
  <c r="S10" i="23"/>
  <c r="O10" i="23"/>
  <c r="BS9" i="23"/>
  <c r="BR9" i="23"/>
  <c r="BQ9" i="23"/>
  <c r="BT9" i="23" s="1"/>
  <c r="BC9" i="23"/>
  <c r="BH9" i="23" s="1"/>
  <c r="BI9" i="23" s="1"/>
  <c r="AO9" i="23"/>
  <c r="AN9" i="23"/>
  <c r="AG9" i="23"/>
  <c r="Z9" i="23"/>
  <c r="S9" i="23"/>
  <c r="O9" i="23"/>
  <c r="BS8" i="23"/>
  <c r="BR8" i="23"/>
  <c r="BQ8" i="23"/>
  <c r="BT8" i="23" s="1"/>
  <c r="BC8" i="23"/>
  <c r="BH8" i="23" s="1"/>
  <c r="BI8" i="23" s="1"/>
  <c r="AO8" i="23"/>
  <c r="AN8" i="23"/>
  <c r="AG8" i="23"/>
  <c r="Z8" i="23"/>
  <c r="S8" i="23"/>
  <c r="O8" i="23"/>
  <c r="BS7" i="23"/>
  <c r="BR7" i="23"/>
  <c r="BQ7" i="23"/>
  <c r="BT7" i="23" s="1"/>
  <c r="BC7" i="23"/>
  <c r="BH7" i="23" s="1"/>
  <c r="BI7" i="23" s="1"/>
  <c r="AO7" i="23"/>
  <c r="AN7" i="23"/>
  <c r="AG7" i="23"/>
  <c r="Z7" i="23"/>
  <c r="S7" i="23"/>
  <c r="O7" i="23"/>
  <c r="BS6" i="23"/>
  <c r="BR6" i="23"/>
  <c r="BQ6" i="23"/>
  <c r="BT6" i="23" s="1"/>
  <c r="BC6" i="23"/>
  <c r="BH6" i="23" s="1"/>
  <c r="AO6" i="23"/>
  <c r="AN6" i="23"/>
  <c r="AG6" i="23"/>
  <c r="AG125" i="23" s="1"/>
  <c r="Z6" i="23"/>
  <c r="Z125" i="23" s="1"/>
  <c r="S6" i="23"/>
  <c r="S125" i="23" s="1"/>
  <c r="O6" i="23"/>
  <c r="O125" i="23" s="1"/>
  <c r="BG125" i="22"/>
  <c r="BF125" i="22"/>
  <c r="BE125" i="22"/>
  <c r="BA125" i="22"/>
  <c r="AX125" i="22"/>
  <c r="AV125" i="22"/>
  <c r="AM125" i="22"/>
  <c r="AL125" i="22"/>
  <c r="AK125" i="22"/>
  <c r="AJ125" i="22"/>
  <c r="AI125" i="22"/>
  <c r="AH125" i="22"/>
  <c r="AF125" i="22"/>
  <c r="AE125" i="22"/>
  <c r="AD125" i="22"/>
  <c r="AC125" i="22"/>
  <c r="AB125" i="22"/>
  <c r="AA125" i="22"/>
  <c r="Y125" i="22"/>
  <c r="X125" i="22"/>
  <c r="W125" i="22"/>
  <c r="V125" i="22"/>
  <c r="U125" i="22"/>
  <c r="T125" i="22"/>
  <c r="R125" i="22"/>
  <c r="Q125" i="22"/>
  <c r="P125" i="22"/>
  <c r="N125" i="22"/>
  <c r="M125" i="22"/>
  <c r="K125" i="22"/>
  <c r="BS123" i="22"/>
  <c r="BR123" i="22"/>
  <c r="BQ123" i="22"/>
  <c r="BT123" i="22" s="1"/>
  <c r="BC123" i="22"/>
  <c r="BH123" i="22" s="1"/>
  <c r="BI123" i="22" s="1"/>
  <c r="AO123" i="22"/>
  <c r="AN123" i="22"/>
  <c r="AG123" i="22"/>
  <c r="Z123" i="22"/>
  <c r="S123" i="22"/>
  <c r="O123" i="22"/>
  <c r="BS122" i="22"/>
  <c r="BR122" i="22"/>
  <c r="BQ122" i="22"/>
  <c r="BT122" i="22" s="1"/>
  <c r="BC122" i="22"/>
  <c r="BH122" i="22" s="1"/>
  <c r="BI122" i="22" s="1"/>
  <c r="AO122" i="22"/>
  <c r="AN122" i="22"/>
  <c r="Z122" i="22"/>
  <c r="S122" i="22"/>
  <c r="BS121" i="22"/>
  <c r="BR121" i="22"/>
  <c r="BQ121" i="22"/>
  <c r="BT121" i="22" s="1"/>
  <c r="BC121" i="22"/>
  <c r="BH121" i="22" s="1"/>
  <c r="BI121" i="22" s="1"/>
  <c r="AO121" i="22"/>
  <c r="AN121" i="22"/>
  <c r="O121" i="22"/>
  <c r="BS120" i="22"/>
  <c r="BR120" i="22"/>
  <c r="BQ120" i="22"/>
  <c r="BT120" i="22" s="1"/>
  <c r="BC120" i="22"/>
  <c r="BH120" i="22" s="1"/>
  <c r="BI120" i="22" s="1"/>
  <c r="AO120" i="22"/>
  <c r="AG120" i="22"/>
  <c r="Z120" i="22"/>
  <c r="AN120" i="22" s="1"/>
  <c r="S120" i="22"/>
  <c r="O120" i="22"/>
  <c r="BS119" i="22"/>
  <c r="BR119" i="22"/>
  <c r="BQ119" i="22"/>
  <c r="BT119" i="22" s="1"/>
  <c r="BC119" i="22"/>
  <c r="BH119" i="22" s="1"/>
  <c r="BI119" i="22" s="1"/>
  <c r="AO119" i="22"/>
  <c r="AN119" i="22"/>
  <c r="O119" i="22"/>
  <c r="BS118" i="22"/>
  <c r="BR118" i="22"/>
  <c r="BQ118" i="22"/>
  <c r="BT118" i="22" s="1"/>
  <c r="BC118" i="22"/>
  <c r="BH118" i="22" s="1"/>
  <c r="BI118" i="22" s="1"/>
  <c r="AO118" i="22"/>
  <c r="AN118" i="22"/>
  <c r="AG118" i="22"/>
  <c r="Z118" i="22"/>
  <c r="S118" i="22"/>
  <c r="O118" i="22"/>
  <c r="BS117" i="22"/>
  <c r="BR117" i="22"/>
  <c r="BQ117" i="22"/>
  <c r="BT117" i="22" s="1"/>
  <c r="BC117" i="22"/>
  <c r="BH117" i="22" s="1"/>
  <c r="BI117" i="22" s="1"/>
  <c r="AO117" i="22"/>
  <c r="AN117" i="22"/>
  <c r="AG117" i="22"/>
  <c r="Z117" i="22"/>
  <c r="S117" i="22"/>
  <c r="O117" i="22"/>
  <c r="BS116" i="22"/>
  <c r="BR116" i="22"/>
  <c r="BQ116" i="22"/>
  <c r="BT116" i="22" s="1"/>
  <c r="BC116" i="22"/>
  <c r="BH116" i="22" s="1"/>
  <c r="BI116" i="22" s="1"/>
  <c r="AO116" i="22"/>
  <c r="AN116" i="22"/>
  <c r="AG116" i="22"/>
  <c r="Z116" i="22"/>
  <c r="S116" i="22"/>
  <c r="O116" i="22"/>
  <c r="BS115" i="22"/>
  <c r="BR115" i="22"/>
  <c r="BQ115" i="22"/>
  <c r="BT115" i="22" s="1"/>
  <c r="BC115" i="22"/>
  <c r="BH115" i="22" s="1"/>
  <c r="BI115" i="22" s="1"/>
  <c r="AO115" i="22"/>
  <c r="AN115" i="22"/>
  <c r="O115" i="22"/>
  <c r="BS114" i="22"/>
  <c r="BR114" i="22"/>
  <c r="BQ114" i="22"/>
  <c r="BT114" i="22" s="1"/>
  <c r="BC114" i="22"/>
  <c r="BH114" i="22" s="1"/>
  <c r="BI114" i="22" s="1"/>
  <c r="AO114" i="22"/>
  <c r="AG114" i="22"/>
  <c r="Z114" i="22"/>
  <c r="AN114" i="22" s="1"/>
  <c r="S114" i="22"/>
  <c r="O114" i="22"/>
  <c r="BS113" i="22"/>
  <c r="BR113" i="22"/>
  <c r="BQ113" i="22"/>
  <c r="BT113" i="22" s="1"/>
  <c r="BC113" i="22"/>
  <c r="BH113" i="22" s="1"/>
  <c r="BI113" i="22" s="1"/>
  <c r="AO113" i="22"/>
  <c r="AN113" i="22"/>
  <c r="AG113" i="22"/>
  <c r="Z113" i="22"/>
  <c r="S113" i="22"/>
  <c r="O113" i="22"/>
  <c r="BS112" i="22"/>
  <c r="BR112" i="22"/>
  <c r="BQ112" i="22"/>
  <c r="BT112" i="22" s="1"/>
  <c r="BC112" i="22"/>
  <c r="BH112" i="22" s="1"/>
  <c r="BI112" i="22" s="1"/>
  <c r="AO112" i="22"/>
  <c r="AG112" i="22"/>
  <c r="Z112" i="22"/>
  <c r="AN112" i="22" s="1"/>
  <c r="S112" i="22"/>
  <c r="O112" i="22"/>
  <c r="BS111" i="22"/>
  <c r="BR111" i="22"/>
  <c r="BQ111" i="22"/>
  <c r="BT111" i="22" s="1"/>
  <c r="BC111" i="22"/>
  <c r="BH111" i="22" s="1"/>
  <c r="BI111" i="22" s="1"/>
  <c r="AO111" i="22"/>
  <c r="AG111" i="22"/>
  <c r="Z111" i="22"/>
  <c r="AN111" i="22" s="1"/>
  <c r="S111" i="22"/>
  <c r="O111" i="22"/>
  <c r="BS110" i="22"/>
  <c r="BR110" i="22"/>
  <c r="BQ110" i="22"/>
  <c r="BT110" i="22" s="1"/>
  <c r="BC110" i="22"/>
  <c r="BH110" i="22" s="1"/>
  <c r="BI110" i="22" s="1"/>
  <c r="AO110" i="22"/>
  <c r="AN110" i="22"/>
  <c r="O110" i="22"/>
  <c r="BS109" i="22"/>
  <c r="BR109" i="22"/>
  <c r="BQ109" i="22"/>
  <c r="BT109" i="22" s="1"/>
  <c r="BC109" i="22"/>
  <c r="BH109" i="22" s="1"/>
  <c r="BI109" i="22" s="1"/>
  <c r="AO109" i="22"/>
  <c r="AN109" i="22"/>
  <c r="AG109" i="22"/>
  <c r="Z109" i="22"/>
  <c r="S109" i="22"/>
  <c r="O109" i="22"/>
  <c r="BS108" i="22"/>
  <c r="BR108" i="22"/>
  <c r="BQ108" i="22"/>
  <c r="BT108" i="22" s="1"/>
  <c r="BC108" i="22"/>
  <c r="BH108" i="22" s="1"/>
  <c r="BI108" i="22" s="1"/>
  <c r="AO108" i="22"/>
  <c r="AG108" i="22"/>
  <c r="Z108" i="22"/>
  <c r="AN108" i="22" s="1"/>
  <c r="S108" i="22"/>
  <c r="BS107" i="22"/>
  <c r="BR107" i="22"/>
  <c r="BQ107" i="22"/>
  <c r="BT107" i="22" s="1"/>
  <c r="BC107" i="22"/>
  <c r="BH107" i="22" s="1"/>
  <c r="BI107" i="22" s="1"/>
  <c r="AO107" i="22"/>
  <c r="AG107" i="22"/>
  <c r="Z107" i="22"/>
  <c r="AN107" i="22" s="1"/>
  <c r="S107" i="22"/>
  <c r="O107" i="22"/>
  <c r="BS106" i="22"/>
  <c r="BR106" i="22"/>
  <c r="BQ106" i="22"/>
  <c r="BT106" i="22" s="1"/>
  <c r="BC106" i="22"/>
  <c r="BH106" i="22" s="1"/>
  <c r="BI106" i="22" s="1"/>
  <c r="AO106" i="22"/>
  <c r="AN106" i="22"/>
  <c r="AG106" i="22"/>
  <c r="Z106" i="22"/>
  <c r="S106" i="22"/>
  <c r="O106" i="22"/>
  <c r="BS105" i="22"/>
  <c r="BR105" i="22"/>
  <c r="BQ105" i="22"/>
  <c r="BT105" i="22" s="1"/>
  <c r="BC105" i="22"/>
  <c r="BH105" i="22" s="1"/>
  <c r="BI105" i="22" s="1"/>
  <c r="AO105" i="22"/>
  <c r="AG105" i="22"/>
  <c r="Z105" i="22"/>
  <c r="AN105" i="22" s="1"/>
  <c r="S105" i="22"/>
  <c r="O105" i="22"/>
  <c r="BS104" i="22"/>
  <c r="BR104" i="22"/>
  <c r="BQ104" i="22"/>
  <c r="BT104" i="22" s="1"/>
  <c r="BC104" i="22"/>
  <c r="BH104" i="22" s="1"/>
  <c r="BI104" i="22" s="1"/>
  <c r="AO104" i="22"/>
  <c r="AG104" i="22"/>
  <c r="Z104" i="22"/>
  <c r="AN104" i="22" s="1"/>
  <c r="S104" i="22"/>
  <c r="O104" i="22"/>
  <c r="BS103" i="22"/>
  <c r="BR103" i="22"/>
  <c r="BQ103" i="22"/>
  <c r="BT103" i="22" s="1"/>
  <c r="BC103" i="22"/>
  <c r="BH103" i="22" s="1"/>
  <c r="BI103" i="22" s="1"/>
  <c r="AO103" i="22"/>
  <c r="AG103" i="22"/>
  <c r="Z103" i="22"/>
  <c r="AN103" i="22" s="1"/>
  <c r="S103" i="22"/>
  <c r="O103" i="22"/>
  <c r="BS102" i="22"/>
  <c r="BR102" i="22"/>
  <c r="BQ102" i="22"/>
  <c r="BT102" i="22" s="1"/>
  <c r="BC102" i="22"/>
  <c r="BH102" i="22" s="1"/>
  <c r="BI102" i="22" s="1"/>
  <c r="AO102" i="22"/>
  <c r="AN102" i="22"/>
  <c r="AG102" i="22"/>
  <c r="Z102" i="22"/>
  <c r="S102" i="22"/>
  <c r="O102" i="22"/>
  <c r="BS101" i="22"/>
  <c r="BR101" i="22"/>
  <c r="BQ101" i="22"/>
  <c r="BT101" i="22" s="1"/>
  <c r="BC101" i="22"/>
  <c r="BH101" i="22" s="1"/>
  <c r="BI101" i="22" s="1"/>
  <c r="AO101" i="22"/>
  <c r="AN101" i="22"/>
  <c r="O101" i="22"/>
  <c r="BS100" i="22"/>
  <c r="BR100" i="22"/>
  <c r="BQ100" i="22"/>
  <c r="BT100" i="22" s="1"/>
  <c r="BC100" i="22"/>
  <c r="BH100" i="22" s="1"/>
  <c r="BI100" i="22" s="1"/>
  <c r="AO100" i="22"/>
  <c r="AN100" i="22"/>
  <c r="AG100" i="22"/>
  <c r="Z100" i="22"/>
  <c r="S100" i="22"/>
  <c r="O100" i="22"/>
  <c r="BS99" i="22"/>
  <c r="BR99" i="22"/>
  <c r="BQ99" i="22"/>
  <c r="BT99" i="22" s="1"/>
  <c r="BC99" i="22"/>
  <c r="BH99" i="22" s="1"/>
  <c r="BI99" i="22" s="1"/>
  <c r="AO99" i="22"/>
  <c r="AN99" i="22"/>
  <c r="AG99" i="22"/>
  <c r="Z99" i="22"/>
  <c r="S99" i="22"/>
  <c r="O99" i="22"/>
  <c r="BS98" i="22"/>
  <c r="BR98" i="22"/>
  <c r="BQ98" i="22"/>
  <c r="BT98" i="22" s="1"/>
  <c r="BC98" i="22"/>
  <c r="BH98" i="22" s="1"/>
  <c r="BI98" i="22" s="1"/>
  <c r="AO98" i="22"/>
  <c r="AG98" i="22"/>
  <c r="Z98" i="22"/>
  <c r="AN98" i="22" s="1"/>
  <c r="S98" i="22"/>
  <c r="O98" i="22"/>
  <c r="BS97" i="22"/>
  <c r="BR97" i="22"/>
  <c r="BQ97" i="22"/>
  <c r="BT97" i="22" s="1"/>
  <c r="BC97" i="22"/>
  <c r="BH97" i="22" s="1"/>
  <c r="BI97" i="22" s="1"/>
  <c r="AO97" i="22"/>
  <c r="AG97" i="22"/>
  <c r="Z97" i="22"/>
  <c r="AN97" i="22" s="1"/>
  <c r="S97" i="22"/>
  <c r="O97" i="22"/>
  <c r="BS96" i="22"/>
  <c r="BR96" i="22"/>
  <c r="BQ96" i="22"/>
  <c r="BT96" i="22" s="1"/>
  <c r="BC96" i="22"/>
  <c r="BH96" i="22" s="1"/>
  <c r="BI96" i="22" s="1"/>
  <c r="AO96" i="22"/>
  <c r="AN96" i="22"/>
  <c r="AG96" i="22"/>
  <c r="Z96" i="22"/>
  <c r="S96" i="22"/>
  <c r="O96" i="22"/>
  <c r="BS95" i="22"/>
  <c r="BR95" i="22"/>
  <c r="BQ95" i="22"/>
  <c r="BT95" i="22" s="1"/>
  <c r="BC95" i="22"/>
  <c r="BH95" i="22" s="1"/>
  <c r="BI95" i="22" s="1"/>
  <c r="AO95" i="22"/>
  <c r="AN95" i="22"/>
  <c r="AG95" i="22"/>
  <c r="Z95" i="22"/>
  <c r="S95" i="22"/>
  <c r="O95" i="22"/>
  <c r="BS94" i="22"/>
  <c r="BR94" i="22"/>
  <c r="BQ94" i="22"/>
  <c r="BT94" i="22" s="1"/>
  <c r="AY94" i="22"/>
  <c r="AO94" i="22"/>
  <c r="AN94" i="22"/>
  <c r="AG94" i="22"/>
  <c r="Z94" i="22"/>
  <c r="S94" i="22"/>
  <c r="O94" i="22"/>
  <c r="BS93" i="22"/>
  <c r="BR93" i="22"/>
  <c r="BQ93" i="22"/>
  <c r="BT93" i="22" s="1"/>
  <c r="BC93" i="22"/>
  <c r="BH93" i="22" s="1"/>
  <c r="BI93" i="22" s="1"/>
  <c r="AO93" i="22"/>
  <c r="AG93" i="22"/>
  <c r="Z93" i="22"/>
  <c r="AN93" i="22" s="1"/>
  <c r="S93" i="22"/>
  <c r="O93" i="22"/>
  <c r="BS92" i="22"/>
  <c r="BR92" i="22"/>
  <c r="BQ92" i="22"/>
  <c r="BT92" i="22" s="1"/>
  <c r="BC92" i="22"/>
  <c r="BH92" i="22" s="1"/>
  <c r="BI92" i="22" s="1"/>
  <c r="AO92" i="22"/>
  <c r="AN92" i="22"/>
  <c r="AG92" i="22"/>
  <c r="Z92" i="22"/>
  <c r="S92" i="22"/>
  <c r="O92" i="22"/>
  <c r="BS91" i="22"/>
  <c r="BR91" i="22"/>
  <c r="BQ91" i="22"/>
  <c r="BT91" i="22" s="1"/>
  <c r="BC91" i="22"/>
  <c r="BH91" i="22" s="1"/>
  <c r="BI91" i="22" s="1"/>
  <c r="AO91" i="22"/>
  <c r="AN91" i="22"/>
  <c r="AG91" i="22"/>
  <c r="Z91" i="22"/>
  <c r="S91" i="22"/>
  <c r="O91" i="22"/>
  <c r="BS90" i="22"/>
  <c r="BR90" i="22"/>
  <c r="BQ90" i="22"/>
  <c r="BT90" i="22" s="1"/>
  <c r="BC90" i="22"/>
  <c r="BH90" i="22" s="1"/>
  <c r="BI90" i="22" s="1"/>
  <c r="AO90" i="22"/>
  <c r="AN90" i="22"/>
  <c r="AG90" i="22"/>
  <c r="Z90" i="22"/>
  <c r="S90" i="22"/>
  <c r="O90" i="22"/>
  <c r="BS89" i="22"/>
  <c r="BR89" i="22"/>
  <c r="BQ89" i="22"/>
  <c r="BT89" i="22" s="1"/>
  <c r="BC89" i="22"/>
  <c r="BH89" i="22" s="1"/>
  <c r="BI89" i="22" s="1"/>
  <c r="AO89" i="22"/>
  <c r="AN89" i="22"/>
  <c r="AG89" i="22"/>
  <c r="Z89" i="22"/>
  <c r="S89" i="22"/>
  <c r="O89" i="22"/>
  <c r="BS88" i="22"/>
  <c r="BR88" i="22"/>
  <c r="BQ88" i="22"/>
  <c r="BT88" i="22" s="1"/>
  <c r="BC88" i="22"/>
  <c r="BH88" i="22" s="1"/>
  <c r="BI88" i="22" s="1"/>
  <c r="AO88" i="22"/>
  <c r="AN88" i="22"/>
  <c r="AG88" i="22"/>
  <c r="Z88" i="22"/>
  <c r="S88" i="22"/>
  <c r="O88" i="22"/>
  <c r="BS87" i="22"/>
  <c r="BR87" i="22"/>
  <c r="BQ87" i="22"/>
  <c r="BT87" i="22" s="1"/>
  <c r="BC87" i="22"/>
  <c r="BH87" i="22" s="1"/>
  <c r="BI87" i="22" s="1"/>
  <c r="AO87" i="22"/>
  <c r="AN87" i="22"/>
  <c r="AG87" i="22"/>
  <c r="Z87" i="22"/>
  <c r="S87" i="22"/>
  <c r="O87" i="22"/>
  <c r="BS86" i="22"/>
  <c r="BR86" i="22"/>
  <c r="BQ86" i="22"/>
  <c r="BT86" i="22" s="1"/>
  <c r="BB86" i="22"/>
  <c r="AO86" i="22"/>
  <c r="AN86" i="22"/>
  <c r="O86" i="22"/>
  <c r="BS85" i="22"/>
  <c r="BR85" i="22"/>
  <c r="BQ85" i="22"/>
  <c r="BT85" i="22" s="1"/>
  <c r="BC85" i="22"/>
  <c r="BH85" i="22" s="1"/>
  <c r="BI85" i="22" s="1"/>
  <c r="AO85" i="22"/>
  <c r="AN85" i="22"/>
  <c r="O85" i="22"/>
  <c r="BS84" i="22"/>
  <c r="BR84" i="22"/>
  <c r="BQ84" i="22"/>
  <c r="BT84" i="22" s="1"/>
  <c r="BC84" i="22"/>
  <c r="BH84" i="22" s="1"/>
  <c r="BI84" i="22" s="1"/>
  <c r="AO84" i="22"/>
  <c r="AN84" i="22"/>
  <c r="O84" i="22"/>
  <c r="BS83" i="22"/>
  <c r="BR83" i="22"/>
  <c r="BQ83" i="22"/>
  <c r="BT83" i="22" s="1"/>
  <c r="BC83" i="22"/>
  <c r="BH83" i="22" s="1"/>
  <c r="BI83" i="22" s="1"/>
  <c r="AO83" i="22"/>
  <c r="AG83" i="22"/>
  <c r="Z83" i="22"/>
  <c r="AN83" i="22" s="1"/>
  <c r="S83" i="22"/>
  <c r="O83" i="22"/>
  <c r="BS82" i="22"/>
  <c r="BR82" i="22"/>
  <c r="BQ82" i="22"/>
  <c r="BT82" i="22" s="1"/>
  <c r="BC82" i="22"/>
  <c r="BH82" i="22" s="1"/>
  <c r="BI82" i="22" s="1"/>
  <c r="AO82" i="22"/>
  <c r="AG82" i="22"/>
  <c r="Z82" i="22"/>
  <c r="AN82" i="22" s="1"/>
  <c r="S82" i="22"/>
  <c r="O82" i="22"/>
  <c r="BS81" i="22"/>
  <c r="BR81" i="22"/>
  <c r="BQ81" i="22"/>
  <c r="BT81" i="22" s="1"/>
  <c r="BC81" i="22"/>
  <c r="BH81" i="22" s="1"/>
  <c r="BI81" i="22" s="1"/>
  <c r="AO81" i="22"/>
  <c r="AN81" i="22"/>
  <c r="O81" i="22"/>
  <c r="BS80" i="22"/>
  <c r="BR80" i="22"/>
  <c r="BQ80" i="22"/>
  <c r="BT80" i="22" s="1"/>
  <c r="BC80" i="22"/>
  <c r="BH80" i="22" s="1"/>
  <c r="BI80" i="22" s="1"/>
  <c r="AO80" i="22"/>
  <c r="AG80" i="22"/>
  <c r="Z80" i="22"/>
  <c r="AN80" i="22" s="1"/>
  <c r="S80" i="22"/>
  <c r="O80" i="22"/>
  <c r="BS79" i="22"/>
  <c r="BR79" i="22"/>
  <c r="BQ79" i="22"/>
  <c r="BT79" i="22" s="1"/>
  <c r="BC79" i="22"/>
  <c r="BH79" i="22" s="1"/>
  <c r="BI79" i="22" s="1"/>
  <c r="AO79" i="22"/>
  <c r="AN79" i="22"/>
  <c r="AG79" i="22"/>
  <c r="Z79" i="22"/>
  <c r="S79" i="22"/>
  <c r="O79" i="22"/>
  <c r="BS78" i="22"/>
  <c r="BR78" i="22"/>
  <c r="BQ78" i="22"/>
  <c r="BT78" i="22" s="1"/>
  <c r="BC78" i="22"/>
  <c r="BH78" i="22" s="1"/>
  <c r="BI78" i="22" s="1"/>
  <c r="AO78" i="22"/>
  <c r="AN78" i="22"/>
  <c r="AG78" i="22"/>
  <c r="Z78" i="22"/>
  <c r="S78" i="22"/>
  <c r="O78" i="22"/>
  <c r="BS77" i="22"/>
  <c r="BR77" i="22"/>
  <c r="BQ77" i="22"/>
  <c r="BT77" i="22" s="1"/>
  <c r="BC77" i="22"/>
  <c r="BH77" i="22" s="1"/>
  <c r="BI77" i="22" s="1"/>
  <c r="AO77" i="22"/>
  <c r="AN77" i="22"/>
  <c r="AG77" i="22"/>
  <c r="Z77" i="22"/>
  <c r="S77" i="22"/>
  <c r="O77" i="22"/>
  <c r="BS76" i="22"/>
  <c r="BR76" i="22"/>
  <c r="BQ76" i="22"/>
  <c r="BT76" i="22" s="1"/>
  <c r="BC76" i="22"/>
  <c r="BH76" i="22" s="1"/>
  <c r="BI76" i="22" s="1"/>
  <c r="AO76" i="22"/>
  <c r="AN76" i="22"/>
  <c r="O76" i="22"/>
  <c r="BS75" i="22"/>
  <c r="BR75" i="22"/>
  <c r="BQ75" i="22"/>
  <c r="BT75" i="22" s="1"/>
  <c r="BC75" i="22"/>
  <c r="BH75" i="22" s="1"/>
  <c r="BI75" i="22" s="1"/>
  <c r="AO75" i="22"/>
  <c r="AN75" i="22"/>
  <c r="AG75" i="22"/>
  <c r="Z75" i="22"/>
  <c r="S75" i="22"/>
  <c r="O75" i="22"/>
  <c r="BS74" i="22"/>
  <c r="BR74" i="22"/>
  <c r="BQ74" i="22"/>
  <c r="BT74" i="22" s="1"/>
  <c r="BC74" i="22"/>
  <c r="BH74" i="22" s="1"/>
  <c r="BI74" i="22" s="1"/>
  <c r="AO74" i="22"/>
  <c r="AN74" i="22"/>
  <c r="AG74" i="22"/>
  <c r="Z74" i="22"/>
  <c r="S74" i="22"/>
  <c r="O74" i="22"/>
  <c r="BS73" i="22"/>
  <c r="BR73" i="22"/>
  <c r="BQ73" i="22"/>
  <c r="BT73" i="22" s="1"/>
  <c r="BC73" i="22"/>
  <c r="BH73" i="22" s="1"/>
  <c r="BI73" i="22" s="1"/>
  <c r="AO73" i="22"/>
  <c r="AG73" i="22"/>
  <c r="Z73" i="22"/>
  <c r="AN73" i="22" s="1"/>
  <c r="S73" i="22"/>
  <c r="O73" i="22"/>
  <c r="BS72" i="22"/>
  <c r="BR72" i="22"/>
  <c r="BQ72" i="22"/>
  <c r="BT72" i="22" s="1"/>
  <c r="BC72" i="22"/>
  <c r="BH72" i="22" s="1"/>
  <c r="BI72" i="22" s="1"/>
  <c r="AO72" i="22"/>
  <c r="AN72" i="22"/>
  <c r="O72" i="22"/>
  <c r="BS71" i="22"/>
  <c r="BR71" i="22"/>
  <c r="BQ71" i="22"/>
  <c r="BT71" i="22" s="1"/>
  <c r="BC71" i="22"/>
  <c r="BH71" i="22" s="1"/>
  <c r="BI71" i="22" s="1"/>
  <c r="AO71" i="22"/>
  <c r="AG71" i="22"/>
  <c r="Z71" i="22"/>
  <c r="AN71" i="22" s="1"/>
  <c r="S71" i="22"/>
  <c r="O71" i="22"/>
  <c r="BS70" i="22"/>
  <c r="BR70" i="22"/>
  <c r="BQ70" i="22"/>
  <c r="BT70" i="22" s="1"/>
  <c r="BC70" i="22"/>
  <c r="BH70" i="22" s="1"/>
  <c r="BI70" i="22" s="1"/>
  <c r="AO70" i="22"/>
  <c r="AG70" i="22"/>
  <c r="Z70" i="22"/>
  <c r="AN70" i="22" s="1"/>
  <c r="S70" i="22"/>
  <c r="O70" i="22"/>
  <c r="BS69" i="22"/>
  <c r="BR69" i="22"/>
  <c r="BQ69" i="22"/>
  <c r="BT69" i="22" s="1"/>
  <c r="BC69" i="22"/>
  <c r="BH69" i="22" s="1"/>
  <c r="BI69" i="22" s="1"/>
  <c r="AO69" i="22"/>
  <c r="AG69" i="22"/>
  <c r="Z69" i="22"/>
  <c r="AN69" i="22" s="1"/>
  <c r="S69" i="22"/>
  <c r="O69" i="22"/>
  <c r="BS68" i="22"/>
  <c r="BR68" i="22"/>
  <c r="BQ68" i="22"/>
  <c r="BT68" i="22" s="1"/>
  <c r="BC68" i="22"/>
  <c r="BH68" i="22" s="1"/>
  <c r="BI68" i="22" s="1"/>
  <c r="AO68" i="22"/>
  <c r="AG68" i="22"/>
  <c r="Z68" i="22"/>
  <c r="AN68" i="22" s="1"/>
  <c r="S68" i="22"/>
  <c r="O68" i="22"/>
  <c r="BS67" i="22"/>
  <c r="BR67" i="22"/>
  <c r="BQ67" i="22"/>
  <c r="BT67" i="22" s="1"/>
  <c r="BC67" i="22"/>
  <c r="BH67" i="22" s="1"/>
  <c r="BI67" i="22" s="1"/>
  <c r="AO67" i="22"/>
  <c r="AG67" i="22"/>
  <c r="Z67" i="22"/>
  <c r="AN67" i="22" s="1"/>
  <c r="S67" i="22"/>
  <c r="BS66" i="22"/>
  <c r="BR66" i="22"/>
  <c r="BQ66" i="22"/>
  <c r="BT66" i="22" s="1"/>
  <c r="BC66" i="22"/>
  <c r="BH66" i="22" s="1"/>
  <c r="BI66" i="22" s="1"/>
  <c r="AO66" i="22"/>
  <c r="AG66" i="22"/>
  <c r="Z66" i="22"/>
  <c r="AN66" i="22" s="1"/>
  <c r="S66" i="22"/>
  <c r="BS65" i="22"/>
  <c r="BR65" i="22"/>
  <c r="BQ65" i="22"/>
  <c r="BT65" i="22" s="1"/>
  <c r="BC65" i="22"/>
  <c r="BH65" i="22" s="1"/>
  <c r="BI65" i="22" s="1"/>
  <c r="AO65" i="22"/>
  <c r="AG65" i="22"/>
  <c r="Z65" i="22"/>
  <c r="AN65" i="22" s="1"/>
  <c r="S65" i="22"/>
  <c r="BS64" i="22"/>
  <c r="BR64" i="22"/>
  <c r="BQ64" i="22"/>
  <c r="BT64" i="22" s="1"/>
  <c r="BC64" i="22"/>
  <c r="BH64" i="22" s="1"/>
  <c r="BI64" i="22" s="1"/>
  <c r="AO64" i="22"/>
  <c r="AN64" i="22"/>
  <c r="AG64" i="22"/>
  <c r="Z64" i="22"/>
  <c r="S64" i="22"/>
  <c r="O64" i="22"/>
  <c r="BS63" i="22"/>
  <c r="BR63" i="22"/>
  <c r="BQ63" i="22"/>
  <c r="BT63" i="22" s="1"/>
  <c r="BC63" i="22"/>
  <c r="BH63" i="22" s="1"/>
  <c r="BI63" i="22" s="1"/>
  <c r="AO63" i="22"/>
  <c r="AN63" i="22"/>
  <c r="O63" i="22"/>
  <c r="BS62" i="22"/>
  <c r="BR62" i="22"/>
  <c r="BQ62" i="22"/>
  <c r="BT62" i="22" s="1"/>
  <c r="BC62" i="22"/>
  <c r="BH62" i="22" s="1"/>
  <c r="BI62" i="22" s="1"/>
  <c r="O62" i="22"/>
  <c r="BS61" i="22"/>
  <c r="BR61" i="22"/>
  <c r="BQ61" i="22"/>
  <c r="BT61" i="22" s="1"/>
  <c r="BC61" i="22"/>
  <c r="BH61" i="22" s="1"/>
  <c r="BI61" i="22" s="1"/>
  <c r="O61" i="22"/>
  <c r="BS60" i="22"/>
  <c r="BR60" i="22"/>
  <c r="BQ60" i="22"/>
  <c r="BT60" i="22" s="1"/>
  <c r="BC60" i="22"/>
  <c r="BH60" i="22" s="1"/>
  <c r="BI60" i="22" s="1"/>
  <c r="O60" i="22"/>
  <c r="BS59" i="22"/>
  <c r="BR59" i="22"/>
  <c r="BQ59" i="22"/>
  <c r="BT59" i="22" s="1"/>
  <c r="BC59" i="22"/>
  <c r="BH59" i="22" s="1"/>
  <c r="BI59" i="22" s="1"/>
  <c r="AO59" i="22"/>
  <c r="AG59" i="22"/>
  <c r="Z59" i="22"/>
  <c r="AN59" i="22" s="1"/>
  <c r="O59" i="22"/>
  <c r="BS58" i="22"/>
  <c r="BR58" i="22"/>
  <c r="BQ58" i="22"/>
  <c r="BT58" i="22" s="1"/>
  <c r="BC58" i="22"/>
  <c r="BH58" i="22" s="1"/>
  <c r="BI58" i="22" s="1"/>
  <c r="AO58" i="22"/>
  <c r="AG58" i="22"/>
  <c r="Z58" i="22"/>
  <c r="AN58" i="22" s="1"/>
  <c r="O58" i="22"/>
  <c r="BS57" i="22"/>
  <c r="BR57" i="22"/>
  <c r="BQ57" i="22"/>
  <c r="BT57" i="22" s="1"/>
  <c r="BC57" i="22"/>
  <c r="BH57" i="22" s="1"/>
  <c r="BI57" i="22" s="1"/>
  <c r="AO57" i="22"/>
  <c r="AN57" i="22"/>
  <c r="AG57" i="22"/>
  <c r="Z57" i="22"/>
  <c r="S57" i="22"/>
  <c r="O57" i="22"/>
  <c r="BS56" i="22"/>
  <c r="BR56" i="22"/>
  <c r="BQ56" i="22"/>
  <c r="BT56" i="22" s="1"/>
  <c r="BC56" i="22"/>
  <c r="BH56" i="22" s="1"/>
  <c r="BI56" i="22" s="1"/>
  <c r="AO56" i="22"/>
  <c r="AN56" i="22"/>
  <c r="AG56" i="22"/>
  <c r="Z56" i="22"/>
  <c r="S56" i="22"/>
  <c r="O56" i="22"/>
  <c r="BS55" i="22"/>
  <c r="BR55" i="22"/>
  <c r="BQ55" i="22"/>
  <c r="BT55" i="22" s="1"/>
  <c r="BC55" i="22"/>
  <c r="BH55" i="22" s="1"/>
  <c r="BI55" i="22" s="1"/>
  <c r="AO55" i="22"/>
  <c r="AN55" i="22"/>
  <c r="AG55" i="22"/>
  <c r="Z55" i="22"/>
  <c r="S55" i="22"/>
  <c r="O55" i="22"/>
  <c r="BS54" i="22"/>
  <c r="BR54" i="22"/>
  <c r="BQ54" i="22"/>
  <c r="BT54" i="22" s="1"/>
  <c r="BC54" i="22"/>
  <c r="BH54" i="22" s="1"/>
  <c r="BI54" i="22" s="1"/>
  <c r="AO54" i="22"/>
  <c r="AN54" i="22"/>
  <c r="AG54" i="22"/>
  <c r="Z54" i="22"/>
  <c r="S54" i="22"/>
  <c r="O54" i="22"/>
  <c r="L54" i="22"/>
  <c r="L125" i="22" s="1"/>
  <c r="BS53" i="22"/>
  <c r="BR53" i="22"/>
  <c r="BQ53" i="22"/>
  <c r="BT53" i="22" s="1"/>
  <c r="BC53" i="22"/>
  <c r="BH53" i="22" s="1"/>
  <c r="BI53" i="22" s="1"/>
  <c r="AO53" i="22"/>
  <c r="AN53" i="22"/>
  <c r="AG53" i="22"/>
  <c r="Z53" i="22"/>
  <c r="S53" i="22"/>
  <c r="O53" i="22"/>
  <c r="BS52" i="22"/>
  <c r="BR52" i="22"/>
  <c r="BQ52" i="22"/>
  <c r="BT52" i="22" s="1"/>
  <c r="BC52" i="22"/>
  <c r="BH52" i="22" s="1"/>
  <c r="BI52" i="22" s="1"/>
  <c r="AO52" i="22"/>
  <c r="AN52" i="22"/>
  <c r="AG52" i="22"/>
  <c r="Z52" i="22"/>
  <c r="S52" i="22"/>
  <c r="O52" i="22"/>
  <c r="BS51" i="22"/>
  <c r="BR51" i="22"/>
  <c r="BQ51" i="22"/>
  <c r="BT51" i="22" s="1"/>
  <c r="BC51" i="22"/>
  <c r="BH51" i="22" s="1"/>
  <c r="BI51" i="22" s="1"/>
  <c r="AO51" i="22"/>
  <c r="AN51" i="22"/>
  <c r="AG51" i="22"/>
  <c r="Z51" i="22"/>
  <c r="S51" i="22"/>
  <c r="O51" i="22"/>
  <c r="BS50" i="22"/>
  <c r="BR50" i="22"/>
  <c r="BQ50" i="22"/>
  <c r="BT50" i="22" s="1"/>
  <c r="BC50" i="22"/>
  <c r="BH50" i="22" s="1"/>
  <c r="BI50" i="22" s="1"/>
  <c r="AO50" i="22"/>
  <c r="AG50" i="22"/>
  <c r="Z50" i="22"/>
  <c r="AN50" i="22" s="1"/>
  <c r="S50" i="22"/>
  <c r="O50" i="22"/>
  <c r="BS49" i="22"/>
  <c r="BR49" i="22"/>
  <c r="BQ49" i="22"/>
  <c r="BT49" i="22" s="1"/>
  <c r="BC49" i="22"/>
  <c r="BH49" i="22" s="1"/>
  <c r="BI49" i="22" s="1"/>
  <c r="AO49" i="22"/>
  <c r="AN49" i="22"/>
  <c r="AG49" i="22"/>
  <c r="Z49" i="22"/>
  <c r="S49" i="22"/>
  <c r="O49" i="22"/>
  <c r="BS48" i="22"/>
  <c r="BR48" i="22"/>
  <c r="BQ48" i="22"/>
  <c r="BT48" i="22" s="1"/>
  <c r="BC48" i="22"/>
  <c r="BH48" i="22" s="1"/>
  <c r="BI48" i="22" s="1"/>
  <c r="AO48" i="22"/>
  <c r="AN48" i="22"/>
  <c r="AG48" i="22"/>
  <c r="Z48" i="22"/>
  <c r="S48" i="22"/>
  <c r="BS47" i="22"/>
  <c r="BR47" i="22"/>
  <c r="BQ47" i="22"/>
  <c r="BT47" i="22" s="1"/>
  <c r="BC47" i="22"/>
  <c r="BH47" i="22" s="1"/>
  <c r="BI47" i="22" s="1"/>
  <c r="AO47" i="22"/>
  <c r="AN47" i="22"/>
  <c r="AG47" i="22"/>
  <c r="Z47" i="22"/>
  <c r="S47" i="22"/>
  <c r="O47" i="22"/>
  <c r="BS46" i="22"/>
  <c r="BR46" i="22"/>
  <c r="BQ46" i="22"/>
  <c r="BT46" i="22" s="1"/>
  <c r="BC46" i="22"/>
  <c r="BH46" i="22" s="1"/>
  <c r="BI46" i="22" s="1"/>
  <c r="AO46" i="22"/>
  <c r="AN46" i="22"/>
  <c r="AG46" i="22"/>
  <c r="Z46" i="22"/>
  <c r="S46" i="22"/>
  <c r="O46" i="22"/>
  <c r="BS45" i="22"/>
  <c r="BR45" i="22"/>
  <c r="BQ45" i="22"/>
  <c r="BT45" i="22" s="1"/>
  <c r="BC45" i="22"/>
  <c r="BH45" i="22" s="1"/>
  <c r="BI45" i="22" s="1"/>
  <c r="AO45" i="22"/>
  <c r="AN45" i="22"/>
  <c r="AG45" i="22"/>
  <c r="Z45" i="22"/>
  <c r="S45" i="22"/>
  <c r="BS44" i="22"/>
  <c r="BR44" i="22"/>
  <c r="BQ44" i="22"/>
  <c r="BT44" i="22" s="1"/>
  <c r="BC44" i="22"/>
  <c r="BH44" i="22" s="1"/>
  <c r="BI44" i="22" s="1"/>
  <c r="AN44" i="22"/>
  <c r="AG44" i="22"/>
  <c r="AO44" i="22" s="1"/>
  <c r="Z44" i="22"/>
  <c r="S44" i="22"/>
  <c r="O44" i="22"/>
  <c r="BS43" i="22"/>
  <c r="BR43" i="22"/>
  <c r="BQ43" i="22"/>
  <c r="BT43" i="22" s="1"/>
  <c r="BC43" i="22"/>
  <c r="BH43" i="22" s="1"/>
  <c r="BI43" i="22" s="1"/>
  <c r="AO43" i="22"/>
  <c r="AG43" i="22"/>
  <c r="Z43" i="22"/>
  <c r="AN43" i="22" s="1"/>
  <c r="S43" i="22"/>
  <c r="O43" i="22"/>
  <c r="BS42" i="22"/>
  <c r="BR42" i="22"/>
  <c r="BQ42" i="22"/>
  <c r="BT42" i="22" s="1"/>
  <c r="BC42" i="22"/>
  <c r="BH42" i="22" s="1"/>
  <c r="BI42" i="22" s="1"/>
  <c r="AO42" i="22"/>
  <c r="AN42" i="22"/>
  <c r="AG42" i="22"/>
  <c r="Z42" i="22"/>
  <c r="S42" i="22"/>
  <c r="BS41" i="22"/>
  <c r="BR41" i="22"/>
  <c r="BQ41" i="22"/>
  <c r="BT41" i="22" s="1"/>
  <c r="BC41" i="22"/>
  <c r="BH41" i="22" s="1"/>
  <c r="BI41" i="22" s="1"/>
  <c r="AO41" i="22"/>
  <c r="AG41" i="22"/>
  <c r="Z41" i="22"/>
  <c r="AN41" i="22" s="1"/>
  <c r="S41" i="22"/>
  <c r="O41" i="22"/>
  <c r="BS40" i="22"/>
  <c r="BR40" i="22"/>
  <c r="BQ40" i="22"/>
  <c r="BT40" i="22" s="1"/>
  <c r="BC40" i="22"/>
  <c r="BH40" i="22" s="1"/>
  <c r="BI40" i="22" s="1"/>
  <c r="AO40" i="22"/>
  <c r="AN40" i="22"/>
  <c r="O40" i="22"/>
  <c r="BS39" i="22"/>
  <c r="BR39" i="22"/>
  <c r="BQ39" i="22"/>
  <c r="BT39" i="22" s="1"/>
  <c r="BC39" i="22"/>
  <c r="BH39" i="22" s="1"/>
  <c r="BI39" i="22" s="1"/>
  <c r="AO39" i="22"/>
  <c r="AN39" i="22"/>
  <c r="AG39" i="22"/>
  <c r="O39" i="22"/>
  <c r="BS38" i="22"/>
  <c r="BR38" i="22"/>
  <c r="BQ38" i="22"/>
  <c r="BT38" i="22" s="1"/>
  <c r="BC38" i="22"/>
  <c r="BH38" i="22" s="1"/>
  <c r="BI38" i="22" s="1"/>
  <c r="AO38" i="22"/>
  <c r="AG38" i="22"/>
  <c r="Z38" i="22"/>
  <c r="AN38" i="22" s="1"/>
  <c r="S38" i="22"/>
  <c r="O38" i="22"/>
  <c r="BS37" i="22"/>
  <c r="BR37" i="22"/>
  <c r="BQ37" i="22"/>
  <c r="BT37" i="22" s="1"/>
  <c r="BC37" i="22"/>
  <c r="BH37" i="22" s="1"/>
  <c r="BI37" i="22" s="1"/>
  <c r="AO37" i="22"/>
  <c r="AG37" i="22"/>
  <c r="Z37" i="22"/>
  <c r="AN37" i="22" s="1"/>
  <c r="S37" i="22"/>
  <c r="O37" i="22"/>
  <c r="BS36" i="22"/>
  <c r="BR36" i="22"/>
  <c r="BQ36" i="22"/>
  <c r="BT36" i="22" s="1"/>
  <c r="AW36" i="22"/>
  <c r="AO36" i="22"/>
  <c r="AN36" i="22"/>
  <c r="AG36" i="22"/>
  <c r="Z36" i="22"/>
  <c r="S36" i="22"/>
  <c r="O36" i="22"/>
  <c r="BS35" i="22"/>
  <c r="BR35" i="22"/>
  <c r="BQ35" i="22"/>
  <c r="BT35" i="22" s="1"/>
  <c r="BC35" i="22"/>
  <c r="BH35" i="22" s="1"/>
  <c r="BI35" i="22" s="1"/>
  <c r="AO35" i="22"/>
  <c r="AN35" i="22"/>
  <c r="AG35" i="22"/>
  <c r="Z35" i="22"/>
  <c r="S35" i="22"/>
  <c r="O35" i="22"/>
  <c r="BS34" i="22"/>
  <c r="BR34" i="22"/>
  <c r="BQ34" i="22"/>
  <c r="BT34" i="22" s="1"/>
  <c r="BC34" i="22"/>
  <c r="BH34" i="22" s="1"/>
  <c r="BI34" i="22" s="1"/>
  <c r="AO34" i="22"/>
  <c r="AN34" i="22"/>
  <c r="AG34" i="22"/>
  <c r="Z34" i="22"/>
  <c r="S34" i="22"/>
  <c r="O34" i="22"/>
  <c r="BS33" i="22"/>
  <c r="BR33" i="22"/>
  <c r="BQ33" i="22"/>
  <c r="BT33" i="22" s="1"/>
  <c r="BC33" i="22"/>
  <c r="BH33" i="22" s="1"/>
  <c r="BI33" i="22" s="1"/>
  <c r="AO33" i="22"/>
  <c r="AG33" i="22"/>
  <c r="Z33" i="22"/>
  <c r="AN33" i="22" s="1"/>
  <c r="S33" i="22"/>
  <c r="O33" i="22"/>
  <c r="BS32" i="22"/>
  <c r="BR32" i="22"/>
  <c r="BQ32" i="22"/>
  <c r="BT32" i="22" s="1"/>
  <c r="BC32" i="22"/>
  <c r="BH32" i="22" s="1"/>
  <c r="BI32" i="22" s="1"/>
  <c r="AO32" i="22"/>
  <c r="AN32" i="22"/>
  <c r="AG32" i="22"/>
  <c r="S32" i="22"/>
  <c r="O32" i="22"/>
  <c r="BS31" i="22"/>
  <c r="BR31" i="22"/>
  <c r="BQ31" i="22"/>
  <c r="BT31" i="22" s="1"/>
  <c r="BC31" i="22"/>
  <c r="BH31" i="22" s="1"/>
  <c r="BI31" i="22" s="1"/>
  <c r="AO31" i="22"/>
  <c r="AN31" i="22"/>
  <c r="AG31" i="22"/>
  <c r="Z31" i="22"/>
  <c r="S31" i="22"/>
  <c r="O31" i="22"/>
  <c r="BS30" i="22"/>
  <c r="BR30" i="22"/>
  <c r="BQ30" i="22"/>
  <c r="BT30" i="22" s="1"/>
  <c r="BC30" i="22"/>
  <c r="BH30" i="22" s="1"/>
  <c r="BI30" i="22" s="1"/>
  <c r="AO30" i="22"/>
  <c r="AN30" i="22"/>
  <c r="AG30" i="22"/>
  <c r="O30" i="22"/>
  <c r="BS29" i="22"/>
  <c r="BR29" i="22"/>
  <c r="BQ29" i="22"/>
  <c r="BT29" i="22" s="1"/>
  <c r="BC29" i="22"/>
  <c r="BH29" i="22" s="1"/>
  <c r="BI29" i="22" s="1"/>
  <c r="AO29" i="22"/>
  <c r="AN29" i="22"/>
  <c r="AG29" i="22"/>
  <c r="O29" i="22"/>
  <c r="BS28" i="22"/>
  <c r="BR28" i="22"/>
  <c r="BQ28" i="22"/>
  <c r="BT28" i="22" s="1"/>
  <c r="BC28" i="22"/>
  <c r="BH28" i="22" s="1"/>
  <c r="BI28" i="22" s="1"/>
  <c r="AO28" i="22"/>
  <c r="AN28" i="22"/>
  <c r="AG28" i="22"/>
  <c r="Z28" i="22"/>
  <c r="S28" i="22"/>
  <c r="O28" i="22"/>
  <c r="BS27" i="22"/>
  <c r="BR27" i="22"/>
  <c r="BQ27" i="22"/>
  <c r="BT27" i="22" s="1"/>
  <c r="BC27" i="22"/>
  <c r="BH27" i="22" s="1"/>
  <c r="BI27" i="22" s="1"/>
  <c r="AO27" i="22"/>
  <c r="AN27" i="22"/>
  <c r="AG27" i="22"/>
  <c r="O27" i="22"/>
  <c r="BS26" i="22"/>
  <c r="BR26" i="22"/>
  <c r="BQ26" i="22"/>
  <c r="BT26" i="22" s="1"/>
  <c r="BC26" i="22"/>
  <c r="BH26" i="22" s="1"/>
  <c r="BI26" i="22" s="1"/>
  <c r="AO26" i="22"/>
  <c r="AN26" i="22"/>
  <c r="AG26" i="22"/>
  <c r="O26" i="22"/>
  <c r="BS25" i="22"/>
  <c r="BR25" i="22"/>
  <c r="BQ25" i="22"/>
  <c r="BT25" i="22" s="1"/>
  <c r="BC25" i="22"/>
  <c r="BH25" i="22" s="1"/>
  <c r="BI25" i="22" s="1"/>
  <c r="AO25" i="22"/>
  <c r="AN25" i="22"/>
  <c r="O25" i="22"/>
  <c r="BS24" i="22"/>
  <c r="BR24" i="22"/>
  <c r="BQ24" i="22"/>
  <c r="BT24" i="22" s="1"/>
  <c r="BC24" i="22"/>
  <c r="BH24" i="22" s="1"/>
  <c r="BI24" i="22" s="1"/>
  <c r="AO24" i="22"/>
  <c r="AG24" i="22"/>
  <c r="Z24" i="22"/>
  <c r="AN24" i="22" s="1"/>
  <c r="S24" i="22"/>
  <c r="O24" i="22"/>
  <c r="BS23" i="22"/>
  <c r="BR23" i="22"/>
  <c r="BQ23" i="22"/>
  <c r="BT23" i="22" s="1"/>
  <c r="BC23" i="22"/>
  <c r="BH23" i="22" s="1"/>
  <c r="BI23" i="22" s="1"/>
  <c r="AO23" i="22"/>
  <c r="AN23" i="22"/>
  <c r="AG23" i="22"/>
  <c r="Z23" i="22"/>
  <c r="S23" i="22"/>
  <c r="O23" i="22"/>
  <c r="BS22" i="22"/>
  <c r="BR22" i="22"/>
  <c r="BQ22" i="22"/>
  <c r="BT22" i="22" s="1"/>
  <c r="BC22" i="22"/>
  <c r="BH22" i="22" s="1"/>
  <c r="BI22" i="22" s="1"/>
  <c r="AO22" i="22"/>
  <c r="AN22" i="22"/>
  <c r="AG22" i="22"/>
  <c r="Z22" i="22"/>
  <c r="S22" i="22"/>
  <c r="O22" i="22"/>
  <c r="BS21" i="22"/>
  <c r="BR21" i="22"/>
  <c r="BQ21" i="22"/>
  <c r="BT21" i="22" s="1"/>
  <c r="BC21" i="22"/>
  <c r="BH21" i="22" s="1"/>
  <c r="BI21" i="22" s="1"/>
  <c r="AO21" i="22"/>
  <c r="AG21" i="22"/>
  <c r="Z21" i="22"/>
  <c r="AN21" i="22" s="1"/>
  <c r="S21" i="22"/>
  <c r="O21" i="22"/>
  <c r="BS20" i="22"/>
  <c r="BR20" i="22"/>
  <c r="BQ20" i="22"/>
  <c r="BT20" i="22" s="1"/>
  <c r="BC20" i="22"/>
  <c r="BH20" i="22" s="1"/>
  <c r="BI20" i="22" s="1"/>
  <c r="AO20" i="22"/>
  <c r="AN20" i="22"/>
  <c r="O20" i="22"/>
  <c r="BS19" i="22"/>
  <c r="BR19" i="22"/>
  <c r="BQ19" i="22"/>
  <c r="BT19" i="22" s="1"/>
  <c r="BC19" i="22"/>
  <c r="BH19" i="22" s="1"/>
  <c r="BI19" i="22" s="1"/>
  <c r="AO19" i="22"/>
  <c r="AN19" i="22"/>
  <c r="AG19" i="22"/>
  <c r="Z19" i="22"/>
  <c r="S19" i="22"/>
  <c r="O19" i="22"/>
  <c r="BS18" i="22"/>
  <c r="BR18" i="22"/>
  <c r="BQ18" i="22"/>
  <c r="BT18" i="22" s="1"/>
  <c r="BC18" i="22"/>
  <c r="BH18" i="22" s="1"/>
  <c r="BI18" i="22" s="1"/>
  <c r="AO18" i="22"/>
  <c r="AN18" i="22"/>
  <c r="S18" i="22"/>
  <c r="O18" i="22"/>
  <c r="BS17" i="22"/>
  <c r="BR17" i="22"/>
  <c r="BQ17" i="22"/>
  <c r="BT17" i="22" s="1"/>
  <c r="BC17" i="22"/>
  <c r="BH17" i="22" s="1"/>
  <c r="BI17" i="22" s="1"/>
  <c r="AO17" i="22"/>
  <c r="AN17" i="22"/>
  <c r="AG17" i="22"/>
  <c r="Z17" i="22"/>
  <c r="S17" i="22"/>
  <c r="O17" i="22"/>
  <c r="BS16" i="22"/>
  <c r="BR16" i="22"/>
  <c r="BQ16" i="22"/>
  <c r="BT16" i="22" s="1"/>
  <c r="BC16" i="22"/>
  <c r="BH16" i="22" s="1"/>
  <c r="BI16" i="22" s="1"/>
  <c r="AO16" i="22"/>
  <c r="AN16" i="22"/>
  <c r="O16" i="22"/>
  <c r="BS15" i="22"/>
  <c r="BR15" i="22"/>
  <c r="BQ15" i="22"/>
  <c r="BT15" i="22" s="1"/>
  <c r="BC15" i="22"/>
  <c r="BH15" i="22" s="1"/>
  <c r="BI15" i="22" s="1"/>
  <c r="AO15" i="22"/>
  <c r="AN15" i="22"/>
  <c r="AG15" i="22"/>
  <c r="Z15" i="22"/>
  <c r="S15" i="22"/>
  <c r="O15" i="22"/>
  <c r="BS14" i="22"/>
  <c r="BR14" i="22"/>
  <c r="BQ14" i="22"/>
  <c r="BT14" i="22" s="1"/>
  <c r="BC14" i="22"/>
  <c r="BH14" i="22" s="1"/>
  <c r="BI14" i="22" s="1"/>
  <c r="AO14" i="22"/>
  <c r="AN14" i="22"/>
  <c r="AG14" i="22"/>
  <c r="Z14" i="22"/>
  <c r="S14" i="22"/>
  <c r="O14" i="22"/>
  <c r="BS13" i="22"/>
  <c r="BR13" i="22"/>
  <c r="BQ13" i="22"/>
  <c r="BT13" i="22" s="1"/>
  <c r="BC13" i="22"/>
  <c r="BH13" i="22" s="1"/>
  <c r="BI13" i="22" s="1"/>
  <c r="AO13" i="22"/>
  <c r="AN13" i="22"/>
  <c r="O13" i="22"/>
  <c r="BS12" i="22"/>
  <c r="BR12" i="22"/>
  <c r="BQ12" i="22"/>
  <c r="BT12" i="22" s="1"/>
  <c r="BC12" i="22"/>
  <c r="BH12" i="22" s="1"/>
  <c r="BI12" i="22" s="1"/>
  <c r="AO12" i="22"/>
  <c r="AN12" i="22"/>
  <c r="O12" i="22"/>
  <c r="BS11" i="22"/>
  <c r="BR11" i="22"/>
  <c r="BQ11" i="22"/>
  <c r="BT11" i="22" s="1"/>
  <c r="AZ11" i="22"/>
  <c r="AO11" i="22"/>
  <c r="AN11" i="22"/>
  <c r="O11" i="22"/>
  <c r="BS10" i="22"/>
  <c r="BR10" i="22"/>
  <c r="BQ10" i="22"/>
  <c r="BT10" i="22" s="1"/>
  <c r="BC10" i="22"/>
  <c r="BH10" i="22" s="1"/>
  <c r="BI10" i="22" s="1"/>
  <c r="AO10" i="22"/>
  <c r="AN10" i="22"/>
  <c r="AG10" i="22"/>
  <c r="Z10" i="22"/>
  <c r="S10" i="22"/>
  <c r="O10" i="22"/>
  <c r="BS9" i="22"/>
  <c r="BR9" i="22"/>
  <c r="BQ9" i="22"/>
  <c r="BT9" i="22" s="1"/>
  <c r="BC9" i="22"/>
  <c r="BH9" i="22" s="1"/>
  <c r="BI9" i="22" s="1"/>
  <c r="AO9" i="22"/>
  <c r="AN9" i="22"/>
  <c r="AG9" i="22"/>
  <c r="Z9" i="22"/>
  <c r="S9" i="22"/>
  <c r="O9" i="22"/>
  <c r="BS8" i="22"/>
  <c r="BR8" i="22"/>
  <c r="BQ8" i="22"/>
  <c r="BT8" i="22" s="1"/>
  <c r="BC8" i="22"/>
  <c r="BH8" i="22" s="1"/>
  <c r="BI8" i="22" s="1"/>
  <c r="AO8" i="22"/>
  <c r="AN8" i="22"/>
  <c r="AG8" i="22"/>
  <c r="Z8" i="22"/>
  <c r="S8" i="22"/>
  <c r="O8" i="22"/>
  <c r="BS7" i="22"/>
  <c r="BR7" i="22"/>
  <c r="BQ7" i="22"/>
  <c r="BT7" i="22" s="1"/>
  <c r="BC7" i="22"/>
  <c r="BH7" i="22" s="1"/>
  <c r="BI7" i="22" s="1"/>
  <c r="AO7" i="22"/>
  <c r="AN7" i="22"/>
  <c r="AG7" i="22"/>
  <c r="Z7" i="22"/>
  <c r="S7" i="22"/>
  <c r="O7" i="22"/>
  <c r="BS6" i="22"/>
  <c r="BR6" i="22"/>
  <c r="BQ6" i="22"/>
  <c r="BT6" i="22" s="1"/>
  <c r="BC6" i="22"/>
  <c r="BH6" i="22" s="1"/>
  <c r="AO6" i="22"/>
  <c r="AN6" i="22"/>
  <c r="AG6" i="22"/>
  <c r="AG125" i="22" s="1"/>
  <c r="Z6" i="22"/>
  <c r="Z125" i="22" s="1"/>
  <c r="S6" i="22"/>
  <c r="S125" i="22" s="1"/>
  <c r="O6" i="22"/>
  <c r="O125" i="22" s="1"/>
  <c r="BG125" i="21"/>
  <c r="BF125" i="21"/>
  <c r="BE125" i="21"/>
  <c r="BA125" i="21"/>
  <c r="AX125" i="21"/>
  <c r="AV125" i="21"/>
  <c r="AM125" i="21"/>
  <c r="AL125" i="21"/>
  <c r="AK125" i="21"/>
  <c r="AJ125" i="21"/>
  <c r="AI125" i="21"/>
  <c r="AH125" i="21"/>
  <c r="AF125" i="21"/>
  <c r="AE125" i="21"/>
  <c r="AD125" i="21"/>
  <c r="AC125" i="21"/>
  <c r="AB125" i="21"/>
  <c r="AA125" i="21"/>
  <c r="Y125" i="21"/>
  <c r="X125" i="21"/>
  <c r="W125" i="21"/>
  <c r="V125" i="21"/>
  <c r="U125" i="21"/>
  <c r="T125" i="21"/>
  <c r="R125" i="21"/>
  <c r="Q125" i="21"/>
  <c r="P125" i="21"/>
  <c r="N125" i="21"/>
  <c r="M125" i="21"/>
  <c r="K125" i="21"/>
  <c r="BS123" i="21"/>
  <c r="BR123" i="21"/>
  <c r="BQ123" i="21"/>
  <c r="BT123" i="21" s="1"/>
  <c r="BC123" i="21"/>
  <c r="BH123" i="21" s="1"/>
  <c r="BI123" i="21" s="1"/>
  <c r="AO123" i="21"/>
  <c r="AN123" i="21"/>
  <c r="AG123" i="21"/>
  <c r="Z123" i="21"/>
  <c r="S123" i="21"/>
  <c r="O123" i="21"/>
  <c r="BS122" i="21"/>
  <c r="BR122" i="21"/>
  <c r="BQ122" i="21"/>
  <c r="BT122" i="21" s="1"/>
  <c r="BC122" i="21"/>
  <c r="BH122" i="21" s="1"/>
  <c r="BI122" i="21" s="1"/>
  <c r="AO122" i="21"/>
  <c r="AN122" i="21"/>
  <c r="Z122" i="21"/>
  <c r="S122" i="21"/>
  <c r="BS121" i="21"/>
  <c r="BR121" i="21"/>
  <c r="BQ121" i="21"/>
  <c r="BT121" i="21" s="1"/>
  <c r="BC121" i="21"/>
  <c r="BH121" i="21" s="1"/>
  <c r="BI121" i="21" s="1"/>
  <c r="AO121" i="21"/>
  <c r="AN121" i="21"/>
  <c r="O121" i="21"/>
  <c r="BS120" i="21"/>
  <c r="BR120" i="21"/>
  <c r="BQ120" i="21"/>
  <c r="BT120" i="21" s="1"/>
  <c r="BC120" i="21"/>
  <c r="BH120" i="21" s="1"/>
  <c r="BI120" i="21" s="1"/>
  <c r="AO120" i="21"/>
  <c r="AG120" i="21"/>
  <c r="Z120" i="21"/>
  <c r="AN120" i="21" s="1"/>
  <c r="S120" i="21"/>
  <c r="O120" i="21"/>
  <c r="BS119" i="21"/>
  <c r="BR119" i="21"/>
  <c r="BQ119" i="21"/>
  <c r="BT119" i="21" s="1"/>
  <c r="BC119" i="21"/>
  <c r="BH119" i="21" s="1"/>
  <c r="BI119" i="21" s="1"/>
  <c r="AO119" i="21"/>
  <c r="AN119" i="21"/>
  <c r="O119" i="21"/>
  <c r="BS118" i="21"/>
  <c r="BR118" i="21"/>
  <c r="BQ118" i="21"/>
  <c r="BT118" i="21" s="1"/>
  <c r="BC118" i="21"/>
  <c r="BH118" i="21" s="1"/>
  <c r="BI118" i="21" s="1"/>
  <c r="AO118" i="21"/>
  <c r="AN118" i="21"/>
  <c r="AG118" i="21"/>
  <c r="Z118" i="21"/>
  <c r="S118" i="21"/>
  <c r="O118" i="21"/>
  <c r="BS117" i="21"/>
  <c r="BR117" i="21"/>
  <c r="BQ117" i="21"/>
  <c r="BT117" i="21" s="1"/>
  <c r="BC117" i="21"/>
  <c r="BH117" i="21" s="1"/>
  <c r="BI117" i="21" s="1"/>
  <c r="AO117" i="21"/>
  <c r="AN117" i="21"/>
  <c r="AG117" i="21"/>
  <c r="Z117" i="21"/>
  <c r="S117" i="21"/>
  <c r="O117" i="21"/>
  <c r="BS116" i="21"/>
  <c r="BR116" i="21"/>
  <c r="BQ116" i="21"/>
  <c r="BT116" i="21" s="1"/>
  <c r="BC116" i="21"/>
  <c r="BH116" i="21" s="1"/>
  <c r="BI116" i="21" s="1"/>
  <c r="AO116" i="21"/>
  <c r="AN116" i="21"/>
  <c r="AG116" i="21"/>
  <c r="Z116" i="21"/>
  <c r="S116" i="21"/>
  <c r="O116" i="21"/>
  <c r="BS115" i="21"/>
  <c r="BR115" i="21"/>
  <c r="BQ115" i="21"/>
  <c r="BT115" i="21" s="1"/>
  <c r="BC115" i="21"/>
  <c r="BH115" i="21" s="1"/>
  <c r="BI115" i="21" s="1"/>
  <c r="AO115" i="21"/>
  <c r="AN115" i="21"/>
  <c r="O115" i="21"/>
  <c r="BS114" i="21"/>
  <c r="BR114" i="21"/>
  <c r="BQ114" i="21"/>
  <c r="BT114" i="21" s="1"/>
  <c r="BC114" i="21"/>
  <c r="BH114" i="21" s="1"/>
  <c r="BI114" i="21" s="1"/>
  <c r="AO114" i="21"/>
  <c r="AG114" i="21"/>
  <c r="Z114" i="21"/>
  <c r="AN114" i="21" s="1"/>
  <c r="S114" i="21"/>
  <c r="O114" i="21"/>
  <c r="BS113" i="21"/>
  <c r="BR113" i="21"/>
  <c r="BQ113" i="21"/>
  <c r="BT113" i="21" s="1"/>
  <c r="BC113" i="21"/>
  <c r="BH113" i="21" s="1"/>
  <c r="BI113" i="21" s="1"/>
  <c r="AO113" i="21"/>
  <c r="AN113" i="21"/>
  <c r="AG113" i="21"/>
  <c r="Z113" i="21"/>
  <c r="S113" i="21"/>
  <c r="O113" i="21"/>
  <c r="BS112" i="21"/>
  <c r="BR112" i="21"/>
  <c r="BQ112" i="21"/>
  <c r="BT112" i="21" s="1"/>
  <c r="BC112" i="21"/>
  <c r="BH112" i="21" s="1"/>
  <c r="BI112" i="21" s="1"/>
  <c r="AO112" i="21"/>
  <c r="AG112" i="21"/>
  <c r="Z112" i="21"/>
  <c r="AN112" i="21" s="1"/>
  <c r="S112" i="21"/>
  <c r="O112" i="21"/>
  <c r="BS111" i="21"/>
  <c r="BR111" i="21"/>
  <c r="BQ111" i="21"/>
  <c r="BT111" i="21" s="1"/>
  <c r="BC111" i="21"/>
  <c r="BH111" i="21" s="1"/>
  <c r="BI111" i="21" s="1"/>
  <c r="AO111" i="21"/>
  <c r="AG111" i="21"/>
  <c r="Z111" i="21"/>
  <c r="AN111" i="21" s="1"/>
  <c r="S111" i="21"/>
  <c r="O111" i="21"/>
  <c r="BS110" i="21"/>
  <c r="BR110" i="21"/>
  <c r="BQ110" i="21"/>
  <c r="BT110" i="21" s="1"/>
  <c r="BC110" i="21"/>
  <c r="BH110" i="21" s="1"/>
  <c r="BI110" i="21" s="1"/>
  <c r="AO110" i="21"/>
  <c r="AN110" i="21"/>
  <c r="O110" i="21"/>
  <c r="BS109" i="21"/>
  <c r="BR109" i="21"/>
  <c r="BQ109" i="21"/>
  <c r="BT109" i="21" s="1"/>
  <c r="BC109" i="21"/>
  <c r="BH109" i="21" s="1"/>
  <c r="BI109" i="21" s="1"/>
  <c r="AO109" i="21"/>
  <c r="AN109" i="21"/>
  <c r="AG109" i="21"/>
  <c r="Z109" i="21"/>
  <c r="S109" i="21"/>
  <c r="O109" i="21"/>
  <c r="BS108" i="21"/>
  <c r="BR108" i="21"/>
  <c r="BQ108" i="21"/>
  <c r="BT108" i="21" s="1"/>
  <c r="BC108" i="21"/>
  <c r="BH108" i="21" s="1"/>
  <c r="BI108" i="21" s="1"/>
  <c r="AO108" i="21"/>
  <c r="AG108" i="21"/>
  <c r="Z108" i="21"/>
  <c r="AN108" i="21" s="1"/>
  <c r="S108" i="21"/>
  <c r="BS107" i="21"/>
  <c r="BR107" i="21"/>
  <c r="BQ107" i="21"/>
  <c r="BT107" i="21" s="1"/>
  <c r="BC107" i="21"/>
  <c r="BH107" i="21" s="1"/>
  <c r="BI107" i="21" s="1"/>
  <c r="AO107" i="21"/>
  <c r="AG107" i="21"/>
  <c r="Z107" i="21"/>
  <c r="AN107" i="21" s="1"/>
  <c r="S107" i="21"/>
  <c r="O107" i="21"/>
  <c r="BS106" i="21"/>
  <c r="BR106" i="21"/>
  <c r="BQ106" i="21"/>
  <c r="BT106" i="21" s="1"/>
  <c r="BC106" i="21"/>
  <c r="BH106" i="21" s="1"/>
  <c r="BI106" i="21" s="1"/>
  <c r="AO106" i="21"/>
  <c r="AN106" i="21"/>
  <c r="AG106" i="21"/>
  <c r="Z106" i="21"/>
  <c r="S106" i="21"/>
  <c r="O106" i="21"/>
  <c r="BS105" i="21"/>
  <c r="BR105" i="21"/>
  <c r="BQ105" i="21"/>
  <c r="BT105" i="21" s="1"/>
  <c r="BC105" i="21"/>
  <c r="BH105" i="21" s="1"/>
  <c r="BI105" i="21" s="1"/>
  <c r="AO105" i="21"/>
  <c r="AG105" i="21"/>
  <c r="Z105" i="21"/>
  <c r="AN105" i="21" s="1"/>
  <c r="S105" i="21"/>
  <c r="O105" i="21"/>
  <c r="BS104" i="21"/>
  <c r="BR104" i="21"/>
  <c r="BQ104" i="21"/>
  <c r="BT104" i="21" s="1"/>
  <c r="BC104" i="21"/>
  <c r="BH104" i="21" s="1"/>
  <c r="BI104" i="21" s="1"/>
  <c r="AO104" i="21"/>
  <c r="AG104" i="21"/>
  <c r="Z104" i="21"/>
  <c r="AN104" i="21" s="1"/>
  <c r="S104" i="21"/>
  <c r="O104" i="21"/>
  <c r="BS103" i="21"/>
  <c r="BR103" i="21"/>
  <c r="BQ103" i="21"/>
  <c r="BT103" i="21" s="1"/>
  <c r="BC103" i="21"/>
  <c r="BH103" i="21" s="1"/>
  <c r="BI103" i="21" s="1"/>
  <c r="AO103" i="21"/>
  <c r="AG103" i="21"/>
  <c r="Z103" i="21"/>
  <c r="AN103" i="21" s="1"/>
  <c r="S103" i="21"/>
  <c r="O103" i="21"/>
  <c r="BS102" i="21"/>
  <c r="BR102" i="21"/>
  <c r="BQ102" i="21"/>
  <c r="BT102" i="21" s="1"/>
  <c r="BC102" i="21"/>
  <c r="BH102" i="21" s="1"/>
  <c r="BI102" i="21" s="1"/>
  <c r="AO102" i="21"/>
  <c r="AN102" i="21"/>
  <c r="AG102" i="21"/>
  <c r="Z102" i="21"/>
  <c r="S102" i="21"/>
  <c r="O102" i="21"/>
  <c r="BS101" i="21"/>
  <c r="BR101" i="21"/>
  <c r="BQ101" i="21"/>
  <c r="BT101" i="21" s="1"/>
  <c r="BC101" i="21"/>
  <c r="BH101" i="21" s="1"/>
  <c r="BI101" i="21" s="1"/>
  <c r="AO101" i="21"/>
  <c r="AN101" i="21"/>
  <c r="O101" i="21"/>
  <c r="BS100" i="21"/>
  <c r="BR100" i="21"/>
  <c r="BQ100" i="21"/>
  <c r="BT100" i="21" s="1"/>
  <c r="BC100" i="21"/>
  <c r="BH100" i="21" s="1"/>
  <c r="BI100" i="21" s="1"/>
  <c r="AO100" i="21"/>
  <c r="AN100" i="21"/>
  <c r="AG100" i="21"/>
  <c r="Z100" i="21"/>
  <c r="S100" i="21"/>
  <c r="O100" i="21"/>
  <c r="BS99" i="21"/>
  <c r="BR99" i="21"/>
  <c r="BQ99" i="21"/>
  <c r="BT99" i="21" s="1"/>
  <c r="BC99" i="21"/>
  <c r="BH99" i="21" s="1"/>
  <c r="BI99" i="21" s="1"/>
  <c r="AO99" i="21"/>
  <c r="AN99" i="21"/>
  <c r="AG99" i="21"/>
  <c r="Z99" i="21"/>
  <c r="S99" i="21"/>
  <c r="O99" i="21"/>
  <c r="BS98" i="21"/>
  <c r="BR98" i="21"/>
  <c r="BQ98" i="21"/>
  <c r="BT98" i="21" s="1"/>
  <c r="BC98" i="21"/>
  <c r="BH98" i="21" s="1"/>
  <c r="BI98" i="21" s="1"/>
  <c r="AO98" i="21"/>
  <c r="AG98" i="21"/>
  <c r="Z98" i="21"/>
  <c r="AN98" i="21" s="1"/>
  <c r="S98" i="21"/>
  <c r="O98" i="21"/>
  <c r="BS97" i="21"/>
  <c r="BR97" i="21"/>
  <c r="BQ97" i="21"/>
  <c r="BT97" i="21" s="1"/>
  <c r="BC97" i="21"/>
  <c r="BH97" i="21" s="1"/>
  <c r="BI97" i="21" s="1"/>
  <c r="AO97" i="21"/>
  <c r="AG97" i="21"/>
  <c r="Z97" i="21"/>
  <c r="AN97" i="21" s="1"/>
  <c r="S97" i="21"/>
  <c r="O97" i="21"/>
  <c r="BS96" i="21"/>
  <c r="BR96" i="21"/>
  <c r="BQ96" i="21"/>
  <c r="BT96" i="21" s="1"/>
  <c r="BC96" i="21"/>
  <c r="BH96" i="21" s="1"/>
  <c r="BI96" i="21" s="1"/>
  <c r="AO96" i="21"/>
  <c r="AN96" i="21"/>
  <c r="AG96" i="21"/>
  <c r="Z96" i="21"/>
  <c r="S96" i="21"/>
  <c r="O96" i="21"/>
  <c r="BS95" i="21"/>
  <c r="BR95" i="21"/>
  <c r="BQ95" i="21"/>
  <c r="BT95" i="21" s="1"/>
  <c r="BC95" i="21"/>
  <c r="BH95" i="21" s="1"/>
  <c r="BI95" i="21" s="1"/>
  <c r="AO95" i="21"/>
  <c r="AN95" i="21"/>
  <c r="AG95" i="21"/>
  <c r="Z95" i="21"/>
  <c r="S95" i="21"/>
  <c r="O95" i="21"/>
  <c r="BS94" i="21"/>
  <c r="BR94" i="21"/>
  <c r="BQ94" i="21"/>
  <c r="BT94" i="21" s="1"/>
  <c r="AY94" i="21"/>
  <c r="AO94" i="21"/>
  <c r="AN94" i="21"/>
  <c r="AG94" i="21"/>
  <c r="Z94" i="21"/>
  <c r="S94" i="21"/>
  <c r="O94" i="21"/>
  <c r="BS93" i="21"/>
  <c r="BR93" i="21"/>
  <c r="BQ93" i="21"/>
  <c r="BT93" i="21" s="1"/>
  <c r="BC93" i="21"/>
  <c r="BH93" i="21" s="1"/>
  <c r="BI93" i="21" s="1"/>
  <c r="AO93" i="21"/>
  <c r="AG93" i="21"/>
  <c r="Z93" i="21"/>
  <c r="AN93" i="21" s="1"/>
  <c r="S93" i="21"/>
  <c r="O93" i="21"/>
  <c r="BS92" i="21"/>
  <c r="BR92" i="21"/>
  <c r="BQ92" i="21"/>
  <c r="BT92" i="21" s="1"/>
  <c r="BC92" i="21"/>
  <c r="BH92" i="21" s="1"/>
  <c r="BI92" i="21" s="1"/>
  <c r="AO92" i="21"/>
  <c r="AN92" i="21"/>
  <c r="AG92" i="21"/>
  <c r="Z92" i="21"/>
  <c r="S92" i="21"/>
  <c r="O92" i="21"/>
  <c r="BS91" i="21"/>
  <c r="BR91" i="21"/>
  <c r="BQ91" i="21"/>
  <c r="BT91" i="21" s="1"/>
  <c r="BC91" i="21"/>
  <c r="BH91" i="21" s="1"/>
  <c r="BI91" i="21" s="1"/>
  <c r="AO91" i="21"/>
  <c r="AN91" i="21"/>
  <c r="AG91" i="21"/>
  <c r="Z91" i="21"/>
  <c r="S91" i="21"/>
  <c r="O91" i="21"/>
  <c r="BS90" i="21"/>
  <c r="BR90" i="21"/>
  <c r="BQ90" i="21"/>
  <c r="BT90" i="21" s="1"/>
  <c r="BC90" i="21"/>
  <c r="BH90" i="21" s="1"/>
  <c r="BI90" i="21" s="1"/>
  <c r="AO90" i="21"/>
  <c r="AN90" i="21"/>
  <c r="AG90" i="21"/>
  <c r="Z90" i="21"/>
  <c r="S90" i="21"/>
  <c r="O90" i="21"/>
  <c r="BS89" i="21"/>
  <c r="BR89" i="21"/>
  <c r="BQ89" i="21"/>
  <c r="BT89" i="21" s="1"/>
  <c r="BC89" i="21"/>
  <c r="BH89" i="21" s="1"/>
  <c r="BI89" i="21" s="1"/>
  <c r="AO89" i="21"/>
  <c r="AN89" i="21"/>
  <c r="AG89" i="21"/>
  <c r="Z89" i="21"/>
  <c r="S89" i="21"/>
  <c r="O89" i="21"/>
  <c r="BS88" i="21"/>
  <c r="BR88" i="21"/>
  <c r="BQ88" i="21"/>
  <c r="BT88" i="21" s="1"/>
  <c r="BC88" i="21"/>
  <c r="BH88" i="21" s="1"/>
  <c r="BI88" i="21" s="1"/>
  <c r="AO88" i="21"/>
  <c r="AN88" i="21"/>
  <c r="AG88" i="21"/>
  <c r="Z88" i="21"/>
  <c r="S88" i="21"/>
  <c r="O88" i="21"/>
  <c r="BS87" i="21"/>
  <c r="BR87" i="21"/>
  <c r="BQ87" i="21"/>
  <c r="BT87" i="21" s="1"/>
  <c r="BC87" i="21"/>
  <c r="BH87" i="21" s="1"/>
  <c r="BI87" i="21" s="1"/>
  <c r="AO87" i="21"/>
  <c r="AN87" i="21"/>
  <c r="AG87" i="21"/>
  <c r="Z87" i="21"/>
  <c r="S87" i="21"/>
  <c r="O87" i="21"/>
  <c r="BS86" i="21"/>
  <c r="BR86" i="21"/>
  <c r="BQ86" i="21"/>
  <c r="BT86" i="21" s="1"/>
  <c r="BB86" i="21"/>
  <c r="AO86" i="21"/>
  <c r="AN86" i="21"/>
  <c r="O86" i="21"/>
  <c r="BS85" i="21"/>
  <c r="BR85" i="21"/>
  <c r="BQ85" i="21"/>
  <c r="BT85" i="21" s="1"/>
  <c r="BC85" i="21"/>
  <c r="BH85" i="21" s="1"/>
  <c r="BI85" i="21" s="1"/>
  <c r="AO85" i="21"/>
  <c r="AN85" i="21"/>
  <c r="O85" i="21"/>
  <c r="BS84" i="21"/>
  <c r="BR84" i="21"/>
  <c r="BQ84" i="21"/>
  <c r="BT84" i="21" s="1"/>
  <c r="BC84" i="21"/>
  <c r="BH84" i="21" s="1"/>
  <c r="BI84" i="21" s="1"/>
  <c r="AO84" i="21"/>
  <c r="AN84" i="21"/>
  <c r="O84" i="21"/>
  <c r="BS83" i="21"/>
  <c r="BR83" i="21"/>
  <c r="BQ83" i="21"/>
  <c r="BT83" i="21" s="1"/>
  <c r="BC83" i="21"/>
  <c r="BH83" i="21" s="1"/>
  <c r="BI83" i="21" s="1"/>
  <c r="AO83" i="21"/>
  <c r="AG83" i="21"/>
  <c r="Z83" i="21"/>
  <c r="AN83" i="21" s="1"/>
  <c r="S83" i="21"/>
  <c r="O83" i="21"/>
  <c r="BS82" i="21"/>
  <c r="BR82" i="21"/>
  <c r="BQ82" i="21"/>
  <c r="BT82" i="21" s="1"/>
  <c r="BC82" i="21"/>
  <c r="BH82" i="21" s="1"/>
  <c r="BI82" i="21" s="1"/>
  <c r="AO82" i="21"/>
  <c r="AG82" i="21"/>
  <c r="Z82" i="21"/>
  <c r="AN82" i="21" s="1"/>
  <c r="S82" i="21"/>
  <c r="O82" i="21"/>
  <c r="BS81" i="21"/>
  <c r="BR81" i="21"/>
  <c r="BQ81" i="21"/>
  <c r="BT81" i="21" s="1"/>
  <c r="BC81" i="21"/>
  <c r="BH81" i="21" s="1"/>
  <c r="BI81" i="21" s="1"/>
  <c r="AO81" i="21"/>
  <c r="AN81" i="21"/>
  <c r="O81" i="21"/>
  <c r="BS80" i="21"/>
  <c r="BR80" i="21"/>
  <c r="BQ80" i="21"/>
  <c r="BT80" i="21" s="1"/>
  <c r="BC80" i="21"/>
  <c r="BH80" i="21" s="1"/>
  <c r="BI80" i="21" s="1"/>
  <c r="AO80" i="21"/>
  <c r="AG80" i="21"/>
  <c r="Z80" i="21"/>
  <c r="AN80" i="21" s="1"/>
  <c r="S80" i="21"/>
  <c r="O80" i="21"/>
  <c r="BS79" i="21"/>
  <c r="BR79" i="21"/>
  <c r="BQ79" i="21"/>
  <c r="BT79" i="21" s="1"/>
  <c r="BC79" i="21"/>
  <c r="BH79" i="21" s="1"/>
  <c r="BI79" i="21" s="1"/>
  <c r="AO79" i="21"/>
  <c r="AN79" i="21"/>
  <c r="AG79" i="21"/>
  <c r="Z79" i="21"/>
  <c r="S79" i="21"/>
  <c r="O79" i="21"/>
  <c r="BS78" i="21"/>
  <c r="BR78" i="21"/>
  <c r="BQ78" i="21"/>
  <c r="BT78" i="21" s="1"/>
  <c r="BC78" i="21"/>
  <c r="BH78" i="21" s="1"/>
  <c r="BI78" i="21" s="1"/>
  <c r="AO78" i="21"/>
  <c r="AN78" i="21"/>
  <c r="AG78" i="21"/>
  <c r="Z78" i="21"/>
  <c r="S78" i="21"/>
  <c r="O78" i="21"/>
  <c r="BS77" i="21"/>
  <c r="BR77" i="21"/>
  <c r="BQ77" i="21"/>
  <c r="BT77" i="21" s="1"/>
  <c r="BC77" i="21"/>
  <c r="BH77" i="21" s="1"/>
  <c r="BI77" i="21" s="1"/>
  <c r="AO77" i="21"/>
  <c r="AN77" i="21"/>
  <c r="AG77" i="21"/>
  <c r="Z77" i="21"/>
  <c r="S77" i="21"/>
  <c r="O77" i="21"/>
  <c r="BS76" i="21"/>
  <c r="BR76" i="21"/>
  <c r="BQ76" i="21"/>
  <c r="BT76" i="21" s="1"/>
  <c r="BC76" i="21"/>
  <c r="BH76" i="21" s="1"/>
  <c r="BI76" i="21" s="1"/>
  <c r="AO76" i="21"/>
  <c r="AN76" i="21"/>
  <c r="O76" i="21"/>
  <c r="BS75" i="21"/>
  <c r="BR75" i="21"/>
  <c r="BQ75" i="21"/>
  <c r="BT75" i="21" s="1"/>
  <c r="BC75" i="21"/>
  <c r="BH75" i="21" s="1"/>
  <c r="BI75" i="21" s="1"/>
  <c r="AO75" i="21"/>
  <c r="AN75" i="21"/>
  <c r="AG75" i="21"/>
  <c r="Z75" i="21"/>
  <c r="S75" i="21"/>
  <c r="O75" i="21"/>
  <c r="BS74" i="21"/>
  <c r="BR74" i="21"/>
  <c r="BQ74" i="21"/>
  <c r="BT74" i="21" s="1"/>
  <c r="BC74" i="21"/>
  <c r="BH74" i="21" s="1"/>
  <c r="BI74" i="21" s="1"/>
  <c r="AO74" i="21"/>
  <c r="AN74" i="21"/>
  <c r="AG74" i="21"/>
  <c r="Z74" i="21"/>
  <c r="S74" i="21"/>
  <c r="O74" i="21"/>
  <c r="BS73" i="21"/>
  <c r="BR73" i="21"/>
  <c r="BQ73" i="21"/>
  <c r="BT73" i="21" s="1"/>
  <c r="BC73" i="21"/>
  <c r="BH73" i="21" s="1"/>
  <c r="BI73" i="21" s="1"/>
  <c r="AO73" i="21"/>
  <c r="AG73" i="21"/>
  <c r="Z73" i="21"/>
  <c r="AN73" i="21" s="1"/>
  <c r="S73" i="21"/>
  <c r="O73" i="21"/>
  <c r="BS72" i="21"/>
  <c r="BR72" i="21"/>
  <c r="BQ72" i="21"/>
  <c r="BT72" i="21" s="1"/>
  <c r="BC72" i="21"/>
  <c r="BH72" i="21" s="1"/>
  <c r="BI72" i="21" s="1"/>
  <c r="AO72" i="21"/>
  <c r="AN72" i="21"/>
  <c r="O72" i="21"/>
  <c r="BS71" i="21"/>
  <c r="BR71" i="21"/>
  <c r="BQ71" i="21"/>
  <c r="BT71" i="21" s="1"/>
  <c r="BC71" i="21"/>
  <c r="BH71" i="21" s="1"/>
  <c r="BI71" i="21" s="1"/>
  <c r="AO71" i="21"/>
  <c r="AG71" i="21"/>
  <c r="Z71" i="21"/>
  <c r="AN71" i="21" s="1"/>
  <c r="S71" i="21"/>
  <c r="O71" i="21"/>
  <c r="BS70" i="21"/>
  <c r="BR70" i="21"/>
  <c r="BQ70" i="21"/>
  <c r="BT70" i="21" s="1"/>
  <c r="BC70" i="21"/>
  <c r="BH70" i="21" s="1"/>
  <c r="BI70" i="21" s="1"/>
  <c r="AO70" i="21"/>
  <c r="AG70" i="21"/>
  <c r="Z70" i="21"/>
  <c r="AN70" i="21" s="1"/>
  <c r="S70" i="21"/>
  <c r="O70" i="21"/>
  <c r="BS69" i="21"/>
  <c r="BR69" i="21"/>
  <c r="BQ69" i="21"/>
  <c r="BT69" i="21" s="1"/>
  <c r="BC69" i="21"/>
  <c r="BH69" i="21" s="1"/>
  <c r="BI69" i="21" s="1"/>
  <c r="AO69" i="21"/>
  <c r="AG69" i="21"/>
  <c r="Z69" i="21"/>
  <c r="AN69" i="21" s="1"/>
  <c r="S69" i="21"/>
  <c r="O69" i="21"/>
  <c r="BS68" i="21"/>
  <c r="BR68" i="21"/>
  <c r="BQ68" i="21"/>
  <c r="BT68" i="21" s="1"/>
  <c r="BC68" i="21"/>
  <c r="BH68" i="21" s="1"/>
  <c r="BI68" i="21" s="1"/>
  <c r="AO68" i="21"/>
  <c r="AG68" i="21"/>
  <c r="Z68" i="21"/>
  <c r="AN68" i="21" s="1"/>
  <c r="S68" i="21"/>
  <c r="O68" i="21"/>
  <c r="BS67" i="21"/>
  <c r="BR67" i="21"/>
  <c r="BQ67" i="21"/>
  <c r="BT67" i="21" s="1"/>
  <c r="BC67" i="21"/>
  <c r="BH67" i="21" s="1"/>
  <c r="BI67" i="21" s="1"/>
  <c r="AO67" i="21"/>
  <c r="AG67" i="21"/>
  <c r="Z67" i="21"/>
  <c r="AN67" i="21" s="1"/>
  <c r="S67" i="21"/>
  <c r="BS66" i="21"/>
  <c r="BR66" i="21"/>
  <c r="BQ66" i="21"/>
  <c r="BT66" i="21" s="1"/>
  <c r="BC66" i="21"/>
  <c r="BH66" i="21" s="1"/>
  <c r="BI66" i="21" s="1"/>
  <c r="AO66" i="21"/>
  <c r="AG66" i="21"/>
  <c r="Z66" i="21"/>
  <c r="AN66" i="21" s="1"/>
  <c r="S66" i="21"/>
  <c r="BS65" i="21"/>
  <c r="BR65" i="21"/>
  <c r="BQ65" i="21"/>
  <c r="BT65" i="21" s="1"/>
  <c r="BC65" i="21"/>
  <c r="BH65" i="21" s="1"/>
  <c r="BI65" i="21" s="1"/>
  <c r="AO65" i="21"/>
  <c r="AG65" i="21"/>
  <c r="Z65" i="21"/>
  <c r="AN65" i="21" s="1"/>
  <c r="S65" i="21"/>
  <c r="BS64" i="21"/>
  <c r="BR64" i="21"/>
  <c r="BQ64" i="21"/>
  <c r="BT64" i="21" s="1"/>
  <c r="BC64" i="21"/>
  <c r="BH64" i="21" s="1"/>
  <c r="BI64" i="21" s="1"/>
  <c r="AO64" i="21"/>
  <c r="AN64" i="21"/>
  <c r="AG64" i="21"/>
  <c r="Z64" i="21"/>
  <c r="S64" i="21"/>
  <c r="O64" i="21"/>
  <c r="BS63" i="21"/>
  <c r="BR63" i="21"/>
  <c r="BQ63" i="21"/>
  <c r="BT63" i="21" s="1"/>
  <c r="BC63" i="21"/>
  <c r="BH63" i="21" s="1"/>
  <c r="BI63" i="21" s="1"/>
  <c r="AO63" i="21"/>
  <c r="AN63" i="21"/>
  <c r="O63" i="21"/>
  <c r="BS62" i="21"/>
  <c r="BR62" i="21"/>
  <c r="BQ62" i="21"/>
  <c r="BT62" i="21" s="1"/>
  <c r="BC62" i="21"/>
  <c r="BH62" i="21" s="1"/>
  <c r="BI62" i="21" s="1"/>
  <c r="O62" i="21"/>
  <c r="BS61" i="21"/>
  <c r="BR61" i="21"/>
  <c r="BQ61" i="21"/>
  <c r="BT61" i="21" s="1"/>
  <c r="BC61" i="21"/>
  <c r="BH61" i="21" s="1"/>
  <c r="BI61" i="21" s="1"/>
  <c r="O61" i="21"/>
  <c r="BS60" i="21"/>
  <c r="BR60" i="21"/>
  <c r="BQ60" i="21"/>
  <c r="BT60" i="21" s="1"/>
  <c r="BC60" i="21"/>
  <c r="BH60" i="21" s="1"/>
  <c r="BI60" i="21" s="1"/>
  <c r="O60" i="21"/>
  <c r="BS59" i="21"/>
  <c r="BR59" i="21"/>
  <c r="BQ59" i="21"/>
  <c r="BT59" i="21" s="1"/>
  <c r="BC59" i="21"/>
  <c r="BH59" i="21" s="1"/>
  <c r="BI59" i="21" s="1"/>
  <c r="AO59" i="21"/>
  <c r="AG59" i="21"/>
  <c r="Z59" i="21"/>
  <c r="AN59" i="21" s="1"/>
  <c r="O59" i="21"/>
  <c r="BS58" i="21"/>
  <c r="BR58" i="21"/>
  <c r="BQ58" i="21"/>
  <c r="BT58" i="21" s="1"/>
  <c r="BC58" i="21"/>
  <c r="BH58" i="21" s="1"/>
  <c r="BI58" i="21" s="1"/>
  <c r="AO58" i="21"/>
  <c r="AG58" i="21"/>
  <c r="Z58" i="21"/>
  <c r="AN58" i="21" s="1"/>
  <c r="O58" i="21"/>
  <c r="BS57" i="21"/>
  <c r="BR57" i="21"/>
  <c r="BQ57" i="21"/>
  <c r="BT57" i="21" s="1"/>
  <c r="BC57" i="21"/>
  <c r="BH57" i="21" s="1"/>
  <c r="BI57" i="21" s="1"/>
  <c r="AO57" i="21"/>
  <c r="AN57" i="21"/>
  <c r="AG57" i="21"/>
  <c r="Z57" i="21"/>
  <c r="S57" i="21"/>
  <c r="O57" i="21"/>
  <c r="BS56" i="21"/>
  <c r="BR56" i="21"/>
  <c r="BQ56" i="21"/>
  <c r="BT56" i="21" s="1"/>
  <c r="BC56" i="21"/>
  <c r="BH56" i="21" s="1"/>
  <c r="BI56" i="21" s="1"/>
  <c r="AO56" i="21"/>
  <c r="AN56" i="21"/>
  <c r="AG56" i="21"/>
  <c r="Z56" i="21"/>
  <c r="S56" i="21"/>
  <c r="O56" i="21"/>
  <c r="BS55" i="21"/>
  <c r="BR55" i="21"/>
  <c r="BQ55" i="21"/>
  <c r="BT55" i="21" s="1"/>
  <c r="BC55" i="21"/>
  <c r="BH55" i="21" s="1"/>
  <c r="BI55" i="21" s="1"/>
  <c r="AO55" i="21"/>
  <c r="AN55" i="21"/>
  <c r="AG55" i="21"/>
  <c r="Z55" i="21"/>
  <c r="S55" i="21"/>
  <c r="O55" i="21"/>
  <c r="BS54" i="21"/>
  <c r="BR54" i="21"/>
  <c r="BQ54" i="21"/>
  <c r="BT54" i="21" s="1"/>
  <c r="BC54" i="21"/>
  <c r="BH54" i="21" s="1"/>
  <c r="BI54" i="21" s="1"/>
  <c r="AO54" i="21"/>
  <c r="AN54" i="21"/>
  <c r="AG54" i="21"/>
  <c r="Z54" i="21"/>
  <c r="S54" i="21"/>
  <c r="O54" i="21"/>
  <c r="L54" i="21"/>
  <c r="L125" i="21" s="1"/>
  <c r="BS53" i="21"/>
  <c r="BR53" i="21"/>
  <c r="BQ53" i="21"/>
  <c r="BT53" i="21" s="1"/>
  <c r="BC53" i="21"/>
  <c r="BH53" i="21" s="1"/>
  <c r="BI53" i="21" s="1"/>
  <c r="AO53" i="21"/>
  <c r="AN53" i="21"/>
  <c r="AG53" i="21"/>
  <c r="Z53" i="21"/>
  <c r="S53" i="21"/>
  <c r="O53" i="21"/>
  <c r="BS52" i="21"/>
  <c r="BR52" i="21"/>
  <c r="BQ52" i="21"/>
  <c r="BT52" i="21" s="1"/>
  <c r="BC52" i="21"/>
  <c r="BH52" i="21" s="1"/>
  <c r="BI52" i="21" s="1"/>
  <c r="AO52" i="21"/>
  <c r="AN52" i="21"/>
  <c r="AG52" i="21"/>
  <c r="Z52" i="21"/>
  <c r="S52" i="21"/>
  <c r="O52" i="21"/>
  <c r="BS51" i="21"/>
  <c r="BR51" i="21"/>
  <c r="BQ51" i="21"/>
  <c r="BT51" i="21" s="1"/>
  <c r="BC51" i="21"/>
  <c r="BH51" i="21" s="1"/>
  <c r="BI51" i="21" s="1"/>
  <c r="AO51" i="21"/>
  <c r="AN51" i="21"/>
  <c r="AG51" i="21"/>
  <c r="Z51" i="21"/>
  <c r="S51" i="21"/>
  <c r="O51" i="21"/>
  <c r="BS50" i="21"/>
  <c r="BR50" i="21"/>
  <c r="BQ50" i="21"/>
  <c r="BT50" i="21" s="1"/>
  <c r="BC50" i="21"/>
  <c r="BH50" i="21" s="1"/>
  <c r="BI50" i="21" s="1"/>
  <c r="AO50" i="21"/>
  <c r="AG50" i="21"/>
  <c r="Z50" i="21"/>
  <c r="AN50" i="21" s="1"/>
  <c r="S50" i="21"/>
  <c r="O50" i="21"/>
  <c r="BS49" i="21"/>
  <c r="BR49" i="21"/>
  <c r="BQ49" i="21"/>
  <c r="BT49" i="21" s="1"/>
  <c r="BC49" i="21"/>
  <c r="BH49" i="21" s="1"/>
  <c r="BI49" i="21" s="1"/>
  <c r="AO49" i="21"/>
  <c r="AN49" i="21"/>
  <c r="AG49" i="21"/>
  <c r="Z49" i="21"/>
  <c r="S49" i="21"/>
  <c r="O49" i="21"/>
  <c r="BS48" i="21"/>
  <c r="BR48" i="21"/>
  <c r="BQ48" i="21"/>
  <c r="BT48" i="21" s="1"/>
  <c r="BC48" i="21"/>
  <c r="BH48" i="21" s="1"/>
  <c r="BI48" i="21" s="1"/>
  <c r="AO48" i="21"/>
  <c r="AN48" i="21"/>
  <c r="AG48" i="21"/>
  <c r="Z48" i="21"/>
  <c r="S48" i="21"/>
  <c r="BS47" i="21"/>
  <c r="BR47" i="21"/>
  <c r="BQ47" i="21"/>
  <c r="BT47" i="21" s="1"/>
  <c r="BC47" i="21"/>
  <c r="BH47" i="21" s="1"/>
  <c r="BI47" i="21" s="1"/>
  <c r="AO47" i="21"/>
  <c r="AN47" i="21"/>
  <c r="AG47" i="21"/>
  <c r="Z47" i="21"/>
  <c r="S47" i="21"/>
  <c r="O47" i="21"/>
  <c r="BS46" i="21"/>
  <c r="BR46" i="21"/>
  <c r="BQ46" i="21"/>
  <c r="BT46" i="21" s="1"/>
  <c r="BC46" i="21"/>
  <c r="BH46" i="21" s="1"/>
  <c r="BI46" i="21" s="1"/>
  <c r="AO46" i="21"/>
  <c r="AN46" i="21"/>
  <c r="AG46" i="21"/>
  <c r="Z46" i="21"/>
  <c r="S46" i="21"/>
  <c r="O46" i="21"/>
  <c r="BS45" i="21"/>
  <c r="BR45" i="21"/>
  <c r="BQ45" i="21"/>
  <c r="BT45" i="21" s="1"/>
  <c r="BC45" i="21"/>
  <c r="BH45" i="21" s="1"/>
  <c r="BI45" i="21" s="1"/>
  <c r="AO45" i="21"/>
  <c r="AN45" i="21"/>
  <c r="AG45" i="21"/>
  <c r="Z45" i="21"/>
  <c r="S45" i="21"/>
  <c r="BS44" i="21"/>
  <c r="BR44" i="21"/>
  <c r="BQ44" i="21"/>
  <c r="BT44" i="21" s="1"/>
  <c r="BC44" i="21"/>
  <c r="BH44" i="21" s="1"/>
  <c r="BI44" i="21" s="1"/>
  <c r="AN44" i="21"/>
  <c r="AG44" i="21"/>
  <c r="AO44" i="21" s="1"/>
  <c r="Z44" i="21"/>
  <c r="S44" i="21"/>
  <c r="O44" i="21"/>
  <c r="BS43" i="21"/>
  <c r="BR43" i="21"/>
  <c r="BQ43" i="21"/>
  <c r="BT43" i="21" s="1"/>
  <c r="BC43" i="21"/>
  <c r="BH43" i="21" s="1"/>
  <c r="BI43" i="21" s="1"/>
  <c r="AO43" i="21"/>
  <c r="AG43" i="21"/>
  <c r="Z43" i="21"/>
  <c r="AN43" i="21" s="1"/>
  <c r="S43" i="21"/>
  <c r="O43" i="21"/>
  <c r="BS42" i="21"/>
  <c r="BR42" i="21"/>
  <c r="BQ42" i="21"/>
  <c r="BT42" i="21" s="1"/>
  <c r="BC42" i="21"/>
  <c r="BH42" i="21" s="1"/>
  <c r="BI42" i="21" s="1"/>
  <c r="AO42" i="21"/>
  <c r="AN42" i="21"/>
  <c r="AG42" i="21"/>
  <c r="Z42" i="21"/>
  <c r="S42" i="21"/>
  <c r="BS41" i="21"/>
  <c r="BR41" i="21"/>
  <c r="BQ41" i="21"/>
  <c r="BT41" i="21" s="1"/>
  <c r="BC41" i="21"/>
  <c r="BH41" i="21" s="1"/>
  <c r="BI41" i="21" s="1"/>
  <c r="AO41" i="21"/>
  <c r="AG41" i="21"/>
  <c r="Z41" i="21"/>
  <c r="AN41" i="21" s="1"/>
  <c r="S41" i="21"/>
  <c r="O41" i="21"/>
  <c r="BS40" i="21"/>
  <c r="BR40" i="21"/>
  <c r="BQ40" i="21"/>
  <c r="BT40" i="21" s="1"/>
  <c r="BC40" i="21"/>
  <c r="BH40" i="21" s="1"/>
  <c r="BI40" i="21" s="1"/>
  <c r="AO40" i="21"/>
  <c r="AN40" i="21"/>
  <c r="O40" i="21"/>
  <c r="BS39" i="21"/>
  <c r="BR39" i="21"/>
  <c r="BQ39" i="21"/>
  <c r="BT39" i="21" s="1"/>
  <c r="BC39" i="21"/>
  <c r="BH39" i="21" s="1"/>
  <c r="BI39" i="21" s="1"/>
  <c r="AO39" i="21"/>
  <c r="AN39" i="21"/>
  <c r="AG39" i="21"/>
  <c r="O39" i="21"/>
  <c r="BS38" i="21"/>
  <c r="BR38" i="21"/>
  <c r="BQ38" i="21"/>
  <c r="BT38" i="21" s="1"/>
  <c r="BC38" i="21"/>
  <c r="BH38" i="21" s="1"/>
  <c r="BI38" i="21" s="1"/>
  <c r="AO38" i="21"/>
  <c r="AG38" i="21"/>
  <c r="Z38" i="21"/>
  <c r="AN38" i="21" s="1"/>
  <c r="S38" i="21"/>
  <c r="O38" i="21"/>
  <c r="BS37" i="21"/>
  <c r="BR37" i="21"/>
  <c r="BQ37" i="21"/>
  <c r="BT37" i="21" s="1"/>
  <c r="BC37" i="21"/>
  <c r="BH37" i="21" s="1"/>
  <c r="BI37" i="21" s="1"/>
  <c r="AO37" i="21"/>
  <c r="AG37" i="21"/>
  <c r="Z37" i="21"/>
  <c r="AN37" i="21" s="1"/>
  <c r="S37" i="21"/>
  <c r="O37" i="21"/>
  <c r="BS36" i="21"/>
  <c r="BR36" i="21"/>
  <c r="BQ36" i="21"/>
  <c r="BT36" i="21" s="1"/>
  <c r="AW36" i="21"/>
  <c r="AO36" i="21"/>
  <c r="AN36" i="21"/>
  <c r="AG36" i="21"/>
  <c r="Z36" i="21"/>
  <c r="S36" i="21"/>
  <c r="O36" i="21"/>
  <c r="BS35" i="21"/>
  <c r="BR35" i="21"/>
  <c r="BQ35" i="21"/>
  <c r="BT35" i="21" s="1"/>
  <c r="BC35" i="21"/>
  <c r="BH35" i="21" s="1"/>
  <c r="BI35" i="21" s="1"/>
  <c r="AO35" i="21"/>
  <c r="AN35" i="21"/>
  <c r="AG35" i="21"/>
  <c r="Z35" i="21"/>
  <c r="S35" i="21"/>
  <c r="O35" i="21"/>
  <c r="BS34" i="21"/>
  <c r="BR34" i="21"/>
  <c r="BQ34" i="21"/>
  <c r="BT34" i="21" s="1"/>
  <c r="BC34" i="21"/>
  <c r="BH34" i="21" s="1"/>
  <c r="BI34" i="21" s="1"/>
  <c r="AO34" i="21"/>
  <c r="AN34" i="21"/>
  <c r="AG34" i="21"/>
  <c r="Z34" i="21"/>
  <c r="S34" i="21"/>
  <c r="O34" i="21"/>
  <c r="BS33" i="21"/>
  <c r="BR33" i="21"/>
  <c r="BQ33" i="21"/>
  <c r="BT33" i="21" s="1"/>
  <c r="BC33" i="21"/>
  <c r="BH33" i="21" s="1"/>
  <c r="BI33" i="21" s="1"/>
  <c r="AO33" i="21"/>
  <c r="AG33" i="21"/>
  <c r="Z33" i="21"/>
  <c r="AN33" i="21" s="1"/>
  <c r="S33" i="21"/>
  <c r="O33" i="21"/>
  <c r="BS32" i="21"/>
  <c r="BR32" i="21"/>
  <c r="BQ32" i="21"/>
  <c r="BT32" i="21" s="1"/>
  <c r="BC32" i="21"/>
  <c r="BH32" i="21" s="1"/>
  <c r="BI32" i="21" s="1"/>
  <c r="AO32" i="21"/>
  <c r="AN32" i="21"/>
  <c r="AG32" i="21"/>
  <c r="S32" i="21"/>
  <c r="O32" i="21"/>
  <c r="BS31" i="21"/>
  <c r="BR31" i="21"/>
  <c r="BQ31" i="21"/>
  <c r="BT31" i="21" s="1"/>
  <c r="BC31" i="21"/>
  <c r="BH31" i="21" s="1"/>
  <c r="BI31" i="21" s="1"/>
  <c r="AO31" i="21"/>
  <c r="AN31" i="21"/>
  <c r="AG31" i="21"/>
  <c r="Z31" i="21"/>
  <c r="S31" i="21"/>
  <c r="O31" i="21"/>
  <c r="BS30" i="21"/>
  <c r="BR30" i="21"/>
  <c r="BQ30" i="21"/>
  <c r="BT30" i="21" s="1"/>
  <c r="BC30" i="21"/>
  <c r="BH30" i="21" s="1"/>
  <c r="BI30" i="21" s="1"/>
  <c r="AO30" i="21"/>
  <c r="AN30" i="21"/>
  <c r="AG30" i="21"/>
  <c r="O30" i="21"/>
  <c r="BS29" i="21"/>
  <c r="BR29" i="21"/>
  <c r="BQ29" i="21"/>
  <c r="BT29" i="21" s="1"/>
  <c r="BC29" i="21"/>
  <c r="BH29" i="21" s="1"/>
  <c r="BI29" i="21" s="1"/>
  <c r="AO29" i="21"/>
  <c r="AN29" i="21"/>
  <c r="AG29" i="21"/>
  <c r="O29" i="21"/>
  <c r="BS28" i="21"/>
  <c r="BR28" i="21"/>
  <c r="BQ28" i="21"/>
  <c r="BT28" i="21" s="1"/>
  <c r="BC28" i="21"/>
  <c r="BH28" i="21" s="1"/>
  <c r="BI28" i="21" s="1"/>
  <c r="AO28" i="21"/>
  <c r="AN28" i="21"/>
  <c r="AG28" i="21"/>
  <c r="Z28" i="21"/>
  <c r="S28" i="21"/>
  <c r="O28" i="21"/>
  <c r="BS27" i="21"/>
  <c r="BR27" i="21"/>
  <c r="BQ27" i="21"/>
  <c r="BT27" i="21" s="1"/>
  <c r="BC27" i="21"/>
  <c r="BH27" i="21" s="1"/>
  <c r="BI27" i="21" s="1"/>
  <c r="AO27" i="21"/>
  <c r="AN27" i="21"/>
  <c r="AG27" i="21"/>
  <c r="O27" i="21"/>
  <c r="BS26" i="21"/>
  <c r="BR26" i="21"/>
  <c r="BQ26" i="21"/>
  <c r="BT26" i="21" s="1"/>
  <c r="BC26" i="21"/>
  <c r="BH26" i="21" s="1"/>
  <c r="BI26" i="21" s="1"/>
  <c r="AO26" i="21"/>
  <c r="AN26" i="21"/>
  <c r="AG26" i="21"/>
  <c r="O26" i="21"/>
  <c r="BS25" i="21"/>
  <c r="BR25" i="21"/>
  <c r="BQ25" i="21"/>
  <c r="BT25" i="21" s="1"/>
  <c r="BC25" i="21"/>
  <c r="BH25" i="21" s="1"/>
  <c r="BI25" i="21" s="1"/>
  <c r="AO25" i="21"/>
  <c r="AN25" i="21"/>
  <c r="O25" i="21"/>
  <c r="BS24" i="21"/>
  <c r="BR24" i="21"/>
  <c r="BQ24" i="21"/>
  <c r="BT24" i="21" s="1"/>
  <c r="BC24" i="21"/>
  <c r="BH24" i="21" s="1"/>
  <c r="BI24" i="21" s="1"/>
  <c r="AO24" i="21"/>
  <c r="AG24" i="21"/>
  <c r="Z24" i="21"/>
  <c r="AN24" i="21" s="1"/>
  <c r="S24" i="21"/>
  <c r="O24" i="21"/>
  <c r="BS23" i="21"/>
  <c r="BR23" i="21"/>
  <c r="BQ23" i="21"/>
  <c r="BT23" i="21" s="1"/>
  <c r="BC23" i="21"/>
  <c r="BH23" i="21" s="1"/>
  <c r="BI23" i="21" s="1"/>
  <c r="AO23" i="21"/>
  <c r="AN23" i="21"/>
  <c r="AG23" i="21"/>
  <c r="Z23" i="21"/>
  <c r="S23" i="21"/>
  <c r="O23" i="21"/>
  <c r="BS22" i="21"/>
  <c r="BR22" i="21"/>
  <c r="BQ22" i="21"/>
  <c r="BT22" i="21" s="1"/>
  <c r="BC22" i="21"/>
  <c r="BH22" i="21" s="1"/>
  <c r="BI22" i="21" s="1"/>
  <c r="AO22" i="21"/>
  <c r="AN22" i="21"/>
  <c r="AG22" i="21"/>
  <c r="Z22" i="21"/>
  <c r="S22" i="21"/>
  <c r="O22" i="21"/>
  <c r="BS21" i="21"/>
  <c r="BR21" i="21"/>
  <c r="BQ21" i="21"/>
  <c r="BT21" i="21" s="1"/>
  <c r="BC21" i="21"/>
  <c r="BH21" i="21" s="1"/>
  <c r="BI21" i="21" s="1"/>
  <c r="AO21" i="21"/>
  <c r="AG21" i="21"/>
  <c r="Z21" i="21"/>
  <c r="AN21" i="21" s="1"/>
  <c r="S21" i="21"/>
  <c r="O21" i="21"/>
  <c r="BS20" i="21"/>
  <c r="BR20" i="21"/>
  <c r="BQ20" i="21"/>
  <c r="BT20" i="21" s="1"/>
  <c r="BC20" i="21"/>
  <c r="BH20" i="21" s="1"/>
  <c r="BI20" i="21" s="1"/>
  <c r="AO20" i="21"/>
  <c r="AN20" i="21"/>
  <c r="O20" i="21"/>
  <c r="BS19" i="21"/>
  <c r="BR19" i="21"/>
  <c r="BQ19" i="21"/>
  <c r="BT19" i="21" s="1"/>
  <c r="BC19" i="21"/>
  <c r="BH19" i="21" s="1"/>
  <c r="BI19" i="21" s="1"/>
  <c r="AO19" i="21"/>
  <c r="AN19" i="21"/>
  <c r="AG19" i="21"/>
  <c r="Z19" i="21"/>
  <c r="S19" i="21"/>
  <c r="O19" i="21"/>
  <c r="BS18" i="21"/>
  <c r="BR18" i="21"/>
  <c r="BQ18" i="21"/>
  <c r="BT18" i="21" s="1"/>
  <c r="BC18" i="21"/>
  <c r="BH18" i="21" s="1"/>
  <c r="BI18" i="21" s="1"/>
  <c r="AO18" i="21"/>
  <c r="AN18" i="21"/>
  <c r="S18" i="21"/>
  <c r="O18" i="21"/>
  <c r="BS17" i="21"/>
  <c r="BR17" i="21"/>
  <c r="BQ17" i="21"/>
  <c r="BT17" i="21" s="1"/>
  <c r="BC17" i="21"/>
  <c r="BH17" i="21" s="1"/>
  <c r="BI17" i="21" s="1"/>
  <c r="AO17" i="21"/>
  <c r="AN17" i="21"/>
  <c r="AG17" i="21"/>
  <c r="Z17" i="21"/>
  <c r="S17" i="21"/>
  <c r="O17" i="21"/>
  <c r="BS16" i="21"/>
  <c r="BR16" i="21"/>
  <c r="BQ16" i="21"/>
  <c r="BT16" i="21" s="1"/>
  <c r="BC16" i="21"/>
  <c r="BH16" i="21" s="1"/>
  <c r="BI16" i="21" s="1"/>
  <c r="AO16" i="21"/>
  <c r="AN16" i="21"/>
  <c r="O16" i="21"/>
  <c r="BS15" i="21"/>
  <c r="BR15" i="21"/>
  <c r="BQ15" i="21"/>
  <c r="BT15" i="21" s="1"/>
  <c r="BC15" i="21"/>
  <c r="BH15" i="21" s="1"/>
  <c r="BI15" i="21" s="1"/>
  <c r="AO15" i="21"/>
  <c r="AN15" i="21"/>
  <c r="AG15" i="21"/>
  <c r="Z15" i="21"/>
  <c r="S15" i="21"/>
  <c r="O15" i="21"/>
  <c r="BS14" i="21"/>
  <c r="BR14" i="21"/>
  <c r="BQ14" i="21"/>
  <c r="BT14" i="21" s="1"/>
  <c r="BC14" i="21"/>
  <c r="BH14" i="21" s="1"/>
  <c r="BI14" i="21" s="1"/>
  <c r="AO14" i="21"/>
  <c r="AN14" i="21"/>
  <c r="AG14" i="21"/>
  <c r="Z14" i="21"/>
  <c r="S14" i="21"/>
  <c r="O14" i="21"/>
  <c r="BS13" i="21"/>
  <c r="BR13" i="21"/>
  <c r="BQ13" i="21"/>
  <c r="BT13" i="21" s="1"/>
  <c r="BC13" i="21"/>
  <c r="BH13" i="21" s="1"/>
  <c r="BI13" i="21" s="1"/>
  <c r="AO13" i="21"/>
  <c r="AN13" i="21"/>
  <c r="O13" i="21"/>
  <c r="BS12" i="21"/>
  <c r="BR12" i="21"/>
  <c r="BQ12" i="21"/>
  <c r="BT12" i="21" s="1"/>
  <c r="BC12" i="21"/>
  <c r="BH12" i="21" s="1"/>
  <c r="BI12" i="21" s="1"/>
  <c r="AO12" i="21"/>
  <c r="AN12" i="21"/>
  <c r="O12" i="21"/>
  <c r="BS11" i="21"/>
  <c r="BR11" i="21"/>
  <c r="BQ11" i="21"/>
  <c r="BT11" i="21" s="1"/>
  <c r="AZ11" i="21"/>
  <c r="AO11" i="21"/>
  <c r="AN11" i="21"/>
  <c r="O11" i="21"/>
  <c r="BS10" i="21"/>
  <c r="BR10" i="21"/>
  <c r="BQ10" i="21"/>
  <c r="BT10" i="21" s="1"/>
  <c r="BC10" i="21"/>
  <c r="BH10" i="21" s="1"/>
  <c r="BI10" i="21" s="1"/>
  <c r="AO10" i="21"/>
  <c r="AN10" i="21"/>
  <c r="AG10" i="21"/>
  <c r="Z10" i="21"/>
  <c r="S10" i="21"/>
  <c r="O10" i="21"/>
  <c r="BS9" i="21"/>
  <c r="BR9" i="21"/>
  <c r="BQ9" i="21"/>
  <c r="BT9" i="21" s="1"/>
  <c r="BC9" i="21"/>
  <c r="BH9" i="21" s="1"/>
  <c r="BI9" i="21" s="1"/>
  <c r="AO9" i="21"/>
  <c r="AN9" i="21"/>
  <c r="AG9" i="21"/>
  <c r="Z9" i="21"/>
  <c r="S9" i="21"/>
  <c r="O9" i="21"/>
  <c r="BS8" i="21"/>
  <c r="BR8" i="21"/>
  <c r="BQ8" i="21"/>
  <c r="BT8" i="21" s="1"/>
  <c r="BC8" i="21"/>
  <c r="BH8" i="21" s="1"/>
  <c r="BI8" i="21" s="1"/>
  <c r="AO8" i="21"/>
  <c r="AN8" i="21"/>
  <c r="AG8" i="21"/>
  <c r="Z8" i="21"/>
  <c r="S8" i="21"/>
  <c r="O8" i="21"/>
  <c r="BS7" i="21"/>
  <c r="BR7" i="21"/>
  <c r="BQ7" i="21"/>
  <c r="BT7" i="21" s="1"/>
  <c r="BC7" i="21"/>
  <c r="BH7" i="21" s="1"/>
  <c r="BI7" i="21" s="1"/>
  <c r="AO7" i="21"/>
  <c r="AN7" i="21"/>
  <c r="AG7" i="21"/>
  <c r="Z7" i="21"/>
  <c r="S7" i="21"/>
  <c r="O7" i="21"/>
  <c r="BS6" i="21"/>
  <c r="BR6" i="21"/>
  <c r="BQ6" i="21"/>
  <c r="BT6" i="21" s="1"/>
  <c r="BC6" i="21"/>
  <c r="BH6" i="21" s="1"/>
  <c r="AO6" i="21"/>
  <c r="AN6" i="21"/>
  <c r="AG6" i="21"/>
  <c r="AG125" i="21" s="1"/>
  <c r="Z6" i="21"/>
  <c r="Z125" i="21" s="1"/>
  <c r="S6" i="21"/>
  <c r="S125" i="21" s="1"/>
  <c r="O6" i="21"/>
  <c r="O125" i="21" s="1"/>
  <c r="BG125" i="20"/>
  <c r="BF125" i="20"/>
  <c r="BE125" i="20"/>
  <c r="BA125" i="20"/>
  <c r="AX125" i="20"/>
  <c r="AV125" i="20"/>
  <c r="AM125" i="20"/>
  <c r="AL125" i="20"/>
  <c r="AK125" i="20"/>
  <c r="AJ125" i="20"/>
  <c r="AI125" i="20"/>
  <c r="AH125" i="20"/>
  <c r="AF125" i="20"/>
  <c r="AE125" i="20"/>
  <c r="AD125" i="20"/>
  <c r="AC125" i="20"/>
  <c r="AB125" i="20"/>
  <c r="AA125" i="20"/>
  <c r="Y125" i="20"/>
  <c r="X125" i="20"/>
  <c r="W125" i="20"/>
  <c r="V125" i="20"/>
  <c r="U125" i="20"/>
  <c r="T125" i="20"/>
  <c r="R125" i="20"/>
  <c r="Q125" i="20"/>
  <c r="P125" i="20"/>
  <c r="N125" i="20"/>
  <c r="M125" i="20"/>
  <c r="K125" i="20"/>
  <c r="BS123" i="20"/>
  <c r="BR123" i="20"/>
  <c r="BQ123" i="20"/>
  <c r="BT123" i="20" s="1"/>
  <c r="BC123" i="20"/>
  <c r="BH123" i="20" s="1"/>
  <c r="BI123" i="20" s="1"/>
  <c r="AO123" i="20"/>
  <c r="AN123" i="20"/>
  <c r="AG123" i="20"/>
  <c r="Z123" i="20"/>
  <c r="S123" i="20"/>
  <c r="O123" i="20"/>
  <c r="BS122" i="20"/>
  <c r="BR122" i="20"/>
  <c r="BQ122" i="20"/>
  <c r="BT122" i="20" s="1"/>
  <c r="BC122" i="20"/>
  <c r="BH122" i="20" s="1"/>
  <c r="BI122" i="20" s="1"/>
  <c r="AO122" i="20"/>
  <c r="AN122" i="20"/>
  <c r="Z122" i="20"/>
  <c r="S122" i="20"/>
  <c r="BS121" i="20"/>
  <c r="BR121" i="20"/>
  <c r="BQ121" i="20"/>
  <c r="BT121" i="20" s="1"/>
  <c r="BC121" i="20"/>
  <c r="BH121" i="20" s="1"/>
  <c r="BI121" i="20" s="1"/>
  <c r="AO121" i="20"/>
  <c r="AN121" i="20"/>
  <c r="O121" i="20"/>
  <c r="BS120" i="20"/>
  <c r="BR120" i="20"/>
  <c r="BQ120" i="20"/>
  <c r="BT120" i="20" s="1"/>
  <c r="BC120" i="20"/>
  <c r="BH120" i="20" s="1"/>
  <c r="BI120" i="20" s="1"/>
  <c r="AO120" i="20"/>
  <c r="AG120" i="20"/>
  <c r="Z120" i="20"/>
  <c r="AN120" i="20" s="1"/>
  <c r="S120" i="20"/>
  <c r="O120" i="20"/>
  <c r="BS119" i="20"/>
  <c r="BR119" i="20"/>
  <c r="BQ119" i="20"/>
  <c r="BT119" i="20" s="1"/>
  <c r="BC119" i="20"/>
  <c r="BH119" i="20" s="1"/>
  <c r="BI119" i="20" s="1"/>
  <c r="O119" i="20"/>
  <c r="BS118" i="20"/>
  <c r="BR118" i="20"/>
  <c r="BQ118" i="20"/>
  <c r="BT118" i="20" s="1"/>
  <c r="BC118" i="20"/>
  <c r="BH118" i="20" s="1"/>
  <c r="BI118" i="20" s="1"/>
  <c r="AO118" i="20"/>
  <c r="AN118" i="20"/>
  <c r="AG118" i="20"/>
  <c r="Z118" i="20"/>
  <c r="S118" i="20"/>
  <c r="O118" i="20"/>
  <c r="BS117" i="20"/>
  <c r="BR117" i="20"/>
  <c r="BQ117" i="20"/>
  <c r="BT117" i="20" s="1"/>
  <c r="BC117" i="20"/>
  <c r="BH117" i="20" s="1"/>
  <c r="BI117" i="20" s="1"/>
  <c r="AO117" i="20"/>
  <c r="AN117" i="20"/>
  <c r="AG117" i="20"/>
  <c r="Z117" i="20"/>
  <c r="S117" i="20"/>
  <c r="O117" i="20"/>
  <c r="BS116" i="20"/>
  <c r="BR116" i="20"/>
  <c r="BQ116" i="20"/>
  <c r="BT116" i="20" s="1"/>
  <c r="BC116" i="20"/>
  <c r="BH116" i="20" s="1"/>
  <c r="BI116" i="20" s="1"/>
  <c r="AO116" i="20"/>
  <c r="AN116" i="20"/>
  <c r="AG116" i="20"/>
  <c r="Z116" i="20"/>
  <c r="S116" i="20"/>
  <c r="O116" i="20"/>
  <c r="BS115" i="20"/>
  <c r="BR115" i="20"/>
  <c r="BQ115" i="20"/>
  <c r="BT115" i="20" s="1"/>
  <c r="BC115" i="20"/>
  <c r="BH115" i="20" s="1"/>
  <c r="BI115" i="20" s="1"/>
  <c r="AO115" i="20"/>
  <c r="AN115" i="20"/>
  <c r="O115" i="20"/>
  <c r="BS114" i="20"/>
  <c r="BR114" i="20"/>
  <c r="BQ114" i="20"/>
  <c r="BT114" i="20" s="1"/>
  <c r="BC114" i="20"/>
  <c r="BH114" i="20" s="1"/>
  <c r="BI114" i="20" s="1"/>
  <c r="AO114" i="20"/>
  <c r="AG114" i="20"/>
  <c r="Z114" i="20"/>
  <c r="AN114" i="20" s="1"/>
  <c r="S114" i="20"/>
  <c r="O114" i="20"/>
  <c r="BS113" i="20"/>
  <c r="BR113" i="20"/>
  <c r="BQ113" i="20"/>
  <c r="BT113" i="20" s="1"/>
  <c r="BC113" i="20"/>
  <c r="BH113" i="20" s="1"/>
  <c r="BI113" i="20" s="1"/>
  <c r="AO113" i="20"/>
  <c r="AN113" i="20"/>
  <c r="AG113" i="20"/>
  <c r="Z113" i="20"/>
  <c r="S113" i="20"/>
  <c r="O113" i="20"/>
  <c r="BS112" i="20"/>
  <c r="BR112" i="20"/>
  <c r="BQ112" i="20"/>
  <c r="BT112" i="20" s="1"/>
  <c r="BC112" i="20"/>
  <c r="BH112" i="20" s="1"/>
  <c r="BI112" i="20" s="1"/>
  <c r="AO112" i="20"/>
  <c r="AG112" i="20"/>
  <c r="Z112" i="20"/>
  <c r="AN112" i="20" s="1"/>
  <c r="S112" i="20"/>
  <c r="O112" i="20"/>
  <c r="BS111" i="20"/>
  <c r="BR111" i="20"/>
  <c r="BQ111" i="20"/>
  <c r="BT111" i="20" s="1"/>
  <c r="BC111" i="20"/>
  <c r="BH111" i="20" s="1"/>
  <c r="BI111" i="20" s="1"/>
  <c r="AO111" i="20"/>
  <c r="AG111" i="20"/>
  <c r="Z111" i="20"/>
  <c r="AN111" i="20" s="1"/>
  <c r="S111" i="20"/>
  <c r="O111" i="20"/>
  <c r="BS110" i="20"/>
  <c r="BR110" i="20"/>
  <c r="BQ110" i="20"/>
  <c r="BT110" i="20" s="1"/>
  <c r="BC110" i="20"/>
  <c r="BH110" i="20" s="1"/>
  <c r="BI110" i="20" s="1"/>
  <c r="AO110" i="20"/>
  <c r="AN110" i="20"/>
  <c r="O110" i="20"/>
  <c r="BS109" i="20"/>
  <c r="BR109" i="20"/>
  <c r="BQ109" i="20"/>
  <c r="BT109" i="20" s="1"/>
  <c r="BC109" i="20"/>
  <c r="BH109" i="20" s="1"/>
  <c r="BI109" i="20" s="1"/>
  <c r="AO109" i="20"/>
  <c r="AN109" i="20"/>
  <c r="AG109" i="20"/>
  <c r="Z109" i="20"/>
  <c r="S109" i="20"/>
  <c r="O109" i="20"/>
  <c r="BS108" i="20"/>
  <c r="BR108" i="20"/>
  <c r="BQ108" i="20"/>
  <c r="BT108" i="20" s="1"/>
  <c r="BC108" i="20"/>
  <c r="BH108" i="20" s="1"/>
  <c r="BI108" i="20" s="1"/>
  <c r="AO108" i="20"/>
  <c r="AG108" i="20"/>
  <c r="Z108" i="20"/>
  <c r="AN108" i="20" s="1"/>
  <c r="S108" i="20"/>
  <c r="BS107" i="20"/>
  <c r="BR107" i="20"/>
  <c r="BQ107" i="20"/>
  <c r="BT107" i="20" s="1"/>
  <c r="BC107" i="20"/>
  <c r="BH107" i="20" s="1"/>
  <c r="BI107" i="20" s="1"/>
  <c r="AO107" i="20"/>
  <c r="AG107" i="20"/>
  <c r="Z107" i="20"/>
  <c r="AN107" i="20" s="1"/>
  <c r="S107" i="20"/>
  <c r="O107" i="20"/>
  <c r="BS106" i="20"/>
  <c r="BR106" i="20"/>
  <c r="BQ106" i="20"/>
  <c r="BT106" i="20" s="1"/>
  <c r="BC106" i="20"/>
  <c r="BH106" i="20" s="1"/>
  <c r="BI106" i="20" s="1"/>
  <c r="AO106" i="20"/>
  <c r="AN106" i="20"/>
  <c r="AG106" i="20"/>
  <c r="Z106" i="20"/>
  <c r="S106" i="20"/>
  <c r="O106" i="20"/>
  <c r="BS105" i="20"/>
  <c r="BR105" i="20"/>
  <c r="BQ105" i="20"/>
  <c r="BT105" i="20" s="1"/>
  <c r="BC105" i="20"/>
  <c r="BH105" i="20" s="1"/>
  <c r="BI105" i="20" s="1"/>
  <c r="AO105" i="20"/>
  <c r="AG105" i="20"/>
  <c r="Z105" i="20"/>
  <c r="AN105" i="20" s="1"/>
  <c r="S105" i="20"/>
  <c r="O105" i="20"/>
  <c r="BS104" i="20"/>
  <c r="BR104" i="20"/>
  <c r="BQ104" i="20"/>
  <c r="BT104" i="20" s="1"/>
  <c r="BC104" i="20"/>
  <c r="BH104" i="20" s="1"/>
  <c r="BI104" i="20" s="1"/>
  <c r="AO104" i="20"/>
  <c r="AG104" i="20"/>
  <c r="Z104" i="20"/>
  <c r="AN104" i="20" s="1"/>
  <c r="S104" i="20"/>
  <c r="O104" i="20"/>
  <c r="BS103" i="20"/>
  <c r="BR103" i="20"/>
  <c r="BQ103" i="20"/>
  <c r="BT103" i="20" s="1"/>
  <c r="BC103" i="20"/>
  <c r="BH103" i="20" s="1"/>
  <c r="BI103" i="20" s="1"/>
  <c r="AO103" i="20"/>
  <c r="AG103" i="20"/>
  <c r="Z103" i="20"/>
  <c r="AN103" i="20" s="1"/>
  <c r="S103" i="20"/>
  <c r="O103" i="20"/>
  <c r="BS102" i="20"/>
  <c r="BR102" i="20"/>
  <c r="BQ102" i="20"/>
  <c r="BT102" i="20" s="1"/>
  <c r="BC102" i="20"/>
  <c r="BH102" i="20" s="1"/>
  <c r="BI102" i="20" s="1"/>
  <c r="AO102" i="20"/>
  <c r="AN102" i="20"/>
  <c r="AG102" i="20"/>
  <c r="Z102" i="20"/>
  <c r="S102" i="20"/>
  <c r="O102" i="20"/>
  <c r="BS101" i="20"/>
  <c r="BR101" i="20"/>
  <c r="BQ101" i="20"/>
  <c r="BT101" i="20" s="1"/>
  <c r="BC101" i="20"/>
  <c r="BH101" i="20" s="1"/>
  <c r="BI101" i="20" s="1"/>
  <c r="AO101" i="20"/>
  <c r="AN101" i="20"/>
  <c r="O101" i="20"/>
  <c r="BS100" i="20"/>
  <c r="BR100" i="20"/>
  <c r="BQ100" i="20"/>
  <c r="BT100" i="20" s="1"/>
  <c r="BC100" i="20"/>
  <c r="BH100" i="20" s="1"/>
  <c r="BI100" i="20" s="1"/>
  <c r="AO100" i="20"/>
  <c r="AN100" i="20"/>
  <c r="AG100" i="20"/>
  <c r="Z100" i="20"/>
  <c r="S100" i="20"/>
  <c r="O100" i="20"/>
  <c r="BS99" i="20"/>
  <c r="BR99" i="20"/>
  <c r="BQ99" i="20"/>
  <c r="BT99" i="20" s="1"/>
  <c r="BC99" i="20"/>
  <c r="BH99" i="20" s="1"/>
  <c r="BI99" i="20" s="1"/>
  <c r="AO99" i="20"/>
  <c r="AN99" i="20"/>
  <c r="AG99" i="20"/>
  <c r="Z99" i="20"/>
  <c r="S99" i="20"/>
  <c r="O99" i="20"/>
  <c r="BS98" i="20"/>
  <c r="BR98" i="20"/>
  <c r="BQ98" i="20"/>
  <c r="BT98" i="20" s="1"/>
  <c r="BC98" i="20"/>
  <c r="BH98" i="20" s="1"/>
  <c r="BI98" i="20" s="1"/>
  <c r="AO98" i="20"/>
  <c r="AG98" i="20"/>
  <c r="Z98" i="20"/>
  <c r="AN98" i="20" s="1"/>
  <c r="S98" i="20"/>
  <c r="O98" i="20"/>
  <c r="BS97" i="20"/>
  <c r="BR97" i="20"/>
  <c r="BQ97" i="20"/>
  <c r="BT97" i="20" s="1"/>
  <c r="BC97" i="20"/>
  <c r="BH97" i="20" s="1"/>
  <c r="BI97" i="20" s="1"/>
  <c r="AO97" i="20"/>
  <c r="AG97" i="20"/>
  <c r="Z97" i="20"/>
  <c r="AN97" i="20" s="1"/>
  <c r="S97" i="20"/>
  <c r="O97" i="20"/>
  <c r="BS96" i="20"/>
  <c r="BR96" i="20"/>
  <c r="BQ96" i="20"/>
  <c r="BT96" i="20" s="1"/>
  <c r="BC96" i="20"/>
  <c r="BH96" i="20" s="1"/>
  <c r="BI96" i="20" s="1"/>
  <c r="AO96" i="20"/>
  <c r="AN96" i="20"/>
  <c r="AG96" i="20"/>
  <c r="Z96" i="20"/>
  <c r="S96" i="20"/>
  <c r="O96" i="20"/>
  <c r="BS95" i="20"/>
  <c r="BR95" i="20"/>
  <c r="BQ95" i="20"/>
  <c r="BT95" i="20" s="1"/>
  <c r="BC95" i="20"/>
  <c r="BH95" i="20" s="1"/>
  <c r="BI95" i="20" s="1"/>
  <c r="AO95" i="20"/>
  <c r="AN95" i="20"/>
  <c r="AG95" i="20"/>
  <c r="Z95" i="20"/>
  <c r="S95" i="20"/>
  <c r="O95" i="20"/>
  <c r="BS94" i="20"/>
  <c r="BR94" i="20"/>
  <c r="BQ94" i="20"/>
  <c r="BT94" i="20" s="1"/>
  <c r="AY94" i="20"/>
  <c r="AO94" i="20"/>
  <c r="AN94" i="20"/>
  <c r="AG94" i="20"/>
  <c r="Z94" i="20"/>
  <c r="S94" i="20"/>
  <c r="O94" i="20"/>
  <c r="BS93" i="20"/>
  <c r="BR93" i="20"/>
  <c r="BQ93" i="20"/>
  <c r="BT93" i="20" s="1"/>
  <c r="BC93" i="20"/>
  <c r="BH93" i="20" s="1"/>
  <c r="BI93" i="20" s="1"/>
  <c r="AO93" i="20"/>
  <c r="AG93" i="20"/>
  <c r="Z93" i="20"/>
  <c r="AN93" i="20" s="1"/>
  <c r="S93" i="20"/>
  <c r="O93" i="20"/>
  <c r="BS92" i="20"/>
  <c r="BR92" i="20"/>
  <c r="BQ92" i="20"/>
  <c r="BT92" i="20" s="1"/>
  <c r="BC92" i="20"/>
  <c r="BH92" i="20" s="1"/>
  <c r="BI92" i="20" s="1"/>
  <c r="AO92" i="20"/>
  <c r="AN92" i="20"/>
  <c r="AG92" i="20"/>
  <c r="Z92" i="20"/>
  <c r="S92" i="20"/>
  <c r="O92" i="20"/>
  <c r="BS91" i="20"/>
  <c r="BR91" i="20"/>
  <c r="BQ91" i="20"/>
  <c r="BT91" i="20" s="1"/>
  <c r="BC91" i="20"/>
  <c r="BH91" i="20" s="1"/>
  <c r="BI91" i="20" s="1"/>
  <c r="AO91" i="20"/>
  <c r="AN91" i="20"/>
  <c r="AG91" i="20"/>
  <c r="Z91" i="20"/>
  <c r="S91" i="20"/>
  <c r="O91" i="20"/>
  <c r="BS90" i="20"/>
  <c r="BR90" i="20"/>
  <c r="BQ90" i="20"/>
  <c r="BT90" i="20" s="1"/>
  <c r="BC90" i="20"/>
  <c r="BH90" i="20" s="1"/>
  <c r="BI90" i="20" s="1"/>
  <c r="AO90" i="20"/>
  <c r="AN90" i="20"/>
  <c r="AG90" i="20"/>
  <c r="Z90" i="20"/>
  <c r="S90" i="20"/>
  <c r="O90" i="20"/>
  <c r="BS89" i="20"/>
  <c r="BR89" i="20"/>
  <c r="BQ89" i="20"/>
  <c r="BT89" i="20" s="1"/>
  <c r="BC89" i="20"/>
  <c r="BH89" i="20" s="1"/>
  <c r="BI89" i="20" s="1"/>
  <c r="AO89" i="20"/>
  <c r="AN89" i="20"/>
  <c r="AG89" i="20"/>
  <c r="Z89" i="20"/>
  <c r="S89" i="20"/>
  <c r="O89" i="20"/>
  <c r="BS88" i="20"/>
  <c r="BR88" i="20"/>
  <c r="BQ88" i="20"/>
  <c r="BT88" i="20" s="1"/>
  <c r="BC88" i="20"/>
  <c r="BH88" i="20" s="1"/>
  <c r="BI88" i="20" s="1"/>
  <c r="AO88" i="20"/>
  <c r="AN88" i="20"/>
  <c r="AG88" i="20"/>
  <c r="Z88" i="20"/>
  <c r="S88" i="20"/>
  <c r="O88" i="20"/>
  <c r="BS87" i="20"/>
  <c r="BR87" i="20"/>
  <c r="BQ87" i="20"/>
  <c r="BT87" i="20" s="1"/>
  <c r="BC87" i="20"/>
  <c r="BH87" i="20" s="1"/>
  <c r="BI87" i="20" s="1"/>
  <c r="AO87" i="20"/>
  <c r="AN87" i="20"/>
  <c r="AG87" i="20"/>
  <c r="Z87" i="20"/>
  <c r="S87" i="20"/>
  <c r="O87" i="20"/>
  <c r="BS86" i="20"/>
  <c r="BR86" i="20"/>
  <c r="BQ86" i="20"/>
  <c r="BT86" i="20" s="1"/>
  <c r="BB86" i="20"/>
  <c r="AO86" i="20"/>
  <c r="AN86" i="20"/>
  <c r="O86" i="20"/>
  <c r="BS85" i="20"/>
  <c r="BR85" i="20"/>
  <c r="BQ85" i="20"/>
  <c r="BT85" i="20" s="1"/>
  <c r="BC85" i="20"/>
  <c r="BH85" i="20" s="1"/>
  <c r="BI85" i="20" s="1"/>
  <c r="AO85" i="20"/>
  <c r="AN85" i="20"/>
  <c r="O85" i="20"/>
  <c r="BS84" i="20"/>
  <c r="BR84" i="20"/>
  <c r="BQ84" i="20"/>
  <c r="BT84" i="20" s="1"/>
  <c r="BC84" i="20"/>
  <c r="BH84" i="20" s="1"/>
  <c r="BI84" i="20" s="1"/>
  <c r="AO84" i="20"/>
  <c r="AN84" i="20"/>
  <c r="O84" i="20"/>
  <c r="BS83" i="20"/>
  <c r="BR83" i="20"/>
  <c r="BQ83" i="20"/>
  <c r="BT83" i="20" s="1"/>
  <c r="BC83" i="20"/>
  <c r="BH83" i="20" s="1"/>
  <c r="BI83" i="20" s="1"/>
  <c r="AO83" i="20"/>
  <c r="AG83" i="20"/>
  <c r="Z83" i="20"/>
  <c r="AN83" i="20" s="1"/>
  <c r="S83" i="20"/>
  <c r="O83" i="20"/>
  <c r="BS82" i="20"/>
  <c r="BR82" i="20"/>
  <c r="BQ82" i="20"/>
  <c r="BT82" i="20" s="1"/>
  <c r="BC82" i="20"/>
  <c r="BH82" i="20" s="1"/>
  <c r="BI82" i="20" s="1"/>
  <c r="AO82" i="20"/>
  <c r="AG82" i="20"/>
  <c r="Z82" i="20"/>
  <c r="AN82" i="20" s="1"/>
  <c r="S82" i="20"/>
  <c r="O82" i="20"/>
  <c r="BS81" i="20"/>
  <c r="BR81" i="20"/>
  <c r="BQ81" i="20"/>
  <c r="BT81" i="20" s="1"/>
  <c r="BC81" i="20"/>
  <c r="BH81" i="20" s="1"/>
  <c r="BI81" i="20" s="1"/>
  <c r="AO81" i="20"/>
  <c r="AN81" i="20"/>
  <c r="O81" i="20"/>
  <c r="BS80" i="20"/>
  <c r="BR80" i="20"/>
  <c r="BQ80" i="20"/>
  <c r="BT80" i="20" s="1"/>
  <c r="BC80" i="20"/>
  <c r="BH80" i="20" s="1"/>
  <c r="BI80" i="20" s="1"/>
  <c r="AO80" i="20"/>
  <c r="AG80" i="20"/>
  <c r="Z80" i="20"/>
  <c r="AN80" i="20" s="1"/>
  <c r="S80" i="20"/>
  <c r="O80" i="20"/>
  <c r="BS79" i="20"/>
  <c r="BR79" i="20"/>
  <c r="BQ79" i="20"/>
  <c r="BT79" i="20" s="1"/>
  <c r="BC79" i="20"/>
  <c r="BH79" i="20" s="1"/>
  <c r="BI79" i="20" s="1"/>
  <c r="AO79" i="20"/>
  <c r="AN79" i="20"/>
  <c r="AG79" i="20"/>
  <c r="Z79" i="20"/>
  <c r="S79" i="20"/>
  <c r="O79" i="20"/>
  <c r="BS78" i="20"/>
  <c r="BR78" i="20"/>
  <c r="BQ78" i="20"/>
  <c r="BT78" i="20" s="1"/>
  <c r="BC78" i="20"/>
  <c r="BH78" i="20" s="1"/>
  <c r="BI78" i="20" s="1"/>
  <c r="AO78" i="20"/>
  <c r="AN78" i="20"/>
  <c r="AG78" i="20"/>
  <c r="Z78" i="20"/>
  <c r="S78" i="20"/>
  <c r="O78" i="20"/>
  <c r="BS77" i="20"/>
  <c r="BR77" i="20"/>
  <c r="BQ77" i="20"/>
  <c r="BT77" i="20" s="1"/>
  <c r="BC77" i="20"/>
  <c r="BH77" i="20" s="1"/>
  <c r="BI77" i="20" s="1"/>
  <c r="AO77" i="20"/>
  <c r="AN77" i="20"/>
  <c r="AG77" i="20"/>
  <c r="Z77" i="20"/>
  <c r="S77" i="20"/>
  <c r="O77" i="20"/>
  <c r="BS76" i="20"/>
  <c r="BR76" i="20"/>
  <c r="BQ76" i="20"/>
  <c r="BT76" i="20" s="1"/>
  <c r="BC76" i="20"/>
  <c r="BH76" i="20" s="1"/>
  <c r="BI76" i="20" s="1"/>
  <c r="AO76" i="20"/>
  <c r="AN76" i="20"/>
  <c r="O76" i="20"/>
  <c r="BS75" i="20"/>
  <c r="BR75" i="20"/>
  <c r="BQ75" i="20"/>
  <c r="BT75" i="20" s="1"/>
  <c r="BC75" i="20"/>
  <c r="BH75" i="20" s="1"/>
  <c r="BI75" i="20" s="1"/>
  <c r="AO75" i="20"/>
  <c r="AN75" i="20"/>
  <c r="AG75" i="20"/>
  <c r="Z75" i="20"/>
  <c r="S75" i="20"/>
  <c r="O75" i="20"/>
  <c r="BS74" i="20"/>
  <c r="BR74" i="20"/>
  <c r="BQ74" i="20"/>
  <c r="BT74" i="20" s="1"/>
  <c r="BC74" i="20"/>
  <c r="BH74" i="20" s="1"/>
  <c r="BI74" i="20" s="1"/>
  <c r="AO74" i="20"/>
  <c r="AN74" i="20"/>
  <c r="AG74" i="20"/>
  <c r="Z74" i="20"/>
  <c r="S74" i="20"/>
  <c r="O74" i="20"/>
  <c r="BS73" i="20"/>
  <c r="BR73" i="20"/>
  <c r="BQ73" i="20"/>
  <c r="BT73" i="20" s="1"/>
  <c r="BC73" i="20"/>
  <c r="BH73" i="20" s="1"/>
  <c r="BI73" i="20" s="1"/>
  <c r="AO73" i="20"/>
  <c r="AG73" i="20"/>
  <c r="Z73" i="20"/>
  <c r="AN73" i="20" s="1"/>
  <c r="S73" i="20"/>
  <c r="O73" i="20"/>
  <c r="BS72" i="20"/>
  <c r="BR72" i="20"/>
  <c r="BQ72" i="20"/>
  <c r="BT72" i="20" s="1"/>
  <c r="BC72" i="20"/>
  <c r="BH72" i="20" s="1"/>
  <c r="BI72" i="20" s="1"/>
  <c r="AO72" i="20"/>
  <c r="AN72" i="20"/>
  <c r="O72" i="20"/>
  <c r="BS71" i="20"/>
  <c r="BR71" i="20"/>
  <c r="BQ71" i="20"/>
  <c r="BT71" i="20" s="1"/>
  <c r="BC71" i="20"/>
  <c r="BH71" i="20" s="1"/>
  <c r="BI71" i="20" s="1"/>
  <c r="AO71" i="20"/>
  <c r="AG71" i="20"/>
  <c r="Z71" i="20"/>
  <c r="AN71" i="20" s="1"/>
  <c r="S71" i="20"/>
  <c r="O71" i="20"/>
  <c r="BS70" i="20"/>
  <c r="BR70" i="20"/>
  <c r="BQ70" i="20"/>
  <c r="BT70" i="20" s="1"/>
  <c r="BC70" i="20"/>
  <c r="BH70" i="20" s="1"/>
  <c r="BI70" i="20" s="1"/>
  <c r="AO70" i="20"/>
  <c r="AG70" i="20"/>
  <c r="Z70" i="20"/>
  <c r="AN70" i="20" s="1"/>
  <c r="S70" i="20"/>
  <c r="O70" i="20"/>
  <c r="BS69" i="20"/>
  <c r="BR69" i="20"/>
  <c r="BQ69" i="20"/>
  <c r="BT69" i="20" s="1"/>
  <c r="BC69" i="20"/>
  <c r="BH69" i="20" s="1"/>
  <c r="BI69" i="20" s="1"/>
  <c r="AO69" i="20"/>
  <c r="AG69" i="20"/>
  <c r="Z69" i="20"/>
  <c r="AN69" i="20" s="1"/>
  <c r="S69" i="20"/>
  <c r="O69" i="20"/>
  <c r="BS68" i="20"/>
  <c r="BR68" i="20"/>
  <c r="BQ68" i="20"/>
  <c r="BT68" i="20" s="1"/>
  <c r="BC68" i="20"/>
  <c r="BH68" i="20" s="1"/>
  <c r="BI68" i="20" s="1"/>
  <c r="AO68" i="20"/>
  <c r="AG68" i="20"/>
  <c r="Z68" i="20"/>
  <c r="AN68" i="20" s="1"/>
  <c r="S68" i="20"/>
  <c r="O68" i="20"/>
  <c r="BS67" i="20"/>
  <c r="BR67" i="20"/>
  <c r="BQ67" i="20"/>
  <c r="BT67" i="20" s="1"/>
  <c r="BC67" i="20"/>
  <c r="BH67" i="20" s="1"/>
  <c r="BI67" i="20" s="1"/>
  <c r="AO67" i="20"/>
  <c r="AG67" i="20"/>
  <c r="Z67" i="20"/>
  <c r="AN67" i="20" s="1"/>
  <c r="S67" i="20"/>
  <c r="BS66" i="20"/>
  <c r="BR66" i="20"/>
  <c r="BQ66" i="20"/>
  <c r="BT66" i="20" s="1"/>
  <c r="BC66" i="20"/>
  <c r="BH66" i="20" s="1"/>
  <c r="BI66" i="20" s="1"/>
  <c r="AO66" i="20"/>
  <c r="AG66" i="20"/>
  <c r="Z66" i="20"/>
  <c r="AN66" i="20" s="1"/>
  <c r="S66" i="20"/>
  <c r="BS65" i="20"/>
  <c r="BR65" i="20"/>
  <c r="BQ65" i="20"/>
  <c r="BT65" i="20" s="1"/>
  <c r="BC65" i="20"/>
  <c r="BH65" i="20" s="1"/>
  <c r="BI65" i="20" s="1"/>
  <c r="AO65" i="20"/>
  <c r="AG65" i="20"/>
  <c r="Z65" i="20"/>
  <c r="AN65" i="20" s="1"/>
  <c r="S65" i="20"/>
  <c r="BS64" i="20"/>
  <c r="BR64" i="20"/>
  <c r="BQ64" i="20"/>
  <c r="BT64" i="20" s="1"/>
  <c r="BC64" i="20"/>
  <c r="BH64" i="20" s="1"/>
  <c r="BI64" i="20" s="1"/>
  <c r="AO64" i="20"/>
  <c r="AN64" i="20"/>
  <c r="AG64" i="20"/>
  <c r="Z64" i="20"/>
  <c r="S64" i="20"/>
  <c r="O64" i="20"/>
  <c r="BS63" i="20"/>
  <c r="BR63" i="20"/>
  <c r="BQ63" i="20"/>
  <c r="BT63" i="20" s="1"/>
  <c r="BC63" i="20"/>
  <c r="BH63" i="20" s="1"/>
  <c r="BI63" i="20" s="1"/>
  <c r="AO63" i="20"/>
  <c r="AN63" i="20"/>
  <c r="O63" i="20"/>
  <c r="BS62" i="20"/>
  <c r="BR62" i="20"/>
  <c r="BQ62" i="20"/>
  <c r="BT62" i="20" s="1"/>
  <c r="BC62" i="20"/>
  <c r="BH62" i="20" s="1"/>
  <c r="BI62" i="20" s="1"/>
  <c r="O62" i="20"/>
  <c r="BS61" i="20"/>
  <c r="BR61" i="20"/>
  <c r="BQ61" i="20"/>
  <c r="BT61" i="20" s="1"/>
  <c r="BC61" i="20"/>
  <c r="BH61" i="20" s="1"/>
  <c r="BI61" i="20" s="1"/>
  <c r="O61" i="20"/>
  <c r="BS60" i="20"/>
  <c r="BR60" i="20"/>
  <c r="BQ60" i="20"/>
  <c r="BT60" i="20" s="1"/>
  <c r="BC60" i="20"/>
  <c r="BH60" i="20" s="1"/>
  <c r="BI60" i="20" s="1"/>
  <c r="O60" i="20"/>
  <c r="BS59" i="20"/>
  <c r="BR59" i="20"/>
  <c r="BQ59" i="20"/>
  <c r="BT59" i="20" s="1"/>
  <c r="BC59" i="20"/>
  <c r="BH59" i="20" s="1"/>
  <c r="BI59" i="20" s="1"/>
  <c r="AO59" i="20"/>
  <c r="AG59" i="20"/>
  <c r="Z59" i="20"/>
  <c r="AN59" i="20" s="1"/>
  <c r="O59" i="20"/>
  <c r="BS58" i="20"/>
  <c r="BR58" i="20"/>
  <c r="BQ58" i="20"/>
  <c r="BT58" i="20" s="1"/>
  <c r="BC58" i="20"/>
  <c r="BH58" i="20" s="1"/>
  <c r="BI58" i="20" s="1"/>
  <c r="AO58" i="20"/>
  <c r="AG58" i="20"/>
  <c r="Z58" i="20"/>
  <c r="AN58" i="20" s="1"/>
  <c r="O58" i="20"/>
  <c r="BS57" i="20"/>
  <c r="BR57" i="20"/>
  <c r="BQ57" i="20"/>
  <c r="BT57" i="20" s="1"/>
  <c r="BC57" i="20"/>
  <c r="BH57" i="20" s="1"/>
  <c r="BI57" i="20" s="1"/>
  <c r="AO57" i="20"/>
  <c r="AN57" i="20"/>
  <c r="AG57" i="20"/>
  <c r="Z57" i="20"/>
  <c r="S57" i="20"/>
  <c r="O57" i="20"/>
  <c r="BS56" i="20"/>
  <c r="BR56" i="20"/>
  <c r="BQ56" i="20"/>
  <c r="BT56" i="20" s="1"/>
  <c r="BC56" i="20"/>
  <c r="BH56" i="20" s="1"/>
  <c r="BI56" i="20" s="1"/>
  <c r="AO56" i="20"/>
  <c r="AN56" i="20"/>
  <c r="AG56" i="20"/>
  <c r="Z56" i="20"/>
  <c r="S56" i="20"/>
  <c r="O56" i="20"/>
  <c r="BS55" i="20"/>
  <c r="BR55" i="20"/>
  <c r="BQ55" i="20"/>
  <c r="BT55" i="20" s="1"/>
  <c r="BC55" i="20"/>
  <c r="BH55" i="20" s="1"/>
  <c r="BI55" i="20" s="1"/>
  <c r="AO55" i="20"/>
  <c r="AN55" i="20"/>
  <c r="AG55" i="20"/>
  <c r="Z55" i="20"/>
  <c r="S55" i="20"/>
  <c r="O55" i="20"/>
  <c r="BS54" i="20"/>
  <c r="BR54" i="20"/>
  <c r="BQ54" i="20"/>
  <c r="BT54" i="20" s="1"/>
  <c r="BC54" i="20"/>
  <c r="BH54" i="20" s="1"/>
  <c r="BI54" i="20" s="1"/>
  <c r="AO54" i="20"/>
  <c r="AN54" i="20"/>
  <c r="AG54" i="20"/>
  <c r="Z54" i="20"/>
  <c r="S54" i="20"/>
  <c r="O54" i="20"/>
  <c r="L54" i="20"/>
  <c r="L125" i="20" s="1"/>
  <c r="BS53" i="20"/>
  <c r="BR53" i="20"/>
  <c r="BQ53" i="20"/>
  <c r="BT53" i="20" s="1"/>
  <c r="BC53" i="20"/>
  <c r="BH53" i="20" s="1"/>
  <c r="BI53" i="20" s="1"/>
  <c r="AO53" i="20"/>
  <c r="AN53" i="20"/>
  <c r="AG53" i="20"/>
  <c r="Z53" i="20"/>
  <c r="S53" i="20"/>
  <c r="O53" i="20"/>
  <c r="BS52" i="20"/>
  <c r="BR52" i="20"/>
  <c r="BQ52" i="20"/>
  <c r="BT52" i="20" s="1"/>
  <c r="BC52" i="20"/>
  <c r="BH52" i="20" s="1"/>
  <c r="BI52" i="20" s="1"/>
  <c r="AO52" i="20"/>
  <c r="AN52" i="20"/>
  <c r="AG52" i="20"/>
  <c r="Z52" i="20"/>
  <c r="S52" i="20"/>
  <c r="O52" i="20"/>
  <c r="BS51" i="20"/>
  <c r="BR51" i="20"/>
  <c r="BQ51" i="20"/>
  <c r="BT51" i="20" s="1"/>
  <c r="BC51" i="20"/>
  <c r="BH51" i="20" s="1"/>
  <c r="BI51" i="20" s="1"/>
  <c r="AO51" i="20"/>
  <c r="AN51" i="20"/>
  <c r="AG51" i="20"/>
  <c r="Z51" i="20"/>
  <c r="S51" i="20"/>
  <c r="O51" i="20"/>
  <c r="BS50" i="20"/>
  <c r="BR50" i="20"/>
  <c r="BQ50" i="20"/>
  <c r="BT50" i="20" s="1"/>
  <c r="BC50" i="20"/>
  <c r="BH50" i="20" s="1"/>
  <c r="BI50" i="20" s="1"/>
  <c r="AO50" i="20"/>
  <c r="AG50" i="20"/>
  <c r="Z50" i="20"/>
  <c r="AN50" i="20" s="1"/>
  <c r="S50" i="20"/>
  <c r="O50" i="20"/>
  <c r="BS49" i="20"/>
  <c r="BR49" i="20"/>
  <c r="BQ49" i="20"/>
  <c r="BT49" i="20" s="1"/>
  <c r="BC49" i="20"/>
  <c r="BH49" i="20" s="1"/>
  <c r="BI49" i="20" s="1"/>
  <c r="AO49" i="20"/>
  <c r="AN49" i="20"/>
  <c r="AG49" i="20"/>
  <c r="Z49" i="20"/>
  <c r="S49" i="20"/>
  <c r="O49" i="20"/>
  <c r="BS48" i="20"/>
  <c r="BR48" i="20"/>
  <c r="BQ48" i="20"/>
  <c r="BT48" i="20" s="1"/>
  <c r="BC48" i="20"/>
  <c r="BH48" i="20" s="1"/>
  <c r="BI48" i="20" s="1"/>
  <c r="AO48" i="20"/>
  <c r="AN48" i="20"/>
  <c r="AG48" i="20"/>
  <c r="Z48" i="20"/>
  <c r="S48" i="20"/>
  <c r="BS47" i="20"/>
  <c r="BR47" i="20"/>
  <c r="BQ47" i="20"/>
  <c r="BT47" i="20" s="1"/>
  <c r="BC47" i="20"/>
  <c r="BH47" i="20" s="1"/>
  <c r="BI47" i="20" s="1"/>
  <c r="AO47" i="20"/>
  <c r="AN47" i="20"/>
  <c r="AG47" i="20"/>
  <c r="Z47" i="20"/>
  <c r="S47" i="20"/>
  <c r="O47" i="20"/>
  <c r="BS46" i="20"/>
  <c r="BR46" i="20"/>
  <c r="BQ46" i="20"/>
  <c r="BT46" i="20" s="1"/>
  <c r="BC46" i="20"/>
  <c r="BH46" i="20" s="1"/>
  <c r="BI46" i="20" s="1"/>
  <c r="AO46" i="20"/>
  <c r="AN46" i="20"/>
  <c r="AG46" i="20"/>
  <c r="Z46" i="20"/>
  <c r="S46" i="20"/>
  <c r="O46" i="20"/>
  <c r="BS45" i="20"/>
  <c r="BR45" i="20"/>
  <c r="BQ45" i="20"/>
  <c r="BT45" i="20" s="1"/>
  <c r="BC45" i="20"/>
  <c r="BH45" i="20" s="1"/>
  <c r="BI45" i="20" s="1"/>
  <c r="AO45" i="20"/>
  <c r="AN45" i="20"/>
  <c r="AG45" i="20"/>
  <c r="Z45" i="20"/>
  <c r="S45" i="20"/>
  <c r="BS44" i="20"/>
  <c r="BR44" i="20"/>
  <c r="BQ44" i="20"/>
  <c r="BT44" i="20" s="1"/>
  <c r="BC44" i="20"/>
  <c r="BH44" i="20" s="1"/>
  <c r="BI44" i="20" s="1"/>
  <c r="AN44" i="20"/>
  <c r="AG44" i="20"/>
  <c r="AO44" i="20" s="1"/>
  <c r="Z44" i="20"/>
  <c r="S44" i="20"/>
  <c r="O44" i="20"/>
  <c r="BS43" i="20"/>
  <c r="BR43" i="20"/>
  <c r="BQ43" i="20"/>
  <c r="BT43" i="20" s="1"/>
  <c r="BC43" i="20"/>
  <c r="BH43" i="20" s="1"/>
  <c r="BI43" i="20" s="1"/>
  <c r="AO43" i="20"/>
  <c r="AG43" i="20"/>
  <c r="Z43" i="20"/>
  <c r="AN43" i="20" s="1"/>
  <c r="S43" i="20"/>
  <c r="O43" i="20"/>
  <c r="BS42" i="20"/>
  <c r="BR42" i="20"/>
  <c r="BQ42" i="20"/>
  <c r="BT42" i="20" s="1"/>
  <c r="BC42" i="20"/>
  <c r="BH42" i="20" s="1"/>
  <c r="BI42" i="20" s="1"/>
  <c r="AO42" i="20"/>
  <c r="AN42" i="20"/>
  <c r="AG42" i="20"/>
  <c r="Z42" i="20"/>
  <c r="S42" i="20"/>
  <c r="BS41" i="20"/>
  <c r="BR41" i="20"/>
  <c r="BQ41" i="20"/>
  <c r="BT41" i="20" s="1"/>
  <c r="BC41" i="20"/>
  <c r="BH41" i="20" s="1"/>
  <c r="BI41" i="20" s="1"/>
  <c r="AO41" i="20"/>
  <c r="AG41" i="20"/>
  <c r="Z41" i="20"/>
  <c r="AN41" i="20" s="1"/>
  <c r="S41" i="20"/>
  <c r="O41" i="20"/>
  <c r="BS40" i="20"/>
  <c r="BR40" i="20"/>
  <c r="BQ40" i="20"/>
  <c r="BT40" i="20" s="1"/>
  <c r="BC40" i="20"/>
  <c r="BH40" i="20" s="1"/>
  <c r="BI40" i="20" s="1"/>
  <c r="AO40" i="20"/>
  <c r="AN40" i="20"/>
  <c r="O40" i="20"/>
  <c r="BS39" i="20"/>
  <c r="BR39" i="20"/>
  <c r="BQ39" i="20"/>
  <c r="BT39" i="20" s="1"/>
  <c r="BC39" i="20"/>
  <c r="BH39" i="20" s="1"/>
  <c r="BI39" i="20" s="1"/>
  <c r="AO39" i="20"/>
  <c r="AN39" i="20"/>
  <c r="AG39" i="20"/>
  <c r="O39" i="20"/>
  <c r="BS38" i="20"/>
  <c r="BR38" i="20"/>
  <c r="BQ38" i="20"/>
  <c r="BT38" i="20" s="1"/>
  <c r="BC38" i="20"/>
  <c r="BH38" i="20" s="1"/>
  <c r="BI38" i="20" s="1"/>
  <c r="AO38" i="20"/>
  <c r="AG38" i="20"/>
  <c r="Z38" i="20"/>
  <c r="AN38" i="20" s="1"/>
  <c r="S38" i="20"/>
  <c r="O38" i="20"/>
  <c r="BS37" i="20"/>
  <c r="BR37" i="20"/>
  <c r="BQ37" i="20"/>
  <c r="BT37" i="20" s="1"/>
  <c r="BC37" i="20"/>
  <c r="BH37" i="20" s="1"/>
  <c r="BI37" i="20" s="1"/>
  <c r="AO37" i="20"/>
  <c r="AG37" i="20"/>
  <c r="Z37" i="20"/>
  <c r="AN37" i="20" s="1"/>
  <c r="S37" i="20"/>
  <c r="O37" i="20"/>
  <c r="BS36" i="20"/>
  <c r="BR36" i="20"/>
  <c r="BQ36" i="20"/>
  <c r="BT36" i="20" s="1"/>
  <c r="AW36" i="20"/>
  <c r="AO36" i="20"/>
  <c r="AN36" i="20"/>
  <c r="AG36" i="20"/>
  <c r="Z36" i="20"/>
  <c r="S36" i="20"/>
  <c r="O36" i="20"/>
  <c r="BS35" i="20"/>
  <c r="BR35" i="20"/>
  <c r="BQ35" i="20"/>
  <c r="BT35" i="20" s="1"/>
  <c r="BC35" i="20"/>
  <c r="BH35" i="20" s="1"/>
  <c r="BI35" i="20" s="1"/>
  <c r="AO35" i="20"/>
  <c r="AN35" i="20"/>
  <c r="AG35" i="20"/>
  <c r="Z35" i="20"/>
  <c r="S35" i="20"/>
  <c r="O35" i="20"/>
  <c r="BS34" i="20"/>
  <c r="BR34" i="20"/>
  <c r="BQ34" i="20"/>
  <c r="BT34" i="20" s="1"/>
  <c r="BC34" i="20"/>
  <c r="BH34" i="20" s="1"/>
  <c r="BI34" i="20" s="1"/>
  <c r="AO34" i="20"/>
  <c r="AN34" i="20"/>
  <c r="AG34" i="20"/>
  <c r="Z34" i="20"/>
  <c r="S34" i="20"/>
  <c r="O34" i="20"/>
  <c r="BS33" i="20"/>
  <c r="BR33" i="20"/>
  <c r="BQ33" i="20"/>
  <c r="BT33" i="20" s="1"/>
  <c r="BC33" i="20"/>
  <c r="BH33" i="20" s="1"/>
  <c r="BI33" i="20" s="1"/>
  <c r="AO33" i="20"/>
  <c r="AG33" i="20"/>
  <c r="Z33" i="20"/>
  <c r="AN33" i="20" s="1"/>
  <c r="S33" i="20"/>
  <c r="O33" i="20"/>
  <c r="BS32" i="20"/>
  <c r="BR32" i="20"/>
  <c r="BQ32" i="20"/>
  <c r="BT32" i="20" s="1"/>
  <c r="BC32" i="20"/>
  <c r="BH32" i="20" s="1"/>
  <c r="BI32" i="20" s="1"/>
  <c r="AO32" i="20"/>
  <c r="AN32" i="20"/>
  <c r="AG32" i="20"/>
  <c r="S32" i="20"/>
  <c r="O32" i="20"/>
  <c r="BS31" i="20"/>
  <c r="BR31" i="20"/>
  <c r="BQ31" i="20"/>
  <c r="BT31" i="20" s="1"/>
  <c r="BC31" i="20"/>
  <c r="BH31" i="20" s="1"/>
  <c r="BI31" i="20" s="1"/>
  <c r="AO31" i="20"/>
  <c r="AN31" i="20"/>
  <c r="AG31" i="20"/>
  <c r="Z31" i="20"/>
  <c r="S31" i="20"/>
  <c r="O31" i="20"/>
  <c r="BS30" i="20"/>
  <c r="BR30" i="20"/>
  <c r="BQ30" i="20"/>
  <c r="BT30" i="20" s="1"/>
  <c r="BC30" i="20"/>
  <c r="BH30" i="20" s="1"/>
  <c r="BI30" i="20" s="1"/>
  <c r="AO30" i="20"/>
  <c r="AN30" i="20"/>
  <c r="AG30" i="20"/>
  <c r="O30" i="20"/>
  <c r="BS29" i="20"/>
  <c r="BR29" i="20"/>
  <c r="BQ29" i="20"/>
  <c r="BT29" i="20" s="1"/>
  <c r="BC29" i="20"/>
  <c r="BH29" i="20" s="1"/>
  <c r="BI29" i="20" s="1"/>
  <c r="AO29" i="20"/>
  <c r="AN29" i="20"/>
  <c r="AG29" i="20"/>
  <c r="O29" i="20"/>
  <c r="BS28" i="20"/>
  <c r="BR28" i="20"/>
  <c r="BQ28" i="20"/>
  <c r="BT28" i="20" s="1"/>
  <c r="BC28" i="20"/>
  <c r="BH28" i="20" s="1"/>
  <c r="BI28" i="20" s="1"/>
  <c r="AO28" i="20"/>
  <c r="AN28" i="20"/>
  <c r="AG28" i="20"/>
  <c r="Z28" i="20"/>
  <c r="S28" i="20"/>
  <c r="O28" i="20"/>
  <c r="BS27" i="20"/>
  <c r="BR27" i="20"/>
  <c r="BQ27" i="20"/>
  <c r="BT27" i="20" s="1"/>
  <c r="BC27" i="20"/>
  <c r="BH27" i="20" s="1"/>
  <c r="BI27" i="20" s="1"/>
  <c r="AO27" i="20"/>
  <c r="AN27" i="20"/>
  <c r="AG27" i="20"/>
  <c r="O27" i="20"/>
  <c r="BS26" i="20"/>
  <c r="BR26" i="20"/>
  <c r="BQ26" i="20"/>
  <c r="BT26" i="20" s="1"/>
  <c r="BC26" i="20"/>
  <c r="BH26" i="20" s="1"/>
  <c r="BI26" i="20" s="1"/>
  <c r="AO26" i="20"/>
  <c r="AN26" i="20"/>
  <c r="AG26" i="20"/>
  <c r="O26" i="20"/>
  <c r="BS25" i="20"/>
  <c r="BR25" i="20"/>
  <c r="BQ25" i="20"/>
  <c r="BT25" i="20" s="1"/>
  <c r="BC25" i="20"/>
  <c r="BH25" i="20" s="1"/>
  <c r="BI25" i="20" s="1"/>
  <c r="AO25" i="20"/>
  <c r="AN25" i="20"/>
  <c r="O25" i="20"/>
  <c r="BS24" i="20"/>
  <c r="BR24" i="20"/>
  <c r="BQ24" i="20"/>
  <c r="BT24" i="20" s="1"/>
  <c r="BC24" i="20"/>
  <c r="BH24" i="20" s="1"/>
  <c r="BI24" i="20" s="1"/>
  <c r="AO24" i="20"/>
  <c r="AG24" i="20"/>
  <c r="Z24" i="20"/>
  <c r="AN24" i="20" s="1"/>
  <c r="S24" i="20"/>
  <c r="O24" i="20"/>
  <c r="BS23" i="20"/>
  <c r="BR23" i="20"/>
  <c r="BQ23" i="20"/>
  <c r="BT23" i="20" s="1"/>
  <c r="BC23" i="20"/>
  <c r="BH23" i="20" s="1"/>
  <c r="BI23" i="20" s="1"/>
  <c r="AO23" i="20"/>
  <c r="AN23" i="20"/>
  <c r="AG23" i="20"/>
  <c r="Z23" i="20"/>
  <c r="S23" i="20"/>
  <c r="O23" i="20"/>
  <c r="BS22" i="20"/>
  <c r="BR22" i="20"/>
  <c r="BQ22" i="20"/>
  <c r="BT22" i="20" s="1"/>
  <c r="BC22" i="20"/>
  <c r="BH22" i="20" s="1"/>
  <c r="BI22" i="20" s="1"/>
  <c r="AO22" i="20"/>
  <c r="AN22" i="20"/>
  <c r="AG22" i="20"/>
  <c r="Z22" i="20"/>
  <c r="S22" i="20"/>
  <c r="O22" i="20"/>
  <c r="BS21" i="20"/>
  <c r="BR21" i="20"/>
  <c r="BQ21" i="20"/>
  <c r="BT21" i="20" s="1"/>
  <c r="BC21" i="20"/>
  <c r="BH21" i="20" s="1"/>
  <c r="BI21" i="20" s="1"/>
  <c r="AO21" i="20"/>
  <c r="AG21" i="20"/>
  <c r="Z21" i="20"/>
  <c r="AN21" i="20" s="1"/>
  <c r="S21" i="20"/>
  <c r="O21" i="20"/>
  <c r="BS20" i="20"/>
  <c r="BR20" i="20"/>
  <c r="BQ20" i="20"/>
  <c r="BT20" i="20" s="1"/>
  <c r="BC20" i="20"/>
  <c r="BH20" i="20" s="1"/>
  <c r="BI20" i="20" s="1"/>
  <c r="AO20" i="20"/>
  <c r="AN20" i="20"/>
  <c r="O20" i="20"/>
  <c r="BS19" i="20"/>
  <c r="BR19" i="20"/>
  <c r="BQ19" i="20"/>
  <c r="BT19" i="20" s="1"/>
  <c r="BC19" i="20"/>
  <c r="BH19" i="20" s="1"/>
  <c r="BI19" i="20" s="1"/>
  <c r="AO19" i="20"/>
  <c r="AN19" i="20"/>
  <c r="AG19" i="20"/>
  <c r="Z19" i="20"/>
  <c r="S19" i="20"/>
  <c r="O19" i="20"/>
  <c r="BS18" i="20"/>
  <c r="BR18" i="20"/>
  <c r="BQ18" i="20"/>
  <c r="BT18" i="20" s="1"/>
  <c r="BC18" i="20"/>
  <c r="BH18" i="20" s="1"/>
  <c r="BI18" i="20" s="1"/>
  <c r="AO18" i="20"/>
  <c r="AN18" i="20"/>
  <c r="S18" i="20"/>
  <c r="O18" i="20"/>
  <c r="BS17" i="20"/>
  <c r="BR17" i="20"/>
  <c r="BQ17" i="20"/>
  <c r="BT17" i="20" s="1"/>
  <c r="BC17" i="20"/>
  <c r="BH17" i="20" s="1"/>
  <c r="BI17" i="20" s="1"/>
  <c r="AO17" i="20"/>
  <c r="AN17" i="20"/>
  <c r="AG17" i="20"/>
  <c r="Z17" i="20"/>
  <c r="S17" i="20"/>
  <c r="O17" i="20"/>
  <c r="BS16" i="20"/>
  <c r="BR16" i="20"/>
  <c r="BQ16" i="20"/>
  <c r="BT16" i="20" s="1"/>
  <c r="BC16" i="20"/>
  <c r="BH16" i="20" s="1"/>
  <c r="BI16" i="20" s="1"/>
  <c r="AO16" i="20"/>
  <c r="AN16" i="20"/>
  <c r="O16" i="20"/>
  <c r="BS15" i="20"/>
  <c r="BR15" i="20"/>
  <c r="BQ15" i="20"/>
  <c r="BT15" i="20" s="1"/>
  <c r="BC15" i="20"/>
  <c r="BH15" i="20" s="1"/>
  <c r="BI15" i="20" s="1"/>
  <c r="AO15" i="20"/>
  <c r="AN15" i="20"/>
  <c r="AG15" i="20"/>
  <c r="Z15" i="20"/>
  <c r="S15" i="20"/>
  <c r="O15" i="20"/>
  <c r="BS14" i="20"/>
  <c r="BR14" i="20"/>
  <c r="BQ14" i="20"/>
  <c r="BT14" i="20" s="1"/>
  <c r="BC14" i="20"/>
  <c r="BH14" i="20" s="1"/>
  <c r="BI14" i="20" s="1"/>
  <c r="AO14" i="20"/>
  <c r="AN14" i="20"/>
  <c r="AG14" i="20"/>
  <c r="Z14" i="20"/>
  <c r="S14" i="20"/>
  <c r="O14" i="20"/>
  <c r="BS13" i="20"/>
  <c r="BR13" i="20"/>
  <c r="BQ13" i="20"/>
  <c r="BT13" i="20" s="1"/>
  <c r="BC13" i="20"/>
  <c r="BH13" i="20" s="1"/>
  <c r="BI13" i="20" s="1"/>
  <c r="AO13" i="20"/>
  <c r="AN13" i="20"/>
  <c r="O13" i="20"/>
  <c r="BS12" i="20"/>
  <c r="BR12" i="20"/>
  <c r="BQ12" i="20"/>
  <c r="BT12" i="20" s="1"/>
  <c r="BC12" i="20"/>
  <c r="BH12" i="20" s="1"/>
  <c r="BI12" i="20" s="1"/>
  <c r="AO12" i="20"/>
  <c r="AN12" i="20"/>
  <c r="O12" i="20"/>
  <c r="BS11" i="20"/>
  <c r="BR11" i="20"/>
  <c r="BQ11" i="20"/>
  <c r="BT11" i="20" s="1"/>
  <c r="AZ11" i="20"/>
  <c r="AO11" i="20"/>
  <c r="AN11" i="20"/>
  <c r="O11" i="20"/>
  <c r="BS10" i="20"/>
  <c r="BR10" i="20"/>
  <c r="BQ10" i="20"/>
  <c r="BT10" i="20" s="1"/>
  <c r="BC10" i="20"/>
  <c r="BH10" i="20" s="1"/>
  <c r="BI10" i="20" s="1"/>
  <c r="AO10" i="20"/>
  <c r="AN10" i="20"/>
  <c r="AG10" i="20"/>
  <c r="Z10" i="20"/>
  <c r="S10" i="20"/>
  <c r="O10" i="20"/>
  <c r="BS9" i="20"/>
  <c r="BR9" i="20"/>
  <c r="BQ9" i="20"/>
  <c r="BT9" i="20" s="1"/>
  <c r="BC9" i="20"/>
  <c r="BH9" i="20" s="1"/>
  <c r="BI9" i="20" s="1"/>
  <c r="AO9" i="20"/>
  <c r="AN9" i="20"/>
  <c r="AG9" i="20"/>
  <c r="Z9" i="20"/>
  <c r="S9" i="20"/>
  <c r="O9" i="20"/>
  <c r="BS8" i="20"/>
  <c r="BR8" i="20"/>
  <c r="BQ8" i="20"/>
  <c r="BT8" i="20" s="1"/>
  <c r="BC8" i="20"/>
  <c r="BH8" i="20" s="1"/>
  <c r="BI8" i="20" s="1"/>
  <c r="AO8" i="20"/>
  <c r="AN8" i="20"/>
  <c r="AG8" i="20"/>
  <c r="Z8" i="20"/>
  <c r="S8" i="20"/>
  <c r="O8" i="20"/>
  <c r="BS7" i="20"/>
  <c r="BR7" i="20"/>
  <c r="BQ7" i="20"/>
  <c r="BT7" i="20" s="1"/>
  <c r="BC7" i="20"/>
  <c r="BH7" i="20" s="1"/>
  <c r="BI7" i="20" s="1"/>
  <c r="AO7" i="20"/>
  <c r="AN7" i="20"/>
  <c r="AG7" i="20"/>
  <c r="Z7" i="20"/>
  <c r="S7" i="20"/>
  <c r="O7" i="20"/>
  <c r="BS6" i="20"/>
  <c r="BR6" i="20"/>
  <c r="BQ6" i="20"/>
  <c r="BT6" i="20" s="1"/>
  <c r="BC6" i="20"/>
  <c r="BH6" i="20" s="1"/>
  <c r="AO6" i="20"/>
  <c r="AN6" i="20"/>
  <c r="AG6" i="20"/>
  <c r="AG125" i="20" s="1"/>
  <c r="Z6" i="20"/>
  <c r="Z125" i="20" s="1"/>
  <c r="S6" i="20"/>
  <c r="S125" i="20" s="1"/>
  <c r="O6" i="20"/>
  <c r="O125" i="20" s="1"/>
  <c r="BG125" i="19"/>
  <c r="BF125" i="19"/>
  <c r="BE125" i="19"/>
  <c r="BA125" i="19"/>
  <c r="AX125" i="19"/>
  <c r="AV125" i="19"/>
  <c r="AM125" i="19"/>
  <c r="AL125" i="19"/>
  <c r="AK125" i="19"/>
  <c r="AJ125" i="19"/>
  <c r="AI125" i="19"/>
  <c r="AH125" i="19"/>
  <c r="AF125" i="19"/>
  <c r="AE125" i="19"/>
  <c r="AD125" i="19"/>
  <c r="AC125" i="19"/>
  <c r="AB125" i="19"/>
  <c r="AA125" i="19"/>
  <c r="Y125" i="19"/>
  <c r="X125" i="19"/>
  <c r="W125" i="19"/>
  <c r="V125" i="19"/>
  <c r="U125" i="19"/>
  <c r="T125" i="19"/>
  <c r="R125" i="19"/>
  <c r="Q125" i="19"/>
  <c r="P125" i="19"/>
  <c r="N125" i="19"/>
  <c r="M125" i="19"/>
  <c r="K125" i="19"/>
  <c r="BS123" i="19"/>
  <c r="BR123" i="19"/>
  <c r="BQ123" i="19"/>
  <c r="BT123" i="19" s="1"/>
  <c r="BC123" i="19"/>
  <c r="BH123" i="19" s="1"/>
  <c r="BI123" i="19" s="1"/>
  <c r="AO123" i="19"/>
  <c r="AN123" i="19"/>
  <c r="AG123" i="19"/>
  <c r="Z123" i="19"/>
  <c r="S123" i="19"/>
  <c r="O123" i="19"/>
  <c r="BS122" i="19"/>
  <c r="BR122" i="19"/>
  <c r="BQ122" i="19"/>
  <c r="BC122" i="19"/>
  <c r="BH122" i="19" s="1"/>
  <c r="BI122" i="19" s="1"/>
  <c r="AO122" i="19"/>
  <c r="AN122" i="19"/>
  <c r="Z122" i="19"/>
  <c r="S122" i="19"/>
  <c r="BS121" i="19"/>
  <c r="BR121" i="19"/>
  <c r="BQ121" i="19"/>
  <c r="BC121" i="19"/>
  <c r="BH121" i="19" s="1"/>
  <c r="BI121" i="19" s="1"/>
  <c r="AO121" i="19"/>
  <c r="AN121" i="19"/>
  <c r="O121" i="19"/>
  <c r="BS120" i="19"/>
  <c r="BR120" i="19"/>
  <c r="BQ120" i="19"/>
  <c r="BC120" i="19"/>
  <c r="BH120" i="19" s="1"/>
  <c r="BI120" i="19" s="1"/>
  <c r="AO120" i="19"/>
  <c r="AG120" i="19"/>
  <c r="Z120" i="19"/>
  <c r="AN120" i="19" s="1"/>
  <c r="S120" i="19"/>
  <c r="O120" i="19"/>
  <c r="BS119" i="19"/>
  <c r="BR119" i="19"/>
  <c r="BQ119" i="19"/>
  <c r="BC119" i="19"/>
  <c r="BH119" i="19" s="1"/>
  <c r="BI119" i="19" s="1"/>
  <c r="AO119" i="19"/>
  <c r="AN119" i="19"/>
  <c r="O119" i="19"/>
  <c r="BS118" i="19"/>
  <c r="BR118" i="19"/>
  <c r="BQ118" i="19"/>
  <c r="BC118" i="19"/>
  <c r="BH118" i="19" s="1"/>
  <c r="BI118" i="19" s="1"/>
  <c r="AO118" i="19"/>
  <c r="AN118" i="19"/>
  <c r="AG118" i="19"/>
  <c r="Z118" i="19"/>
  <c r="S118" i="19"/>
  <c r="O118" i="19"/>
  <c r="BS117" i="19"/>
  <c r="BR117" i="19"/>
  <c r="BQ117" i="19"/>
  <c r="BT117" i="19" s="1"/>
  <c r="BC117" i="19"/>
  <c r="BH117" i="19" s="1"/>
  <c r="BI117" i="19" s="1"/>
  <c r="AO117" i="19"/>
  <c r="AN117" i="19"/>
  <c r="AG117" i="19"/>
  <c r="Z117" i="19"/>
  <c r="S117" i="19"/>
  <c r="O117" i="19"/>
  <c r="BS116" i="19"/>
  <c r="BR116" i="19"/>
  <c r="BQ116" i="19"/>
  <c r="BC116" i="19"/>
  <c r="BH116" i="19" s="1"/>
  <c r="BI116" i="19" s="1"/>
  <c r="AO116" i="19"/>
  <c r="AN116" i="19"/>
  <c r="AG116" i="19"/>
  <c r="Z116" i="19"/>
  <c r="S116" i="19"/>
  <c r="O116" i="19"/>
  <c r="BS115" i="19"/>
  <c r="BR115" i="19"/>
  <c r="BQ115" i="19"/>
  <c r="BC115" i="19"/>
  <c r="BH115" i="19" s="1"/>
  <c r="BI115" i="19" s="1"/>
  <c r="AO115" i="19"/>
  <c r="AN115" i="19"/>
  <c r="O115" i="19"/>
  <c r="BS114" i="19"/>
  <c r="BR114" i="19"/>
  <c r="BQ114" i="19"/>
  <c r="BT114" i="19" s="1"/>
  <c r="BC114" i="19"/>
  <c r="BH114" i="19" s="1"/>
  <c r="BI114" i="19" s="1"/>
  <c r="AO114" i="19"/>
  <c r="AG114" i="19"/>
  <c r="Z114" i="19"/>
  <c r="S114" i="19"/>
  <c r="O114" i="19"/>
  <c r="BS113" i="19"/>
  <c r="BR113" i="19"/>
  <c r="BQ113" i="19"/>
  <c r="BT113" i="19" s="1"/>
  <c r="BC113" i="19"/>
  <c r="BH113" i="19" s="1"/>
  <c r="BI113" i="19" s="1"/>
  <c r="AO113" i="19"/>
  <c r="AN113" i="19"/>
  <c r="AG113" i="19"/>
  <c r="Z113" i="19"/>
  <c r="S113" i="19"/>
  <c r="O113" i="19"/>
  <c r="BS112" i="19"/>
  <c r="BR112" i="19"/>
  <c r="BQ112" i="19"/>
  <c r="BC112" i="19"/>
  <c r="BH112" i="19" s="1"/>
  <c r="BI112" i="19" s="1"/>
  <c r="AO112" i="19"/>
  <c r="AG112" i="19"/>
  <c r="Z112" i="19"/>
  <c r="AN112" i="19" s="1"/>
  <c r="S112" i="19"/>
  <c r="O112" i="19"/>
  <c r="BS111" i="19"/>
  <c r="BR111" i="19"/>
  <c r="BQ111" i="19"/>
  <c r="BC111" i="19"/>
  <c r="BH111" i="19" s="1"/>
  <c r="BI111" i="19" s="1"/>
  <c r="AO111" i="19"/>
  <c r="AG111" i="19"/>
  <c r="Z111" i="19"/>
  <c r="S111" i="19"/>
  <c r="O111" i="19"/>
  <c r="BS110" i="19"/>
  <c r="BR110" i="19"/>
  <c r="BQ110" i="19"/>
  <c r="BC110" i="19"/>
  <c r="BH110" i="19" s="1"/>
  <c r="BI110" i="19" s="1"/>
  <c r="AO110" i="19"/>
  <c r="AN110" i="19"/>
  <c r="O110" i="19"/>
  <c r="BS109" i="19"/>
  <c r="BR109" i="19"/>
  <c r="BQ109" i="19"/>
  <c r="BC109" i="19"/>
  <c r="BH109" i="19" s="1"/>
  <c r="BI109" i="19" s="1"/>
  <c r="AO109" i="19"/>
  <c r="AN109" i="19"/>
  <c r="AG109" i="19"/>
  <c r="Z109" i="19"/>
  <c r="S109" i="19"/>
  <c r="O109" i="19"/>
  <c r="BS108" i="19"/>
  <c r="BR108" i="19"/>
  <c r="BQ108" i="19"/>
  <c r="BC108" i="19"/>
  <c r="BH108" i="19" s="1"/>
  <c r="BI108" i="19" s="1"/>
  <c r="AO108" i="19"/>
  <c r="AG108" i="19"/>
  <c r="Z108" i="19"/>
  <c r="S108" i="19"/>
  <c r="BS107" i="19"/>
  <c r="BR107" i="19"/>
  <c r="BQ107" i="19"/>
  <c r="BC107" i="19"/>
  <c r="BH107" i="19" s="1"/>
  <c r="BI107" i="19" s="1"/>
  <c r="AO107" i="19"/>
  <c r="AG107" i="19"/>
  <c r="Z107" i="19"/>
  <c r="AN107" i="19" s="1"/>
  <c r="S107" i="19"/>
  <c r="O107" i="19"/>
  <c r="BS106" i="19"/>
  <c r="BR106" i="19"/>
  <c r="BQ106" i="19"/>
  <c r="BC106" i="19"/>
  <c r="BH106" i="19" s="1"/>
  <c r="BI106" i="19" s="1"/>
  <c r="AO106" i="19"/>
  <c r="AN106" i="19"/>
  <c r="AG106" i="19"/>
  <c r="Z106" i="19"/>
  <c r="S106" i="19"/>
  <c r="O106" i="19"/>
  <c r="BS105" i="19"/>
  <c r="BR105" i="19"/>
  <c r="BQ105" i="19"/>
  <c r="BT105" i="19" s="1"/>
  <c r="BC105" i="19"/>
  <c r="BH105" i="19" s="1"/>
  <c r="BI105" i="19" s="1"/>
  <c r="AO105" i="19"/>
  <c r="AG105" i="19"/>
  <c r="Z105" i="19"/>
  <c r="S105" i="19"/>
  <c r="O105" i="19"/>
  <c r="BS104" i="19"/>
  <c r="BR104" i="19"/>
  <c r="BQ104" i="19"/>
  <c r="BT104" i="19" s="1"/>
  <c r="BC104" i="19"/>
  <c r="BH104" i="19" s="1"/>
  <c r="BI104" i="19" s="1"/>
  <c r="AO104" i="19"/>
  <c r="AG104" i="19"/>
  <c r="Z104" i="19"/>
  <c r="S104" i="19"/>
  <c r="O104" i="19"/>
  <c r="BS103" i="19"/>
  <c r="BR103" i="19"/>
  <c r="BQ103" i="19"/>
  <c r="BT103" i="19" s="1"/>
  <c r="BC103" i="19"/>
  <c r="BH103" i="19" s="1"/>
  <c r="BI103" i="19" s="1"/>
  <c r="AO103" i="19"/>
  <c r="AG103" i="19"/>
  <c r="Z103" i="19"/>
  <c r="S103" i="19"/>
  <c r="O103" i="19"/>
  <c r="BS102" i="19"/>
  <c r="BR102" i="19"/>
  <c r="BQ102" i="19"/>
  <c r="BT102" i="19" s="1"/>
  <c r="BC102" i="19"/>
  <c r="BH102" i="19" s="1"/>
  <c r="BI102" i="19" s="1"/>
  <c r="AO102" i="19"/>
  <c r="AN102" i="19"/>
  <c r="AG102" i="19"/>
  <c r="Z102" i="19"/>
  <c r="S102" i="19"/>
  <c r="O102" i="19"/>
  <c r="BS101" i="19"/>
  <c r="BR101" i="19"/>
  <c r="BQ101" i="19"/>
  <c r="BC101" i="19"/>
  <c r="BH101" i="19" s="1"/>
  <c r="BI101" i="19" s="1"/>
  <c r="AO101" i="19"/>
  <c r="AN101" i="19"/>
  <c r="O101" i="19"/>
  <c r="BS100" i="19"/>
  <c r="BR100" i="19"/>
  <c r="BQ100" i="19"/>
  <c r="BC100" i="19"/>
  <c r="BH100" i="19" s="1"/>
  <c r="BI100" i="19" s="1"/>
  <c r="AO100" i="19"/>
  <c r="AN100" i="19"/>
  <c r="AG100" i="19"/>
  <c r="Z100" i="19"/>
  <c r="S100" i="19"/>
  <c r="O100" i="19"/>
  <c r="BS99" i="19"/>
  <c r="BR99" i="19"/>
  <c r="BQ99" i="19"/>
  <c r="BT99" i="19" s="1"/>
  <c r="BC99" i="19"/>
  <c r="BH99" i="19" s="1"/>
  <c r="BI99" i="19" s="1"/>
  <c r="AO99" i="19"/>
  <c r="AN99" i="19"/>
  <c r="AG99" i="19"/>
  <c r="Z99" i="19"/>
  <c r="S99" i="19"/>
  <c r="O99" i="19"/>
  <c r="BS98" i="19"/>
  <c r="BR98" i="19"/>
  <c r="BQ98" i="19"/>
  <c r="BC98" i="19"/>
  <c r="BH98" i="19" s="1"/>
  <c r="BI98" i="19" s="1"/>
  <c r="AO98" i="19"/>
  <c r="AG98" i="19"/>
  <c r="Z98" i="19"/>
  <c r="AN98" i="19" s="1"/>
  <c r="S98" i="19"/>
  <c r="O98" i="19"/>
  <c r="BS97" i="19"/>
  <c r="BR97" i="19"/>
  <c r="BQ97" i="19"/>
  <c r="BC97" i="19"/>
  <c r="BH97" i="19" s="1"/>
  <c r="BI97" i="19" s="1"/>
  <c r="AO97" i="19"/>
  <c r="AG97" i="19"/>
  <c r="Z97" i="19"/>
  <c r="S97" i="19"/>
  <c r="O97" i="19"/>
  <c r="BS96" i="19"/>
  <c r="BR96" i="19"/>
  <c r="BQ96" i="19"/>
  <c r="BC96" i="19"/>
  <c r="BH96" i="19" s="1"/>
  <c r="BI96" i="19" s="1"/>
  <c r="AO96" i="19"/>
  <c r="AN96" i="19"/>
  <c r="AG96" i="19"/>
  <c r="Z96" i="19"/>
  <c r="S96" i="19"/>
  <c r="O96" i="19"/>
  <c r="BS95" i="19"/>
  <c r="BR95" i="19"/>
  <c r="BQ95" i="19"/>
  <c r="BC95" i="19"/>
  <c r="BH95" i="19" s="1"/>
  <c r="BI95" i="19" s="1"/>
  <c r="AO95" i="19"/>
  <c r="AN95" i="19"/>
  <c r="AG95" i="19"/>
  <c r="Z95" i="19"/>
  <c r="S95" i="19"/>
  <c r="O95" i="19"/>
  <c r="BS94" i="19"/>
  <c r="BR94" i="19"/>
  <c r="BQ94" i="19"/>
  <c r="BT94" i="19" s="1"/>
  <c r="AY94" i="19"/>
  <c r="AO94" i="19"/>
  <c r="AN94" i="19"/>
  <c r="AG94" i="19"/>
  <c r="Z94" i="19"/>
  <c r="S94" i="19"/>
  <c r="O94" i="19"/>
  <c r="BS93" i="19"/>
  <c r="BR93" i="19"/>
  <c r="BQ93" i="19"/>
  <c r="BC93" i="19"/>
  <c r="BH93" i="19" s="1"/>
  <c r="BI93" i="19" s="1"/>
  <c r="AO93" i="19"/>
  <c r="AG93" i="19"/>
  <c r="Z93" i="19"/>
  <c r="AN93" i="19" s="1"/>
  <c r="S93" i="19"/>
  <c r="O93" i="19"/>
  <c r="BS92" i="19"/>
  <c r="BR92" i="19"/>
  <c r="BQ92" i="19"/>
  <c r="BC92" i="19"/>
  <c r="BH92" i="19" s="1"/>
  <c r="BI92" i="19" s="1"/>
  <c r="AO92" i="19"/>
  <c r="AN92" i="19"/>
  <c r="AG92" i="19"/>
  <c r="Z92" i="19"/>
  <c r="S92" i="19"/>
  <c r="O92" i="19"/>
  <c r="BS91" i="19"/>
  <c r="BR91" i="19"/>
  <c r="BQ91" i="19"/>
  <c r="BC91" i="19"/>
  <c r="BH91" i="19" s="1"/>
  <c r="BI91" i="19" s="1"/>
  <c r="AO91" i="19"/>
  <c r="AN91" i="19"/>
  <c r="AG91" i="19"/>
  <c r="Z91" i="19"/>
  <c r="S91" i="19"/>
  <c r="O91" i="19"/>
  <c r="BS90" i="19"/>
  <c r="BR90" i="19"/>
  <c r="BQ90" i="19"/>
  <c r="BC90" i="19"/>
  <c r="BH90" i="19" s="1"/>
  <c r="BI90" i="19" s="1"/>
  <c r="AO90" i="19"/>
  <c r="AN90" i="19"/>
  <c r="AG90" i="19"/>
  <c r="Z90" i="19"/>
  <c r="S90" i="19"/>
  <c r="O90" i="19"/>
  <c r="BS89" i="19"/>
  <c r="BR89" i="19"/>
  <c r="BQ89" i="19"/>
  <c r="BC89" i="19"/>
  <c r="BH89" i="19" s="1"/>
  <c r="BI89" i="19" s="1"/>
  <c r="AO89" i="19"/>
  <c r="AN89" i="19"/>
  <c r="AG89" i="19"/>
  <c r="Z89" i="19"/>
  <c r="S89" i="19"/>
  <c r="O89" i="19"/>
  <c r="BS88" i="19"/>
  <c r="BR88" i="19"/>
  <c r="BQ88" i="19"/>
  <c r="BC88" i="19"/>
  <c r="BH88" i="19" s="1"/>
  <c r="BI88" i="19" s="1"/>
  <c r="AO88" i="19"/>
  <c r="AN88" i="19"/>
  <c r="AG88" i="19"/>
  <c r="Z88" i="19"/>
  <c r="S88" i="19"/>
  <c r="O88" i="19"/>
  <c r="BS87" i="19"/>
  <c r="BR87" i="19"/>
  <c r="BQ87" i="19"/>
  <c r="BT87" i="19" s="1"/>
  <c r="BC87" i="19"/>
  <c r="BH87" i="19" s="1"/>
  <c r="BI87" i="19" s="1"/>
  <c r="AO87" i="19"/>
  <c r="AN87" i="19"/>
  <c r="AG87" i="19"/>
  <c r="Z87" i="19"/>
  <c r="S87" i="19"/>
  <c r="O87" i="19"/>
  <c r="BS86" i="19"/>
  <c r="BR86" i="19"/>
  <c r="BQ86" i="19"/>
  <c r="BB86" i="19"/>
  <c r="AO86" i="19"/>
  <c r="AN86" i="19"/>
  <c r="O86" i="19"/>
  <c r="BS85" i="19"/>
  <c r="BR85" i="19"/>
  <c r="BQ85" i="19"/>
  <c r="BC85" i="19"/>
  <c r="BH85" i="19" s="1"/>
  <c r="BI85" i="19" s="1"/>
  <c r="AO85" i="19"/>
  <c r="AN85" i="19"/>
  <c r="O85" i="19"/>
  <c r="BS84" i="19"/>
  <c r="BR84" i="19"/>
  <c r="BQ84" i="19"/>
  <c r="BT84" i="19" s="1"/>
  <c r="BC84" i="19"/>
  <c r="BH84" i="19" s="1"/>
  <c r="BI84" i="19" s="1"/>
  <c r="AO84" i="19"/>
  <c r="AN84" i="19"/>
  <c r="O84" i="19"/>
  <c r="BS83" i="19"/>
  <c r="BR83" i="19"/>
  <c r="BQ83" i="19"/>
  <c r="BC83" i="19"/>
  <c r="BH83" i="19" s="1"/>
  <c r="BI83" i="19" s="1"/>
  <c r="AO83" i="19"/>
  <c r="AG83" i="19"/>
  <c r="Z83" i="19"/>
  <c r="AN83" i="19" s="1"/>
  <c r="S83" i="19"/>
  <c r="O83" i="19"/>
  <c r="BS82" i="19"/>
  <c r="BR82" i="19"/>
  <c r="BQ82" i="19"/>
  <c r="BC82" i="19"/>
  <c r="BH82" i="19" s="1"/>
  <c r="BI82" i="19" s="1"/>
  <c r="AO82" i="19"/>
  <c r="AG82" i="19"/>
  <c r="Z82" i="19"/>
  <c r="AN82" i="19" s="1"/>
  <c r="S82" i="19"/>
  <c r="O82" i="19"/>
  <c r="BS81" i="19"/>
  <c r="BR81" i="19"/>
  <c r="BQ81" i="19"/>
  <c r="BC81" i="19"/>
  <c r="BH81" i="19" s="1"/>
  <c r="BI81" i="19" s="1"/>
  <c r="AO81" i="19"/>
  <c r="AN81" i="19"/>
  <c r="O81" i="19"/>
  <c r="BS80" i="19"/>
  <c r="BR80" i="19"/>
  <c r="BQ80" i="19"/>
  <c r="BC80" i="19"/>
  <c r="BH80" i="19" s="1"/>
  <c r="BI80" i="19" s="1"/>
  <c r="AO80" i="19"/>
  <c r="AG80" i="19"/>
  <c r="Z80" i="19"/>
  <c r="AN80" i="19" s="1"/>
  <c r="S80" i="19"/>
  <c r="O80" i="19"/>
  <c r="BS79" i="19"/>
  <c r="BR79" i="19"/>
  <c r="BQ79" i="19"/>
  <c r="BC79" i="19"/>
  <c r="BH79" i="19" s="1"/>
  <c r="BI79" i="19" s="1"/>
  <c r="AO79" i="19"/>
  <c r="AN79" i="19"/>
  <c r="AG79" i="19"/>
  <c r="Z79" i="19"/>
  <c r="S79" i="19"/>
  <c r="O79" i="19"/>
  <c r="BS78" i="19"/>
  <c r="BR78" i="19"/>
  <c r="BQ78" i="19"/>
  <c r="BT78" i="19" s="1"/>
  <c r="BC78" i="19"/>
  <c r="BH78" i="19" s="1"/>
  <c r="BI78" i="19" s="1"/>
  <c r="AO78" i="19"/>
  <c r="AN78" i="19"/>
  <c r="AG78" i="19"/>
  <c r="Z78" i="19"/>
  <c r="S78" i="19"/>
  <c r="O78" i="19"/>
  <c r="BS77" i="19"/>
  <c r="BR77" i="19"/>
  <c r="BQ77" i="19"/>
  <c r="BC77" i="19"/>
  <c r="BH77" i="19" s="1"/>
  <c r="BI77" i="19" s="1"/>
  <c r="AO77" i="19"/>
  <c r="AN77" i="19"/>
  <c r="AG77" i="19"/>
  <c r="Z77" i="19"/>
  <c r="S77" i="19"/>
  <c r="O77" i="19"/>
  <c r="BS76" i="19"/>
  <c r="BR76" i="19"/>
  <c r="BQ76" i="19"/>
  <c r="BC76" i="19"/>
  <c r="BH76" i="19" s="1"/>
  <c r="BI76" i="19" s="1"/>
  <c r="AO76" i="19"/>
  <c r="AN76" i="19"/>
  <c r="O76" i="19"/>
  <c r="BS75" i="19"/>
  <c r="BR75" i="19"/>
  <c r="BQ75" i="19"/>
  <c r="BT75" i="19" s="1"/>
  <c r="BC75" i="19"/>
  <c r="BH75" i="19" s="1"/>
  <c r="BI75" i="19" s="1"/>
  <c r="AO75" i="19"/>
  <c r="AN75" i="19"/>
  <c r="AG75" i="19"/>
  <c r="Z75" i="19"/>
  <c r="S75" i="19"/>
  <c r="O75" i="19"/>
  <c r="BS74" i="19"/>
  <c r="BR74" i="19"/>
  <c r="BQ74" i="19"/>
  <c r="BC74" i="19"/>
  <c r="BH74" i="19" s="1"/>
  <c r="BI74" i="19" s="1"/>
  <c r="AO74" i="19"/>
  <c r="AN74" i="19"/>
  <c r="AG74" i="19"/>
  <c r="Z74" i="19"/>
  <c r="S74" i="19"/>
  <c r="O74" i="19"/>
  <c r="BS73" i="19"/>
  <c r="BR73" i="19"/>
  <c r="BQ73" i="19"/>
  <c r="BC73" i="19"/>
  <c r="BH73" i="19" s="1"/>
  <c r="BI73" i="19" s="1"/>
  <c r="AO73" i="19"/>
  <c r="AG73" i="19"/>
  <c r="Z73" i="19"/>
  <c r="AN73" i="19" s="1"/>
  <c r="S73" i="19"/>
  <c r="O73" i="19"/>
  <c r="BS72" i="19"/>
  <c r="BR72" i="19"/>
  <c r="BQ72" i="19"/>
  <c r="BC72" i="19"/>
  <c r="BH72" i="19" s="1"/>
  <c r="BI72" i="19" s="1"/>
  <c r="AO72" i="19"/>
  <c r="AN72" i="19"/>
  <c r="O72" i="19"/>
  <c r="BS71" i="19"/>
  <c r="BR71" i="19"/>
  <c r="BQ71" i="19"/>
  <c r="BT71" i="19" s="1"/>
  <c r="BC71" i="19"/>
  <c r="BH71" i="19" s="1"/>
  <c r="BI71" i="19" s="1"/>
  <c r="AO71" i="19"/>
  <c r="AG71" i="19"/>
  <c r="Z71" i="19"/>
  <c r="S71" i="19"/>
  <c r="O71" i="19"/>
  <c r="BS70" i="19"/>
  <c r="BR70" i="19"/>
  <c r="BQ70" i="19"/>
  <c r="BT70" i="19" s="1"/>
  <c r="BC70" i="19"/>
  <c r="BH70" i="19" s="1"/>
  <c r="BI70" i="19" s="1"/>
  <c r="AO70" i="19"/>
  <c r="AG70" i="19"/>
  <c r="Z70" i="19"/>
  <c r="S70" i="19"/>
  <c r="O70" i="19"/>
  <c r="BS69" i="19"/>
  <c r="BR69" i="19"/>
  <c r="BQ69" i="19"/>
  <c r="BT69" i="19" s="1"/>
  <c r="BC69" i="19"/>
  <c r="BH69" i="19" s="1"/>
  <c r="BI69" i="19" s="1"/>
  <c r="AO69" i="19"/>
  <c r="AG69" i="19"/>
  <c r="Z69" i="19"/>
  <c r="S69" i="19"/>
  <c r="O69" i="19"/>
  <c r="BS68" i="19"/>
  <c r="BR68" i="19"/>
  <c r="BQ68" i="19"/>
  <c r="BT68" i="19" s="1"/>
  <c r="BC68" i="19"/>
  <c r="BH68" i="19" s="1"/>
  <c r="BI68" i="19" s="1"/>
  <c r="AO68" i="19"/>
  <c r="AG68" i="19"/>
  <c r="Z68" i="19"/>
  <c r="S68" i="19"/>
  <c r="O68" i="19"/>
  <c r="BS67" i="19"/>
  <c r="BR67" i="19"/>
  <c r="BQ67" i="19"/>
  <c r="BT67" i="19" s="1"/>
  <c r="BC67" i="19"/>
  <c r="BH67" i="19" s="1"/>
  <c r="BI67" i="19" s="1"/>
  <c r="AO67" i="19"/>
  <c r="AG67" i="19"/>
  <c r="Z67" i="19"/>
  <c r="S67" i="19"/>
  <c r="BS66" i="19"/>
  <c r="BR66" i="19"/>
  <c r="BQ66" i="19"/>
  <c r="BC66" i="19"/>
  <c r="BH66" i="19" s="1"/>
  <c r="BI66" i="19" s="1"/>
  <c r="AO66" i="19"/>
  <c r="AG66" i="19"/>
  <c r="Z66" i="19"/>
  <c r="AN66" i="19" s="1"/>
  <c r="S66" i="19"/>
  <c r="BS65" i="19"/>
  <c r="BR65" i="19"/>
  <c r="BQ65" i="19"/>
  <c r="BC65" i="19"/>
  <c r="BH65" i="19" s="1"/>
  <c r="BI65" i="19" s="1"/>
  <c r="AO65" i="19"/>
  <c r="AG65" i="19"/>
  <c r="Z65" i="19"/>
  <c r="AN65" i="19" s="1"/>
  <c r="S65" i="19"/>
  <c r="BS64" i="19"/>
  <c r="BR64" i="19"/>
  <c r="BQ64" i="19"/>
  <c r="BC64" i="19"/>
  <c r="BH64" i="19" s="1"/>
  <c r="BI64" i="19" s="1"/>
  <c r="AO64" i="19"/>
  <c r="AN64" i="19"/>
  <c r="AG64" i="19"/>
  <c r="Z64" i="19"/>
  <c r="S64" i="19"/>
  <c r="O64" i="19"/>
  <c r="BS63" i="19"/>
  <c r="BR63" i="19"/>
  <c r="BQ63" i="19"/>
  <c r="BC63" i="19"/>
  <c r="BH63" i="19" s="1"/>
  <c r="BI63" i="19" s="1"/>
  <c r="AO63" i="19"/>
  <c r="AN63" i="19"/>
  <c r="O63" i="19"/>
  <c r="BS62" i="19"/>
  <c r="BR62" i="19"/>
  <c r="BQ62" i="19"/>
  <c r="BC62" i="19"/>
  <c r="BH62" i="19" s="1"/>
  <c r="BI62" i="19" s="1"/>
  <c r="O62" i="19"/>
  <c r="BS61" i="19"/>
  <c r="BR61" i="19"/>
  <c r="BQ61" i="19"/>
  <c r="BC61" i="19"/>
  <c r="BH61" i="19" s="1"/>
  <c r="BI61" i="19" s="1"/>
  <c r="O61" i="19"/>
  <c r="BS60" i="19"/>
  <c r="BR60" i="19"/>
  <c r="BQ60" i="19"/>
  <c r="BT60" i="19" s="1"/>
  <c r="BC60" i="19"/>
  <c r="BH60" i="19" s="1"/>
  <c r="BI60" i="19" s="1"/>
  <c r="O60" i="19"/>
  <c r="BS59" i="19"/>
  <c r="BR59" i="19"/>
  <c r="BQ59" i="19"/>
  <c r="BC59" i="19"/>
  <c r="BH59" i="19" s="1"/>
  <c r="BI59" i="19" s="1"/>
  <c r="AO59" i="19"/>
  <c r="AG59" i="19"/>
  <c r="Z59" i="19"/>
  <c r="AN59" i="19" s="1"/>
  <c r="O59" i="19"/>
  <c r="BS58" i="19"/>
  <c r="BR58" i="19"/>
  <c r="BQ58" i="19"/>
  <c r="BC58" i="19"/>
  <c r="BH58" i="19" s="1"/>
  <c r="BI58" i="19" s="1"/>
  <c r="AO58" i="19"/>
  <c r="AG58" i="19"/>
  <c r="Z58" i="19"/>
  <c r="AN58" i="19" s="1"/>
  <c r="O58" i="19"/>
  <c r="BS57" i="19"/>
  <c r="BR57" i="19"/>
  <c r="BQ57" i="19"/>
  <c r="BC57" i="19"/>
  <c r="BH57" i="19" s="1"/>
  <c r="BI57" i="19" s="1"/>
  <c r="AO57" i="19"/>
  <c r="AN57" i="19"/>
  <c r="AG57" i="19"/>
  <c r="Z57" i="19"/>
  <c r="S57" i="19"/>
  <c r="O57" i="19"/>
  <c r="BS56" i="19"/>
  <c r="BR56" i="19"/>
  <c r="BQ56" i="19"/>
  <c r="BC56" i="19"/>
  <c r="BH56" i="19" s="1"/>
  <c r="BI56" i="19" s="1"/>
  <c r="AO56" i="19"/>
  <c r="AN56" i="19"/>
  <c r="AG56" i="19"/>
  <c r="Z56" i="19"/>
  <c r="S56" i="19"/>
  <c r="O56" i="19"/>
  <c r="BS55" i="19"/>
  <c r="BR55" i="19"/>
  <c r="BQ55" i="19"/>
  <c r="BC55" i="19"/>
  <c r="BH55" i="19" s="1"/>
  <c r="BI55" i="19" s="1"/>
  <c r="AO55" i="19"/>
  <c r="AN55" i="19"/>
  <c r="AG55" i="19"/>
  <c r="Z55" i="19"/>
  <c r="S55" i="19"/>
  <c r="O55" i="19"/>
  <c r="BS54" i="19"/>
  <c r="BR54" i="19"/>
  <c r="BQ54" i="19"/>
  <c r="BT54" i="19" s="1"/>
  <c r="BC54" i="19"/>
  <c r="BH54" i="19" s="1"/>
  <c r="BI54" i="19" s="1"/>
  <c r="AO54" i="19"/>
  <c r="AN54" i="19"/>
  <c r="AG54" i="19"/>
  <c r="Z54" i="19"/>
  <c r="S54" i="19"/>
  <c r="O54" i="19"/>
  <c r="L54" i="19"/>
  <c r="L125" i="19" s="1"/>
  <c r="BS53" i="19"/>
  <c r="BR53" i="19"/>
  <c r="BQ53" i="19"/>
  <c r="BC53" i="19"/>
  <c r="BH53" i="19" s="1"/>
  <c r="BI53" i="19" s="1"/>
  <c r="AO53" i="19"/>
  <c r="AN53" i="19"/>
  <c r="AG53" i="19"/>
  <c r="Z53" i="19"/>
  <c r="S53" i="19"/>
  <c r="O53" i="19"/>
  <c r="BS52" i="19"/>
  <c r="BR52" i="19"/>
  <c r="BQ52" i="19"/>
  <c r="BT52" i="19" s="1"/>
  <c r="BC52" i="19"/>
  <c r="BH52" i="19" s="1"/>
  <c r="BI52" i="19" s="1"/>
  <c r="AO52" i="19"/>
  <c r="AN52" i="19"/>
  <c r="AG52" i="19"/>
  <c r="Z52" i="19"/>
  <c r="S52" i="19"/>
  <c r="O52" i="19"/>
  <c r="BS51" i="19"/>
  <c r="BR51" i="19"/>
  <c r="BQ51" i="19"/>
  <c r="BC51" i="19"/>
  <c r="BH51" i="19" s="1"/>
  <c r="BI51" i="19" s="1"/>
  <c r="AO51" i="19"/>
  <c r="AN51" i="19"/>
  <c r="AG51" i="19"/>
  <c r="Z51" i="19"/>
  <c r="S51" i="19"/>
  <c r="O51" i="19"/>
  <c r="BS50" i="19"/>
  <c r="BR50" i="19"/>
  <c r="BQ50" i="19"/>
  <c r="BC50" i="19"/>
  <c r="BH50" i="19" s="1"/>
  <c r="BI50" i="19" s="1"/>
  <c r="AO50" i="19"/>
  <c r="AG50" i="19"/>
  <c r="Z50" i="19"/>
  <c r="AN50" i="19" s="1"/>
  <c r="S50" i="19"/>
  <c r="O50" i="19"/>
  <c r="BS49" i="19"/>
  <c r="BR49" i="19"/>
  <c r="BQ49" i="19"/>
  <c r="BC49" i="19"/>
  <c r="BH49" i="19" s="1"/>
  <c r="BI49" i="19" s="1"/>
  <c r="AO49" i="19"/>
  <c r="AN49" i="19"/>
  <c r="AG49" i="19"/>
  <c r="Z49" i="19"/>
  <c r="S49" i="19"/>
  <c r="O49" i="19"/>
  <c r="BS48" i="19"/>
  <c r="BR48" i="19"/>
  <c r="BQ48" i="19"/>
  <c r="BC48" i="19"/>
  <c r="BH48" i="19" s="1"/>
  <c r="BI48" i="19" s="1"/>
  <c r="AO48" i="19"/>
  <c r="AN48" i="19"/>
  <c r="AG48" i="19"/>
  <c r="Z48" i="19"/>
  <c r="S48" i="19"/>
  <c r="BS47" i="19"/>
  <c r="BR47" i="19"/>
  <c r="BQ47" i="19"/>
  <c r="BT47" i="19" s="1"/>
  <c r="BC47" i="19"/>
  <c r="BH47" i="19" s="1"/>
  <c r="BI47" i="19" s="1"/>
  <c r="AO47" i="19"/>
  <c r="AN47" i="19"/>
  <c r="AG47" i="19"/>
  <c r="Z47" i="19"/>
  <c r="S47" i="19"/>
  <c r="O47" i="19"/>
  <c r="BS46" i="19"/>
  <c r="BR46" i="19"/>
  <c r="BQ46" i="19"/>
  <c r="BC46" i="19"/>
  <c r="BH46" i="19" s="1"/>
  <c r="BI46" i="19" s="1"/>
  <c r="AO46" i="19"/>
  <c r="AN46" i="19"/>
  <c r="AG46" i="19"/>
  <c r="Z46" i="19"/>
  <c r="S46" i="19"/>
  <c r="O46" i="19"/>
  <c r="BS45" i="19"/>
  <c r="BR45" i="19"/>
  <c r="BQ45" i="19"/>
  <c r="BC45" i="19"/>
  <c r="BH45" i="19" s="1"/>
  <c r="BI45" i="19" s="1"/>
  <c r="AO45" i="19"/>
  <c r="AN45" i="19"/>
  <c r="AG45" i="19"/>
  <c r="Z45" i="19"/>
  <c r="S45" i="19"/>
  <c r="BS44" i="19"/>
  <c r="BR44" i="19"/>
  <c r="BQ44" i="19"/>
  <c r="BC44" i="19"/>
  <c r="BH44" i="19" s="1"/>
  <c r="BI44" i="19" s="1"/>
  <c r="AN44" i="19"/>
  <c r="AG44" i="19"/>
  <c r="AO44" i="19" s="1"/>
  <c r="Z44" i="19"/>
  <c r="S44" i="19"/>
  <c r="O44" i="19"/>
  <c r="BS43" i="19"/>
  <c r="BR43" i="19"/>
  <c r="BQ43" i="19"/>
  <c r="BC43" i="19"/>
  <c r="BH43" i="19" s="1"/>
  <c r="BI43" i="19" s="1"/>
  <c r="AO43" i="19"/>
  <c r="AG43" i="19"/>
  <c r="Z43" i="19"/>
  <c r="AN43" i="19" s="1"/>
  <c r="S43" i="19"/>
  <c r="O43" i="19"/>
  <c r="BS42" i="19"/>
  <c r="BR42" i="19"/>
  <c r="BQ42" i="19"/>
  <c r="BC42" i="19"/>
  <c r="BH42" i="19" s="1"/>
  <c r="BI42" i="19" s="1"/>
  <c r="AO42" i="19"/>
  <c r="AN42" i="19"/>
  <c r="AG42" i="19"/>
  <c r="Z42" i="19"/>
  <c r="S42" i="19"/>
  <c r="BS41" i="19"/>
  <c r="BR41" i="19"/>
  <c r="BQ41" i="19"/>
  <c r="BC41" i="19"/>
  <c r="BH41" i="19" s="1"/>
  <c r="BI41" i="19" s="1"/>
  <c r="AO41" i="19"/>
  <c r="AG41" i="19"/>
  <c r="Z41" i="19"/>
  <c r="AN41" i="19" s="1"/>
  <c r="S41" i="19"/>
  <c r="O41" i="19"/>
  <c r="BS40" i="19"/>
  <c r="BR40" i="19"/>
  <c r="BQ40" i="19"/>
  <c r="BC40" i="19"/>
  <c r="BH40" i="19" s="1"/>
  <c r="BI40" i="19" s="1"/>
  <c r="AO40" i="19"/>
  <c r="AN40" i="19"/>
  <c r="O40" i="19"/>
  <c r="BS39" i="19"/>
  <c r="BR39" i="19"/>
  <c r="BQ39" i="19"/>
  <c r="BT39" i="19" s="1"/>
  <c r="BC39" i="19"/>
  <c r="BH39" i="19" s="1"/>
  <c r="BI39" i="19" s="1"/>
  <c r="AO39" i="19"/>
  <c r="AN39" i="19"/>
  <c r="AG39" i="19"/>
  <c r="O39" i="19"/>
  <c r="BS38" i="19"/>
  <c r="BR38" i="19"/>
  <c r="BQ38" i="19"/>
  <c r="BC38" i="19"/>
  <c r="BH38" i="19" s="1"/>
  <c r="BI38" i="19" s="1"/>
  <c r="AO38" i="19"/>
  <c r="AG38" i="19"/>
  <c r="Z38" i="19"/>
  <c r="AN38" i="19" s="1"/>
  <c r="S38" i="19"/>
  <c r="O38" i="19"/>
  <c r="BS37" i="19"/>
  <c r="BR37" i="19"/>
  <c r="BQ37" i="19"/>
  <c r="BC37" i="19"/>
  <c r="BH37" i="19" s="1"/>
  <c r="BI37" i="19" s="1"/>
  <c r="AO37" i="19"/>
  <c r="AG37" i="19"/>
  <c r="Z37" i="19"/>
  <c r="AN37" i="19" s="1"/>
  <c r="S37" i="19"/>
  <c r="O37" i="19"/>
  <c r="BS36" i="19"/>
  <c r="BR36" i="19"/>
  <c r="BQ36" i="19"/>
  <c r="AW36" i="19"/>
  <c r="AO36" i="19"/>
  <c r="AN36" i="19"/>
  <c r="AG36" i="19"/>
  <c r="Z36" i="19"/>
  <c r="S36" i="19"/>
  <c r="O36" i="19"/>
  <c r="BS35" i="19"/>
  <c r="BR35" i="19"/>
  <c r="BQ35" i="19"/>
  <c r="BT35" i="19" s="1"/>
  <c r="BC35" i="19"/>
  <c r="BH35" i="19" s="1"/>
  <c r="BI35" i="19" s="1"/>
  <c r="AO35" i="19"/>
  <c r="AN35" i="19"/>
  <c r="AG35" i="19"/>
  <c r="Z35" i="19"/>
  <c r="S35" i="19"/>
  <c r="O35" i="19"/>
  <c r="BS34" i="19"/>
  <c r="BR34" i="19"/>
  <c r="BQ34" i="19"/>
  <c r="BC34" i="19"/>
  <c r="BH34" i="19" s="1"/>
  <c r="BI34" i="19" s="1"/>
  <c r="AO34" i="19"/>
  <c r="AN34" i="19"/>
  <c r="AG34" i="19"/>
  <c r="Z34" i="19"/>
  <c r="S34" i="19"/>
  <c r="O34" i="19"/>
  <c r="BS33" i="19"/>
  <c r="BR33" i="19"/>
  <c r="BQ33" i="19"/>
  <c r="BC33" i="19"/>
  <c r="BH33" i="19" s="1"/>
  <c r="BI33" i="19" s="1"/>
  <c r="AO33" i="19"/>
  <c r="AG33" i="19"/>
  <c r="Z33" i="19"/>
  <c r="AN33" i="19" s="1"/>
  <c r="S33" i="19"/>
  <c r="O33" i="19"/>
  <c r="BS32" i="19"/>
  <c r="BR32" i="19"/>
  <c r="BQ32" i="19"/>
  <c r="BC32" i="19"/>
  <c r="BH32" i="19" s="1"/>
  <c r="BI32" i="19" s="1"/>
  <c r="AO32" i="19"/>
  <c r="AN32" i="19"/>
  <c r="AG32" i="19"/>
  <c r="S32" i="19"/>
  <c r="O32" i="19"/>
  <c r="BS31" i="19"/>
  <c r="BR31" i="19"/>
  <c r="BQ31" i="19"/>
  <c r="BC31" i="19"/>
  <c r="BH31" i="19" s="1"/>
  <c r="BI31" i="19" s="1"/>
  <c r="AO31" i="19"/>
  <c r="AN31" i="19"/>
  <c r="AG31" i="19"/>
  <c r="Z31" i="19"/>
  <c r="S31" i="19"/>
  <c r="O31" i="19"/>
  <c r="BS30" i="19"/>
  <c r="BR30" i="19"/>
  <c r="BQ30" i="19"/>
  <c r="BT30" i="19" s="1"/>
  <c r="BC30" i="19"/>
  <c r="BH30" i="19" s="1"/>
  <c r="BI30" i="19" s="1"/>
  <c r="AO30" i="19"/>
  <c r="AN30" i="19"/>
  <c r="AG30" i="19"/>
  <c r="O30" i="19"/>
  <c r="BS29" i="19"/>
  <c r="BR29" i="19"/>
  <c r="BQ29" i="19"/>
  <c r="BC29" i="19"/>
  <c r="BH29" i="19" s="1"/>
  <c r="BI29" i="19" s="1"/>
  <c r="AO29" i="19"/>
  <c r="AN29" i="19"/>
  <c r="AG29" i="19"/>
  <c r="O29" i="19"/>
  <c r="BS28" i="19"/>
  <c r="BR28" i="19"/>
  <c r="BQ28" i="19"/>
  <c r="BC28" i="19"/>
  <c r="BH28" i="19" s="1"/>
  <c r="BI28" i="19" s="1"/>
  <c r="AO28" i="19"/>
  <c r="AN28" i="19"/>
  <c r="AG28" i="19"/>
  <c r="Z28" i="19"/>
  <c r="S28" i="19"/>
  <c r="O28" i="19"/>
  <c r="BS27" i="19"/>
  <c r="BR27" i="19"/>
  <c r="BQ27" i="19"/>
  <c r="BC27" i="19"/>
  <c r="BH27" i="19" s="1"/>
  <c r="BI27" i="19" s="1"/>
  <c r="AO27" i="19"/>
  <c r="AN27" i="19"/>
  <c r="AG27" i="19"/>
  <c r="O27" i="19"/>
  <c r="BS26" i="19"/>
  <c r="BR26" i="19"/>
  <c r="BQ26" i="19"/>
  <c r="BC26" i="19"/>
  <c r="BH26" i="19" s="1"/>
  <c r="BI26" i="19" s="1"/>
  <c r="AO26" i="19"/>
  <c r="AN26" i="19"/>
  <c r="AG26" i="19"/>
  <c r="O26" i="19"/>
  <c r="BS25" i="19"/>
  <c r="BR25" i="19"/>
  <c r="BQ25" i="19"/>
  <c r="BT25" i="19" s="1"/>
  <c r="BC25" i="19"/>
  <c r="BH25" i="19" s="1"/>
  <c r="BI25" i="19" s="1"/>
  <c r="AO25" i="19"/>
  <c r="AN25" i="19"/>
  <c r="O25" i="19"/>
  <c r="BS24" i="19"/>
  <c r="BR24" i="19"/>
  <c r="BQ24" i="19"/>
  <c r="BC24" i="19"/>
  <c r="BH24" i="19" s="1"/>
  <c r="BI24" i="19" s="1"/>
  <c r="AO24" i="19"/>
  <c r="AG24" i="19"/>
  <c r="Z24" i="19"/>
  <c r="AN24" i="19" s="1"/>
  <c r="S24" i="19"/>
  <c r="O24" i="19"/>
  <c r="BS23" i="19"/>
  <c r="BR23" i="19"/>
  <c r="BQ23" i="19"/>
  <c r="BC23" i="19"/>
  <c r="BH23" i="19" s="1"/>
  <c r="BI23" i="19" s="1"/>
  <c r="AO23" i="19"/>
  <c r="AN23" i="19"/>
  <c r="AG23" i="19"/>
  <c r="Z23" i="19"/>
  <c r="S23" i="19"/>
  <c r="O23" i="19"/>
  <c r="BS22" i="19"/>
  <c r="BR22" i="19"/>
  <c r="BQ22" i="19"/>
  <c r="BC22" i="19"/>
  <c r="BH22" i="19" s="1"/>
  <c r="BI22" i="19" s="1"/>
  <c r="AO22" i="19"/>
  <c r="AN22" i="19"/>
  <c r="AG22" i="19"/>
  <c r="Z22" i="19"/>
  <c r="S22" i="19"/>
  <c r="O22" i="19"/>
  <c r="BS21" i="19"/>
  <c r="BR21" i="19"/>
  <c r="BQ21" i="19"/>
  <c r="BT21" i="19" s="1"/>
  <c r="BC21" i="19"/>
  <c r="BH21" i="19" s="1"/>
  <c r="BI21" i="19" s="1"/>
  <c r="AO21" i="19"/>
  <c r="AG21" i="19"/>
  <c r="Z21" i="19"/>
  <c r="S21" i="19"/>
  <c r="O21" i="19"/>
  <c r="BS20" i="19"/>
  <c r="BR20" i="19"/>
  <c r="BQ20" i="19"/>
  <c r="BT20" i="19" s="1"/>
  <c r="BC20" i="19"/>
  <c r="BH20" i="19" s="1"/>
  <c r="BI20" i="19" s="1"/>
  <c r="AO20" i="19"/>
  <c r="AN20" i="19"/>
  <c r="O20" i="19"/>
  <c r="BS19" i="19"/>
  <c r="BR19" i="19"/>
  <c r="BQ19" i="19"/>
  <c r="BC19" i="19"/>
  <c r="BH19" i="19" s="1"/>
  <c r="BI19" i="19" s="1"/>
  <c r="AO19" i="19"/>
  <c r="AN19" i="19"/>
  <c r="AG19" i="19"/>
  <c r="Z19" i="19"/>
  <c r="S19" i="19"/>
  <c r="O19" i="19"/>
  <c r="BS18" i="19"/>
  <c r="BR18" i="19"/>
  <c r="BQ18" i="19"/>
  <c r="BC18" i="19"/>
  <c r="BH18" i="19" s="1"/>
  <c r="BI18" i="19" s="1"/>
  <c r="AO18" i="19"/>
  <c r="AN18" i="19"/>
  <c r="S18" i="19"/>
  <c r="O18" i="19"/>
  <c r="BS17" i="19"/>
  <c r="BR17" i="19"/>
  <c r="BQ17" i="19"/>
  <c r="BC17" i="19"/>
  <c r="BH17" i="19" s="1"/>
  <c r="BI17" i="19" s="1"/>
  <c r="AO17" i="19"/>
  <c r="AN17" i="19"/>
  <c r="AG17" i="19"/>
  <c r="Z17" i="19"/>
  <c r="S17" i="19"/>
  <c r="O17" i="19"/>
  <c r="BS16" i="19"/>
  <c r="BR16" i="19"/>
  <c r="BQ16" i="19"/>
  <c r="BC16" i="19"/>
  <c r="BH16" i="19" s="1"/>
  <c r="BI16" i="19" s="1"/>
  <c r="AO16" i="19"/>
  <c r="AN16" i="19"/>
  <c r="O16" i="19"/>
  <c r="BS15" i="19"/>
  <c r="BR15" i="19"/>
  <c r="BQ15" i="19"/>
  <c r="BT15" i="19" s="1"/>
  <c r="BC15" i="19"/>
  <c r="BH15" i="19" s="1"/>
  <c r="BI15" i="19" s="1"/>
  <c r="AO15" i="19"/>
  <c r="AN15" i="19"/>
  <c r="AG15" i="19"/>
  <c r="Z15" i="19"/>
  <c r="S15" i="19"/>
  <c r="O15" i="19"/>
  <c r="BS14" i="19"/>
  <c r="BR14" i="19"/>
  <c r="BQ14" i="19"/>
  <c r="BC14" i="19"/>
  <c r="BH14" i="19" s="1"/>
  <c r="BI14" i="19" s="1"/>
  <c r="AO14" i="19"/>
  <c r="AN14" i="19"/>
  <c r="AG14" i="19"/>
  <c r="Z14" i="19"/>
  <c r="S14" i="19"/>
  <c r="O14" i="19"/>
  <c r="BS13" i="19"/>
  <c r="BR13" i="19"/>
  <c r="BQ13" i="19"/>
  <c r="BT13" i="19" s="1"/>
  <c r="BC13" i="19"/>
  <c r="BH13" i="19" s="1"/>
  <c r="BI13" i="19" s="1"/>
  <c r="AO13" i="19"/>
  <c r="AN13" i="19"/>
  <c r="O13" i="19"/>
  <c r="BS12" i="19"/>
  <c r="BR12" i="19"/>
  <c r="BQ12" i="19"/>
  <c r="BT12" i="19" s="1"/>
  <c r="BC12" i="19"/>
  <c r="BH12" i="19" s="1"/>
  <c r="BI12" i="19" s="1"/>
  <c r="AO12" i="19"/>
  <c r="AN12" i="19"/>
  <c r="O12" i="19"/>
  <c r="BS11" i="19"/>
  <c r="BR11" i="19"/>
  <c r="BQ11" i="19"/>
  <c r="AZ11" i="19"/>
  <c r="AO11" i="19"/>
  <c r="AN11" i="19"/>
  <c r="O11" i="19"/>
  <c r="BS10" i="19"/>
  <c r="BR10" i="19"/>
  <c r="BQ10" i="19"/>
  <c r="BC10" i="19"/>
  <c r="BH10" i="19" s="1"/>
  <c r="BI10" i="19" s="1"/>
  <c r="AO10" i="19"/>
  <c r="AN10" i="19"/>
  <c r="AG10" i="19"/>
  <c r="Z10" i="19"/>
  <c r="S10" i="19"/>
  <c r="O10" i="19"/>
  <c r="BS9" i="19"/>
  <c r="BR9" i="19"/>
  <c r="BQ9" i="19"/>
  <c r="BT9" i="19" s="1"/>
  <c r="BC9" i="19"/>
  <c r="BH9" i="19" s="1"/>
  <c r="BI9" i="19" s="1"/>
  <c r="AO9" i="19"/>
  <c r="AN9" i="19"/>
  <c r="AG9" i="19"/>
  <c r="Z9" i="19"/>
  <c r="S9" i="19"/>
  <c r="O9" i="19"/>
  <c r="BS8" i="19"/>
  <c r="BR8" i="19"/>
  <c r="BQ8" i="19"/>
  <c r="BC8" i="19"/>
  <c r="BH8" i="19" s="1"/>
  <c r="BI8" i="19" s="1"/>
  <c r="AO8" i="19"/>
  <c r="AN8" i="19"/>
  <c r="AG8" i="19"/>
  <c r="Z8" i="19"/>
  <c r="S8" i="19"/>
  <c r="O8" i="19"/>
  <c r="BS7" i="19"/>
  <c r="BR7" i="19"/>
  <c r="BQ7" i="19"/>
  <c r="BC7" i="19"/>
  <c r="BH7" i="19" s="1"/>
  <c r="BI7" i="19" s="1"/>
  <c r="AO7" i="19"/>
  <c r="AN7" i="19"/>
  <c r="AG7" i="19"/>
  <c r="Z7" i="19"/>
  <c r="S7" i="19"/>
  <c r="O7" i="19"/>
  <c r="BS6" i="19"/>
  <c r="BR6" i="19"/>
  <c r="BQ6" i="19"/>
  <c r="BT6" i="19" s="1"/>
  <c r="BC6" i="19"/>
  <c r="BH6" i="19" s="1"/>
  <c r="AO6" i="19"/>
  <c r="AN6" i="19"/>
  <c r="AG6" i="19"/>
  <c r="Z6" i="19"/>
  <c r="S6" i="19"/>
  <c r="S125" i="19" s="1"/>
  <c r="O6" i="19"/>
  <c r="BC44" i="1"/>
  <c r="S18" i="1"/>
  <c r="O18" i="1"/>
  <c r="AH125" i="1"/>
  <c r="AI125" i="1"/>
  <c r="AJ125" i="1"/>
  <c r="AK125" i="1"/>
  <c r="AL125" i="1"/>
  <c r="AM125" i="1"/>
  <c r="AO121" i="1"/>
  <c r="AO119" i="1"/>
  <c r="AO115" i="1"/>
  <c r="AO110" i="1"/>
  <c r="AO101" i="1"/>
  <c r="AO84" i="1"/>
  <c r="AO85" i="1"/>
  <c r="AO86" i="1"/>
  <c r="AO81" i="1"/>
  <c r="AO76" i="1"/>
  <c r="AO72" i="1"/>
  <c r="AO40" i="1"/>
  <c r="AO39" i="1"/>
  <c r="AO30" i="1"/>
  <c r="AO29" i="1"/>
  <c r="AO27" i="1"/>
  <c r="AO26" i="1"/>
  <c r="AO25" i="1"/>
  <c r="AO20" i="1"/>
  <c r="AO16" i="1"/>
  <c r="AO13" i="1"/>
  <c r="AO12" i="1"/>
  <c r="AO11" i="1"/>
  <c r="AN121" i="1"/>
  <c r="AN119" i="1"/>
  <c r="AN115" i="1"/>
  <c r="AN110" i="1"/>
  <c r="AN101" i="1"/>
  <c r="AN84" i="1"/>
  <c r="AN85" i="1"/>
  <c r="AN86" i="1"/>
  <c r="AN81" i="1"/>
  <c r="AN76" i="1"/>
  <c r="AN72" i="1"/>
  <c r="AN40" i="1"/>
  <c r="AN39" i="1"/>
  <c r="AN30" i="1"/>
  <c r="AN29" i="1"/>
  <c r="AN27" i="1"/>
  <c r="AN26" i="1"/>
  <c r="AN25" i="1"/>
  <c r="AN20" i="1"/>
  <c r="AN16" i="1"/>
  <c r="AN13" i="1"/>
  <c r="AN12" i="1"/>
  <c r="AN11" i="1"/>
  <c r="BI6" i="28" l="1"/>
  <c r="AZ125" i="28"/>
  <c r="BC11" i="28"/>
  <c r="BH11" i="28" s="1"/>
  <c r="AW125" i="28"/>
  <c r="BC36" i="28"/>
  <c r="BH36" i="28" s="1"/>
  <c r="BI36" i="28" s="1"/>
  <c r="BB125" i="28"/>
  <c r="BC86" i="28"/>
  <c r="BH86" i="28" s="1"/>
  <c r="BI86" i="28" s="1"/>
  <c r="AY125" i="28"/>
  <c r="BC94" i="28"/>
  <c r="BH94" i="28" s="1"/>
  <c r="BI94" i="28" s="1"/>
  <c r="AN125" i="28"/>
  <c r="AO125" i="28"/>
  <c r="BC125" i="28"/>
  <c r="BI6" i="27"/>
  <c r="AZ125" i="27"/>
  <c r="BC11" i="27"/>
  <c r="BH11" i="27" s="1"/>
  <c r="AW125" i="27"/>
  <c r="BC36" i="27"/>
  <c r="BH36" i="27" s="1"/>
  <c r="BI36" i="27" s="1"/>
  <c r="BB125" i="27"/>
  <c r="BC86" i="27"/>
  <c r="BH86" i="27" s="1"/>
  <c r="BI86" i="27" s="1"/>
  <c r="AY125" i="27"/>
  <c r="BC94" i="27"/>
  <c r="BH94" i="27" s="1"/>
  <c r="BI94" i="27" s="1"/>
  <c r="AN125" i="27"/>
  <c r="AO125" i="27"/>
  <c r="BC125" i="27"/>
  <c r="BI6" i="26"/>
  <c r="AZ125" i="26"/>
  <c r="BC11" i="26"/>
  <c r="BH11" i="26" s="1"/>
  <c r="AW125" i="26"/>
  <c r="BC36" i="26"/>
  <c r="BH36" i="26" s="1"/>
  <c r="BI36" i="26" s="1"/>
  <c r="BB125" i="26"/>
  <c r="BC86" i="26"/>
  <c r="BH86" i="26" s="1"/>
  <c r="BI86" i="26" s="1"/>
  <c r="AY125" i="26"/>
  <c r="BC94" i="26"/>
  <c r="BH94" i="26" s="1"/>
  <c r="BI94" i="26" s="1"/>
  <c r="AN125" i="26"/>
  <c r="AO125" i="26"/>
  <c r="BC125" i="26"/>
  <c r="BI6" i="25"/>
  <c r="AZ125" i="25"/>
  <c r="BC11" i="25"/>
  <c r="BH11" i="25" s="1"/>
  <c r="AW125" i="25"/>
  <c r="BC36" i="25"/>
  <c r="BH36" i="25" s="1"/>
  <c r="BI36" i="25" s="1"/>
  <c r="BB125" i="25"/>
  <c r="BC86" i="25"/>
  <c r="BH86" i="25" s="1"/>
  <c r="BI86" i="25" s="1"/>
  <c r="AY125" i="25"/>
  <c r="BC94" i="25"/>
  <c r="BH94" i="25" s="1"/>
  <c r="BI94" i="25" s="1"/>
  <c r="AN125" i="25"/>
  <c r="AO125" i="25"/>
  <c r="BC125" i="25"/>
  <c r="BI6" i="24"/>
  <c r="AZ125" i="24"/>
  <c r="BC11" i="24"/>
  <c r="BH11" i="24" s="1"/>
  <c r="AW125" i="24"/>
  <c r="BC36" i="24"/>
  <c r="BH36" i="24" s="1"/>
  <c r="BI36" i="24" s="1"/>
  <c r="BB125" i="24"/>
  <c r="BC86" i="24"/>
  <c r="BH86" i="24" s="1"/>
  <c r="BI86" i="24" s="1"/>
  <c r="AY125" i="24"/>
  <c r="BC94" i="24"/>
  <c r="BH94" i="24" s="1"/>
  <c r="BI94" i="24" s="1"/>
  <c r="AN125" i="24"/>
  <c r="AO125" i="24"/>
  <c r="BC125" i="24"/>
  <c r="BI6" i="23"/>
  <c r="AZ125" i="23"/>
  <c r="BC11" i="23"/>
  <c r="BH11" i="23" s="1"/>
  <c r="AW125" i="23"/>
  <c r="BC36" i="23"/>
  <c r="BH36" i="23" s="1"/>
  <c r="BI36" i="23" s="1"/>
  <c r="BB125" i="23"/>
  <c r="BC86" i="23"/>
  <c r="BH86" i="23" s="1"/>
  <c r="BI86" i="23" s="1"/>
  <c r="AY125" i="23"/>
  <c r="BC94" i="23"/>
  <c r="BH94" i="23" s="1"/>
  <c r="BI94" i="23" s="1"/>
  <c r="AN125" i="23"/>
  <c r="AO125" i="23"/>
  <c r="BC125" i="23"/>
  <c r="BI6" i="22"/>
  <c r="AZ125" i="22"/>
  <c r="BC11" i="22"/>
  <c r="BH11" i="22" s="1"/>
  <c r="AW125" i="22"/>
  <c r="BC36" i="22"/>
  <c r="BH36" i="22" s="1"/>
  <c r="BI36" i="22" s="1"/>
  <c r="BB125" i="22"/>
  <c r="BC86" i="22"/>
  <c r="BH86" i="22" s="1"/>
  <c r="BI86" i="22" s="1"/>
  <c r="AY125" i="22"/>
  <c r="BC94" i="22"/>
  <c r="BH94" i="22" s="1"/>
  <c r="BI94" i="22" s="1"/>
  <c r="AN125" i="22"/>
  <c r="AO125" i="22"/>
  <c r="BC125" i="22"/>
  <c r="BI6" i="21"/>
  <c r="AZ125" i="21"/>
  <c r="BC11" i="21"/>
  <c r="BH11" i="21" s="1"/>
  <c r="AW125" i="21"/>
  <c r="BC36" i="21"/>
  <c r="BH36" i="21" s="1"/>
  <c r="BI36" i="21" s="1"/>
  <c r="BB125" i="21"/>
  <c r="BC86" i="21"/>
  <c r="BH86" i="21" s="1"/>
  <c r="BI86" i="21" s="1"/>
  <c r="AY125" i="21"/>
  <c r="BC94" i="21"/>
  <c r="BH94" i="21" s="1"/>
  <c r="BI94" i="21" s="1"/>
  <c r="AN125" i="21"/>
  <c r="AO125" i="21"/>
  <c r="BC125" i="21"/>
  <c r="BI6" i="20"/>
  <c r="AZ125" i="20"/>
  <c r="BC11" i="20"/>
  <c r="BH11" i="20" s="1"/>
  <c r="AW125" i="20"/>
  <c r="BC36" i="20"/>
  <c r="BH36" i="20" s="1"/>
  <c r="BI36" i="20" s="1"/>
  <c r="BB125" i="20"/>
  <c r="BC86" i="20"/>
  <c r="BH86" i="20" s="1"/>
  <c r="BI86" i="20" s="1"/>
  <c r="AY125" i="20"/>
  <c r="BC94" i="20"/>
  <c r="BH94" i="20" s="1"/>
  <c r="BI94" i="20" s="1"/>
  <c r="AN125" i="20"/>
  <c r="AO125" i="20"/>
  <c r="BC125" i="20"/>
  <c r="BT48" i="19"/>
  <c r="BT57" i="19"/>
  <c r="BT64" i="19"/>
  <c r="BT90" i="19"/>
  <c r="BT108" i="19"/>
  <c r="BT121" i="19"/>
  <c r="BT91" i="19"/>
  <c r="AN97" i="19"/>
  <c r="BT107" i="19"/>
  <c r="BT109" i="19"/>
  <c r="AN111" i="19"/>
  <c r="BT32" i="19"/>
  <c r="BT37" i="19"/>
  <c r="BT40" i="19"/>
  <c r="BT42" i="19"/>
  <c r="BT44" i="19"/>
  <c r="BT49" i="19"/>
  <c r="BT55" i="19"/>
  <c r="BT59" i="19"/>
  <c r="BT66" i="19"/>
  <c r="BT73" i="19"/>
  <c r="BT80" i="19"/>
  <c r="BT88" i="19"/>
  <c r="AG125" i="19"/>
  <c r="BT8" i="19"/>
  <c r="BT17" i="19"/>
  <c r="BT19" i="19"/>
  <c r="AN21" i="19"/>
  <c r="BT23" i="19"/>
  <c r="BT26" i="19"/>
  <c r="BT28" i="19"/>
  <c r="BT34" i="19"/>
  <c r="BT46" i="19"/>
  <c r="BT51" i="19"/>
  <c r="AN68" i="19"/>
  <c r="AN70" i="19"/>
  <c r="BT77" i="19"/>
  <c r="BT81" i="19"/>
  <c r="BT83" i="19"/>
  <c r="BT93" i="19"/>
  <c r="BT96" i="19"/>
  <c r="BT98" i="19"/>
  <c r="AN103" i="19"/>
  <c r="AN105" i="19"/>
  <c r="BT110" i="19"/>
  <c r="BT112" i="19"/>
  <c r="BT116" i="19"/>
  <c r="BT120" i="19"/>
  <c r="BT7" i="19"/>
  <c r="BT10" i="19"/>
  <c r="BT16" i="19"/>
  <c r="BT18" i="19"/>
  <c r="BT22" i="19"/>
  <c r="BT27" i="19"/>
  <c r="BT29" i="19"/>
  <c r="BT31" i="19"/>
  <c r="BT33" i="19"/>
  <c r="BT36" i="19"/>
  <c r="BT38" i="19"/>
  <c r="BT41" i="19"/>
  <c r="BT43" i="19"/>
  <c r="BT45" i="19"/>
  <c r="BT50" i="19"/>
  <c r="BT53" i="19"/>
  <c r="BT62" i="19"/>
  <c r="BT72" i="19"/>
  <c r="BT76" i="19"/>
  <c r="BT79" i="19"/>
  <c r="BT85" i="19"/>
  <c r="BT95" i="19"/>
  <c r="BT100" i="19"/>
  <c r="BT106" i="19"/>
  <c r="BT115" i="19"/>
  <c r="BT118" i="19"/>
  <c r="Z125" i="19"/>
  <c r="O125" i="19"/>
  <c r="BT11" i="19"/>
  <c r="BT14" i="19"/>
  <c r="BT24" i="19"/>
  <c r="BT56" i="19"/>
  <c r="BT58" i="19"/>
  <c r="BT61" i="19"/>
  <c r="BT63" i="19"/>
  <c r="BT65" i="19"/>
  <c r="AN67" i="19"/>
  <c r="AN69" i="19"/>
  <c r="AN71" i="19"/>
  <c r="BT74" i="19"/>
  <c r="BT82" i="19"/>
  <c r="BT86" i="19"/>
  <c r="BT89" i="19"/>
  <c r="BT92" i="19"/>
  <c r="BT97" i="19"/>
  <c r="BT101" i="19"/>
  <c r="AN104" i="19"/>
  <c r="AN108" i="19"/>
  <c r="BT111" i="19"/>
  <c r="AN114" i="19"/>
  <c r="BT119" i="19"/>
  <c r="BT122" i="19"/>
  <c r="BI6" i="19"/>
  <c r="AZ125" i="19"/>
  <c r="BC11" i="19"/>
  <c r="BH11" i="19" s="1"/>
  <c r="AW125" i="19"/>
  <c r="BC36" i="19"/>
  <c r="BH36" i="19" s="1"/>
  <c r="BI36" i="19" s="1"/>
  <c r="BB125" i="19"/>
  <c r="BC86" i="19"/>
  <c r="BH86" i="19" s="1"/>
  <c r="BI86" i="19" s="1"/>
  <c r="AY125" i="19"/>
  <c r="BC94" i="19"/>
  <c r="BH94" i="19" s="1"/>
  <c r="BI94" i="19" s="1"/>
  <c r="AN125" i="19"/>
  <c r="AO125" i="19"/>
  <c r="BC6" i="1"/>
  <c r="BC7" i="1"/>
  <c r="BC9" i="1"/>
  <c r="BC10" i="1"/>
  <c r="BC12" i="1"/>
  <c r="BC13" i="1"/>
  <c r="BC14" i="1"/>
  <c r="BC15" i="1"/>
  <c r="BC16" i="1"/>
  <c r="BC17" i="1"/>
  <c r="BC18" i="1"/>
  <c r="BC19" i="1"/>
  <c r="BC20" i="1"/>
  <c r="BC21" i="1"/>
  <c r="BC22" i="1"/>
  <c r="BC24" i="1"/>
  <c r="BC23" i="1"/>
  <c r="BC25" i="1"/>
  <c r="BC26" i="1"/>
  <c r="BC27" i="1"/>
  <c r="BC32" i="1"/>
  <c r="BC31" i="1"/>
  <c r="BC28" i="1"/>
  <c r="BC29" i="1"/>
  <c r="BC30" i="1"/>
  <c r="BC33" i="1"/>
  <c r="BC34" i="1"/>
  <c r="BC35" i="1"/>
  <c r="BC37" i="1"/>
  <c r="BC38" i="1"/>
  <c r="BC41" i="1"/>
  <c r="BC39" i="1"/>
  <c r="BC40" i="1"/>
  <c r="BC42" i="1"/>
  <c r="BC43" i="1"/>
  <c r="BC47" i="1"/>
  <c r="BC46" i="1"/>
  <c r="BC53" i="1"/>
  <c r="BC52" i="1"/>
  <c r="BC45" i="1"/>
  <c r="BC48" i="1"/>
  <c r="BC49" i="1"/>
  <c r="BC50" i="1"/>
  <c r="BC54" i="1"/>
  <c r="BC51" i="1"/>
  <c r="BC55" i="1"/>
  <c r="BC56" i="1"/>
  <c r="BC57" i="1"/>
  <c r="BC58" i="1"/>
  <c r="BC59" i="1"/>
  <c r="BC60" i="1"/>
  <c r="BC61" i="1"/>
  <c r="BC62" i="1"/>
  <c r="BC63" i="1"/>
  <c r="BC64" i="1"/>
  <c r="BC65" i="1"/>
  <c r="BC67" i="1"/>
  <c r="BC66" i="1"/>
  <c r="BC68" i="1"/>
  <c r="BC69" i="1"/>
  <c r="BC71" i="1"/>
  <c r="BC70" i="1"/>
  <c r="BC72" i="1"/>
  <c r="BC73" i="1"/>
  <c r="BC74" i="1"/>
  <c r="BC75" i="1"/>
  <c r="BC76" i="1"/>
  <c r="BC77" i="1"/>
  <c r="BC78" i="1"/>
  <c r="BC79" i="1"/>
  <c r="BC80" i="1"/>
  <c r="BC81" i="1"/>
  <c r="BC82" i="1"/>
  <c r="BC83" i="1"/>
  <c r="BC85" i="1"/>
  <c r="BC90" i="1"/>
  <c r="BC92" i="1"/>
  <c r="BC91" i="1"/>
  <c r="BC89" i="1"/>
  <c r="BC87" i="1"/>
  <c r="BC88" i="1"/>
  <c r="BC93" i="1"/>
  <c r="BC84" i="1"/>
  <c r="BC95" i="1"/>
  <c r="BC96" i="1"/>
  <c r="BC97" i="1"/>
  <c r="BC98" i="1"/>
  <c r="BC99" i="1"/>
  <c r="BC100" i="1"/>
  <c r="BC101" i="1"/>
  <c r="BC102" i="1"/>
  <c r="BC103" i="1"/>
  <c r="BC104" i="1"/>
  <c r="BC105" i="1"/>
  <c r="BC106" i="1"/>
  <c r="BC107" i="1"/>
  <c r="BC108" i="1"/>
  <c r="BC109" i="1"/>
  <c r="BC111" i="1"/>
  <c r="BC112" i="1"/>
  <c r="BC113" i="1"/>
  <c r="BC110" i="1"/>
  <c r="BC114" i="1"/>
  <c r="BC115" i="1"/>
  <c r="BC116" i="1"/>
  <c r="BC117" i="1"/>
  <c r="BC118" i="1"/>
  <c r="BC119" i="1"/>
  <c r="BC120" i="1"/>
  <c r="BC121" i="1"/>
  <c r="BC122" i="1"/>
  <c r="BC123" i="1"/>
  <c r="BC8" i="1"/>
  <c r="AV125" i="1"/>
  <c r="BI11" i="28" l="1"/>
  <c r="BH125" i="28"/>
  <c r="BI11" i="27"/>
  <c r="BH125" i="27"/>
  <c r="BI11" i="26"/>
  <c r="BH125" i="26"/>
  <c r="BI11" i="25"/>
  <c r="BH125" i="25"/>
  <c r="BI11" i="24"/>
  <c r="BH125" i="24"/>
  <c r="BI11" i="23"/>
  <c r="BH125" i="23"/>
  <c r="BI11" i="22"/>
  <c r="BH125" i="22"/>
  <c r="BI11" i="21"/>
  <c r="BH125" i="21"/>
  <c r="BI11" i="20"/>
  <c r="BH125" i="20"/>
  <c r="BC125" i="19"/>
  <c r="BI11" i="19"/>
  <c r="BH125" i="19"/>
  <c r="BG125" i="1"/>
  <c r="BF125" i="1"/>
  <c r="BE125" i="1"/>
  <c r="BA125" i="1"/>
  <c r="AX125" i="1"/>
  <c r="AF125" i="1"/>
  <c r="AE125" i="1"/>
  <c r="AD125" i="1"/>
  <c r="AC125" i="1"/>
  <c r="AB125" i="1"/>
  <c r="AA125" i="1"/>
  <c r="Y125" i="1"/>
  <c r="X125" i="1"/>
  <c r="W125" i="1"/>
  <c r="V125" i="1"/>
  <c r="U125" i="1"/>
  <c r="T125" i="1"/>
  <c r="R125" i="1"/>
  <c r="Q125" i="1"/>
  <c r="P125" i="1"/>
  <c r="N125" i="1"/>
  <c r="M125" i="1"/>
  <c r="K125" i="1"/>
  <c r="BS123" i="1"/>
  <c r="BR123" i="1"/>
  <c r="BQ123" i="1"/>
  <c r="BH123" i="1"/>
  <c r="BI123" i="1" s="1"/>
  <c r="AO123" i="1"/>
  <c r="AN123" i="1"/>
  <c r="AG123" i="1"/>
  <c r="Z123" i="1"/>
  <c r="S123" i="1"/>
  <c r="O123" i="1"/>
  <c r="BS122" i="1"/>
  <c r="BR122" i="1"/>
  <c r="BQ122" i="1"/>
  <c r="BH122" i="1"/>
  <c r="BI122" i="1" s="1"/>
  <c r="AO122" i="1"/>
  <c r="AN122" i="1"/>
  <c r="Z122" i="1"/>
  <c r="S122" i="1"/>
  <c r="BS121" i="1"/>
  <c r="BR121" i="1"/>
  <c r="BQ121" i="1"/>
  <c r="BH121" i="1"/>
  <c r="BI121" i="1" s="1"/>
  <c r="O121" i="1"/>
  <c r="BS120" i="1"/>
  <c r="BR120" i="1"/>
  <c r="BQ120" i="1"/>
  <c r="BH120" i="1"/>
  <c r="BI120" i="1" s="1"/>
  <c r="AO120" i="1"/>
  <c r="AG120" i="1"/>
  <c r="Z120" i="1"/>
  <c r="S120" i="1"/>
  <c r="O120" i="1"/>
  <c r="BS119" i="1"/>
  <c r="BR119" i="1"/>
  <c r="BQ119" i="1"/>
  <c r="BH119" i="1"/>
  <c r="BI119" i="1" s="1"/>
  <c r="O119" i="1"/>
  <c r="BS118" i="1"/>
  <c r="BR118" i="1"/>
  <c r="BQ118" i="1"/>
  <c r="BH118" i="1"/>
  <c r="BI118" i="1" s="1"/>
  <c r="AO118" i="1"/>
  <c r="AN118" i="1"/>
  <c r="AG118" i="1"/>
  <c r="Z118" i="1"/>
  <c r="S118" i="1"/>
  <c r="O118" i="1"/>
  <c r="BS117" i="1"/>
  <c r="BR117" i="1"/>
  <c r="BQ117" i="1"/>
  <c r="BH117" i="1"/>
  <c r="BI117" i="1" s="1"/>
  <c r="AO117" i="1"/>
  <c r="AN117" i="1"/>
  <c r="AG117" i="1"/>
  <c r="Z117" i="1"/>
  <c r="S117" i="1"/>
  <c r="O117" i="1"/>
  <c r="BS116" i="1"/>
  <c r="BR116" i="1"/>
  <c r="BQ116" i="1"/>
  <c r="BH116" i="1"/>
  <c r="BI116" i="1" s="1"/>
  <c r="AO116" i="1"/>
  <c r="AN116" i="1"/>
  <c r="AG116" i="1"/>
  <c r="Z116" i="1"/>
  <c r="S116" i="1"/>
  <c r="O116" i="1"/>
  <c r="BS115" i="1"/>
  <c r="BR115" i="1"/>
  <c r="BQ115" i="1"/>
  <c r="BH115" i="1"/>
  <c r="BI115" i="1" s="1"/>
  <c r="O115" i="1"/>
  <c r="BS114" i="1"/>
  <c r="BR114" i="1"/>
  <c r="BQ114" i="1"/>
  <c r="BH114" i="1"/>
  <c r="BI114" i="1" s="1"/>
  <c r="AO114" i="1"/>
  <c r="AG114" i="1"/>
  <c r="Z114" i="1"/>
  <c r="S114" i="1"/>
  <c r="O114" i="1"/>
  <c r="BS110" i="1"/>
  <c r="BR110" i="1"/>
  <c r="BQ110" i="1"/>
  <c r="BH110" i="1"/>
  <c r="BI110" i="1" s="1"/>
  <c r="O110" i="1"/>
  <c r="BS113" i="1"/>
  <c r="BR113" i="1"/>
  <c r="BQ113" i="1"/>
  <c r="BH113" i="1"/>
  <c r="BI113" i="1" s="1"/>
  <c r="AO113" i="1"/>
  <c r="AN113" i="1"/>
  <c r="AG113" i="1"/>
  <c r="Z113" i="1"/>
  <c r="S113" i="1"/>
  <c r="O113" i="1"/>
  <c r="BS112" i="1"/>
  <c r="BR112" i="1"/>
  <c r="BQ112" i="1"/>
  <c r="BH112" i="1"/>
  <c r="BI112" i="1" s="1"/>
  <c r="AO112" i="1"/>
  <c r="AG112" i="1"/>
  <c r="Z112" i="1"/>
  <c r="S112" i="1"/>
  <c r="O112" i="1"/>
  <c r="BS111" i="1"/>
  <c r="BR111" i="1"/>
  <c r="BQ111" i="1"/>
  <c r="BH111" i="1"/>
  <c r="BI111" i="1" s="1"/>
  <c r="AO111" i="1"/>
  <c r="AG111" i="1"/>
  <c r="Z111" i="1"/>
  <c r="S111" i="1"/>
  <c r="O111" i="1"/>
  <c r="BS109" i="1"/>
  <c r="BR109" i="1"/>
  <c r="BQ109" i="1"/>
  <c r="BH109" i="1"/>
  <c r="BI109" i="1" s="1"/>
  <c r="AO109" i="1"/>
  <c r="AN109" i="1"/>
  <c r="AG109" i="1"/>
  <c r="Z109" i="1"/>
  <c r="S109" i="1"/>
  <c r="O109" i="1"/>
  <c r="BS108" i="1"/>
  <c r="BR108" i="1"/>
  <c r="BQ108" i="1"/>
  <c r="BH108" i="1"/>
  <c r="BI108" i="1" s="1"/>
  <c r="AO108" i="1"/>
  <c r="AG108" i="1"/>
  <c r="Z108" i="1"/>
  <c r="S108" i="1"/>
  <c r="BS107" i="1"/>
  <c r="BR107" i="1"/>
  <c r="BQ107" i="1"/>
  <c r="BH107" i="1"/>
  <c r="BI107" i="1" s="1"/>
  <c r="AO107" i="1"/>
  <c r="AG107" i="1"/>
  <c r="Z107" i="1"/>
  <c r="S107" i="1"/>
  <c r="O107" i="1"/>
  <c r="BS106" i="1"/>
  <c r="BR106" i="1"/>
  <c r="BQ106" i="1"/>
  <c r="BH106" i="1"/>
  <c r="BI106" i="1" s="1"/>
  <c r="AO106" i="1"/>
  <c r="AN106" i="1"/>
  <c r="AG106" i="1"/>
  <c r="Z106" i="1"/>
  <c r="S106" i="1"/>
  <c r="O106" i="1"/>
  <c r="BS105" i="1"/>
  <c r="BR105" i="1"/>
  <c r="BQ105" i="1"/>
  <c r="BH105" i="1"/>
  <c r="BI105" i="1" s="1"/>
  <c r="AO105" i="1"/>
  <c r="AG105" i="1"/>
  <c r="Z105" i="1"/>
  <c r="S105" i="1"/>
  <c r="O105" i="1"/>
  <c r="BS104" i="1"/>
  <c r="BR104" i="1"/>
  <c r="BQ104" i="1"/>
  <c r="BH104" i="1"/>
  <c r="BI104" i="1" s="1"/>
  <c r="AO104" i="1"/>
  <c r="AG104" i="1"/>
  <c r="Z104" i="1"/>
  <c r="S104" i="1"/>
  <c r="O104" i="1"/>
  <c r="BS103" i="1"/>
  <c r="BR103" i="1"/>
  <c r="BQ103" i="1"/>
  <c r="BH103" i="1"/>
  <c r="BI103" i="1" s="1"/>
  <c r="AO103" i="1"/>
  <c r="AG103" i="1"/>
  <c r="Z103" i="1"/>
  <c r="S103" i="1"/>
  <c r="O103" i="1"/>
  <c r="BS102" i="1"/>
  <c r="BR102" i="1"/>
  <c r="BQ102" i="1"/>
  <c r="BH102" i="1"/>
  <c r="BI102" i="1" s="1"/>
  <c r="AO102" i="1"/>
  <c r="AN102" i="1"/>
  <c r="AG102" i="1"/>
  <c r="Z102" i="1"/>
  <c r="S102" i="1"/>
  <c r="O102" i="1"/>
  <c r="BS101" i="1"/>
  <c r="BR101" i="1"/>
  <c r="BQ101" i="1"/>
  <c r="BH101" i="1"/>
  <c r="BI101" i="1" s="1"/>
  <c r="O101" i="1"/>
  <c r="BS100" i="1"/>
  <c r="BR100" i="1"/>
  <c r="BQ100" i="1"/>
  <c r="BH100" i="1"/>
  <c r="BI100" i="1" s="1"/>
  <c r="AO100" i="1"/>
  <c r="AN100" i="1"/>
  <c r="AG100" i="1"/>
  <c r="Z100" i="1"/>
  <c r="S100" i="1"/>
  <c r="O100" i="1"/>
  <c r="BS99" i="1"/>
  <c r="BR99" i="1"/>
  <c r="BQ99" i="1"/>
  <c r="BH99" i="1"/>
  <c r="BI99" i="1" s="1"/>
  <c r="AO99" i="1"/>
  <c r="AN99" i="1"/>
  <c r="AG99" i="1"/>
  <c r="Z99" i="1"/>
  <c r="S99" i="1"/>
  <c r="O99" i="1"/>
  <c r="BS98" i="1"/>
  <c r="BR98" i="1"/>
  <c r="BQ98" i="1"/>
  <c r="BH98" i="1"/>
  <c r="BI98" i="1" s="1"/>
  <c r="AO98" i="1"/>
  <c r="AG98" i="1"/>
  <c r="Z98" i="1"/>
  <c r="S98" i="1"/>
  <c r="O98" i="1"/>
  <c r="BS97" i="1"/>
  <c r="BR97" i="1"/>
  <c r="BQ97" i="1"/>
  <c r="BH97" i="1"/>
  <c r="BI97" i="1" s="1"/>
  <c r="AO97" i="1"/>
  <c r="AG97" i="1"/>
  <c r="Z97" i="1"/>
  <c r="S97" i="1"/>
  <c r="O97" i="1"/>
  <c r="BS96" i="1"/>
  <c r="BR96" i="1"/>
  <c r="BQ96" i="1"/>
  <c r="BH96" i="1"/>
  <c r="BI96" i="1" s="1"/>
  <c r="AO96" i="1"/>
  <c r="AN96" i="1"/>
  <c r="AG96" i="1"/>
  <c r="Z96" i="1"/>
  <c r="S96" i="1"/>
  <c r="O96" i="1"/>
  <c r="BS95" i="1"/>
  <c r="BR95" i="1"/>
  <c r="BQ95" i="1"/>
  <c r="BH95" i="1"/>
  <c r="BI95" i="1" s="1"/>
  <c r="AO95" i="1"/>
  <c r="AN95" i="1"/>
  <c r="AG95" i="1"/>
  <c r="Z95" i="1"/>
  <c r="S95" i="1"/>
  <c r="O95" i="1"/>
  <c r="BS94" i="1"/>
  <c r="BR94" i="1"/>
  <c r="BQ94" i="1"/>
  <c r="AY94" i="1"/>
  <c r="AO94" i="1"/>
  <c r="AN94" i="1"/>
  <c r="AG94" i="1"/>
  <c r="Z94" i="1"/>
  <c r="S94" i="1"/>
  <c r="O94" i="1"/>
  <c r="BS84" i="1"/>
  <c r="BR84" i="1"/>
  <c r="BQ84" i="1"/>
  <c r="BH84" i="1"/>
  <c r="BI84" i="1" s="1"/>
  <c r="O84" i="1"/>
  <c r="BS93" i="1"/>
  <c r="BR93" i="1"/>
  <c r="BQ93" i="1"/>
  <c r="BH93" i="1"/>
  <c r="BI93" i="1" s="1"/>
  <c r="AO93" i="1"/>
  <c r="AG93" i="1"/>
  <c r="Z93" i="1"/>
  <c r="S93" i="1"/>
  <c r="O93" i="1"/>
  <c r="BS88" i="1"/>
  <c r="BR88" i="1"/>
  <c r="BQ88" i="1"/>
  <c r="BH88" i="1"/>
  <c r="BI88" i="1" s="1"/>
  <c r="AO88" i="1"/>
  <c r="AN88" i="1"/>
  <c r="AG88" i="1"/>
  <c r="Z88" i="1"/>
  <c r="S88" i="1"/>
  <c r="O88" i="1"/>
  <c r="BS87" i="1"/>
  <c r="BR87" i="1"/>
  <c r="BQ87" i="1"/>
  <c r="BH87" i="1"/>
  <c r="BI87" i="1" s="1"/>
  <c r="AO87" i="1"/>
  <c r="AN87" i="1"/>
  <c r="AG87" i="1"/>
  <c r="Z87" i="1"/>
  <c r="S87" i="1"/>
  <c r="O87" i="1"/>
  <c r="BS89" i="1"/>
  <c r="BR89" i="1"/>
  <c r="BQ89" i="1"/>
  <c r="BH89" i="1"/>
  <c r="BI89" i="1" s="1"/>
  <c r="AO89" i="1"/>
  <c r="AN89" i="1"/>
  <c r="AG89" i="1"/>
  <c r="Z89" i="1"/>
  <c r="S89" i="1"/>
  <c r="O89" i="1"/>
  <c r="BS91" i="1"/>
  <c r="BR91" i="1"/>
  <c r="BQ91" i="1"/>
  <c r="BH91" i="1"/>
  <c r="BI91" i="1" s="1"/>
  <c r="AO91" i="1"/>
  <c r="AN91" i="1"/>
  <c r="AG91" i="1"/>
  <c r="Z91" i="1"/>
  <c r="S91" i="1"/>
  <c r="O91" i="1"/>
  <c r="BS92" i="1"/>
  <c r="BR92" i="1"/>
  <c r="BQ92" i="1"/>
  <c r="BH92" i="1"/>
  <c r="BI92" i="1" s="1"/>
  <c r="AO92" i="1"/>
  <c r="AN92" i="1"/>
  <c r="AG92" i="1"/>
  <c r="Z92" i="1"/>
  <c r="S92" i="1"/>
  <c r="O92" i="1"/>
  <c r="BS90" i="1"/>
  <c r="BR90" i="1"/>
  <c r="BQ90" i="1"/>
  <c r="BH90" i="1"/>
  <c r="BI90" i="1" s="1"/>
  <c r="AO90" i="1"/>
  <c r="AN90" i="1"/>
  <c r="AG90" i="1"/>
  <c r="Z90" i="1"/>
  <c r="S90" i="1"/>
  <c r="O90" i="1"/>
  <c r="BS85" i="1"/>
  <c r="BR85" i="1"/>
  <c r="BQ85" i="1"/>
  <c r="BH85" i="1"/>
  <c r="BI85" i="1" s="1"/>
  <c r="O85" i="1"/>
  <c r="BS86" i="1"/>
  <c r="BR86" i="1"/>
  <c r="BQ86" i="1"/>
  <c r="BB86" i="1"/>
  <c r="O86" i="1"/>
  <c r="BS83" i="1"/>
  <c r="BR83" i="1"/>
  <c r="BQ83" i="1"/>
  <c r="BH83" i="1"/>
  <c r="BI83" i="1" s="1"/>
  <c r="AO83" i="1"/>
  <c r="AG83" i="1"/>
  <c r="Z83" i="1"/>
  <c r="S83" i="1"/>
  <c r="O83" i="1"/>
  <c r="BS82" i="1"/>
  <c r="BR82" i="1"/>
  <c r="BQ82" i="1"/>
  <c r="BH82" i="1"/>
  <c r="BI82" i="1" s="1"/>
  <c r="AO82" i="1"/>
  <c r="AG82" i="1"/>
  <c r="Z82" i="1"/>
  <c r="S82" i="1"/>
  <c r="O82" i="1"/>
  <c r="BS81" i="1"/>
  <c r="BR81" i="1"/>
  <c r="BQ81" i="1"/>
  <c r="BH81" i="1"/>
  <c r="BI81" i="1" s="1"/>
  <c r="O81" i="1"/>
  <c r="BS80" i="1"/>
  <c r="BR80" i="1"/>
  <c r="BQ80" i="1"/>
  <c r="BH80" i="1"/>
  <c r="BI80" i="1" s="1"/>
  <c r="AO80" i="1"/>
  <c r="AG80" i="1"/>
  <c r="Z80" i="1"/>
  <c r="S80" i="1"/>
  <c r="O80" i="1"/>
  <c r="BS79" i="1"/>
  <c r="BR79" i="1"/>
  <c r="BQ79" i="1"/>
  <c r="BH79" i="1"/>
  <c r="BI79" i="1" s="1"/>
  <c r="AO79" i="1"/>
  <c r="AN79" i="1"/>
  <c r="AG79" i="1"/>
  <c r="Z79" i="1"/>
  <c r="S79" i="1"/>
  <c r="O79" i="1"/>
  <c r="BS78" i="1"/>
  <c r="BR78" i="1"/>
  <c r="BQ78" i="1"/>
  <c r="BH78" i="1"/>
  <c r="BI78" i="1" s="1"/>
  <c r="AO78" i="1"/>
  <c r="AN78" i="1"/>
  <c r="AG78" i="1"/>
  <c r="Z78" i="1"/>
  <c r="S78" i="1"/>
  <c r="O78" i="1"/>
  <c r="BS77" i="1"/>
  <c r="BR77" i="1"/>
  <c r="BQ77" i="1"/>
  <c r="BH77" i="1"/>
  <c r="BI77" i="1" s="1"/>
  <c r="AO77" i="1"/>
  <c r="AN77" i="1"/>
  <c r="AG77" i="1"/>
  <c r="Z77" i="1"/>
  <c r="S77" i="1"/>
  <c r="O77" i="1"/>
  <c r="BS76" i="1"/>
  <c r="BR76" i="1"/>
  <c r="BQ76" i="1"/>
  <c r="BH76" i="1"/>
  <c r="BI76" i="1" s="1"/>
  <c r="O76" i="1"/>
  <c r="BS75" i="1"/>
  <c r="BR75" i="1"/>
  <c r="BQ75" i="1"/>
  <c r="BH75" i="1"/>
  <c r="BI75" i="1" s="1"/>
  <c r="AO75" i="1"/>
  <c r="AN75" i="1"/>
  <c r="AG75" i="1"/>
  <c r="Z75" i="1"/>
  <c r="S75" i="1"/>
  <c r="O75" i="1"/>
  <c r="BS74" i="1"/>
  <c r="BR74" i="1"/>
  <c r="BQ74" i="1"/>
  <c r="BH74" i="1"/>
  <c r="BI74" i="1" s="1"/>
  <c r="AO74" i="1"/>
  <c r="AN74" i="1"/>
  <c r="AG74" i="1"/>
  <c r="Z74" i="1"/>
  <c r="S74" i="1"/>
  <c r="O74" i="1"/>
  <c r="BS73" i="1"/>
  <c r="BR73" i="1"/>
  <c r="BQ73" i="1"/>
  <c r="BH73" i="1"/>
  <c r="BI73" i="1" s="1"/>
  <c r="AO73" i="1"/>
  <c r="AG73" i="1"/>
  <c r="Z73" i="1"/>
  <c r="S73" i="1"/>
  <c r="O73" i="1"/>
  <c r="BS72" i="1"/>
  <c r="BR72" i="1"/>
  <c r="BQ72" i="1"/>
  <c r="BH72" i="1"/>
  <c r="BI72" i="1" s="1"/>
  <c r="O72" i="1"/>
  <c r="BS70" i="1"/>
  <c r="BR70" i="1"/>
  <c r="BQ70" i="1"/>
  <c r="BH70" i="1"/>
  <c r="BI70" i="1" s="1"/>
  <c r="AO70" i="1"/>
  <c r="AG70" i="1"/>
  <c r="Z70" i="1"/>
  <c r="S70" i="1"/>
  <c r="O70" i="1"/>
  <c r="BS71" i="1"/>
  <c r="BR71" i="1"/>
  <c r="BQ71" i="1"/>
  <c r="BH71" i="1"/>
  <c r="BI71" i="1" s="1"/>
  <c r="AO71" i="1"/>
  <c r="AG71" i="1"/>
  <c r="Z71" i="1"/>
  <c r="S71" i="1"/>
  <c r="O71" i="1"/>
  <c r="BS69" i="1"/>
  <c r="BR69" i="1"/>
  <c r="BQ69" i="1"/>
  <c r="BH69" i="1"/>
  <c r="BI69" i="1" s="1"/>
  <c r="AO69" i="1"/>
  <c r="AG69" i="1"/>
  <c r="Z69" i="1"/>
  <c r="S69" i="1"/>
  <c r="O69" i="1"/>
  <c r="BS68" i="1"/>
  <c r="BR68" i="1"/>
  <c r="BQ68" i="1"/>
  <c r="BH68" i="1"/>
  <c r="BI68" i="1" s="1"/>
  <c r="AO68" i="1"/>
  <c r="AG68" i="1"/>
  <c r="Z68" i="1"/>
  <c r="S68" i="1"/>
  <c r="O68" i="1"/>
  <c r="BS66" i="1"/>
  <c r="BR66" i="1"/>
  <c r="BQ66" i="1"/>
  <c r="BH66" i="1"/>
  <c r="BI66" i="1" s="1"/>
  <c r="AO66" i="1"/>
  <c r="AG66" i="1"/>
  <c r="Z66" i="1"/>
  <c r="S66" i="1"/>
  <c r="BS67" i="1"/>
  <c r="BR67" i="1"/>
  <c r="BQ67" i="1"/>
  <c r="BH67" i="1"/>
  <c r="BI67" i="1" s="1"/>
  <c r="AO67" i="1"/>
  <c r="AG67" i="1"/>
  <c r="Z67" i="1"/>
  <c r="S67" i="1"/>
  <c r="BS65" i="1"/>
  <c r="BR65" i="1"/>
  <c r="BQ65" i="1"/>
  <c r="BH65" i="1"/>
  <c r="BI65" i="1" s="1"/>
  <c r="AO65" i="1"/>
  <c r="AG65" i="1"/>
  <c r="Z65" i="1"/>
  <c r="S65" i="1"/>
  <c r="BS64" i="1"/>
  <c r="BR64" i="1"/>
  <c r="BQ64" i="1"/>
  <c r="BH64" i="1"/>
  <c r="BI64" i="1" s="1"/>
  <c r="AO64" i="1"/>
  <c r="AN64" i="1"/>
  <c r="AG64" i="1"/>
  <c r="Z64" i="1"/>
  <c r="S64" i="1"/>
  <c r="O64" i="1"/>
  <c r="BS63" i="1"/>
  <c r="BR63" i="1"/>
  <c r="BQ63" i="1"/>
  <c r="BH63" i="1"/>
  <c r="BI63" i="1" s="1"/>
  <c r="AO63" i="1"/>
  <c r="AN63" i="1"/>
  <c r="O63" i="1"/>
  <c r="BS62" i="1"/>
  <c r="BR62" i="1"/>
  <c r="BQ62" i="1"/>
  <c r="BH62" i="1"/>
  <c r="BI62" i="1" s="1"/>
  <c r="O62" i="1"/>
  <c r="BS61" i="1"/>
  <c r="BR61" i="1"/>
  <c r="BQ61" i="1"/>
  <c r="BH61" i="1"/>
  <c r="BI61" i="1" s="1"/>
  <c r="O61" i="1"/>
  <c r="BS60" i="1"/>
  <c r="BR60" i="1"/>
  <c r="BQ60" i="1"/>
  <c r="BH60" i="1"/>
  <c r="BI60" i="1" s="1"/>
  <c r="O60" i="1"/>
  <c r="BS59" i="1"/>
  <c r="BR59" i="1"/>
  <c r="BQ59" i="1"/>
  <c r="BH59" i="1"/>
  <c r="BI59" i="1" s="1"/>
  <c r="AO59" i="1"/>
  <c r="AG59" i="1"/>
  <c r="Z59" i="1"/>
  <c r="O59" i="1"/>
  <c r="BS58" i="1"/>
  <c r="BR58" i="1"/>
  <c r="BQ58" i="1"/>
  <c r="BH58" i="1"/>
  <c r="BI58" i="1" s="1"/>
  <c r="AO58" i="1"/>
  <c r="AG58" i="1"/>
  <c r="Z58" i="1"/>
  <c r="O58" i="1"/>
  <c r="BS57" i="1"/>
  <c r="BR57" i="1"/>
  <c r="BQ57" i="1"/>
  <c r="BH57" i="1"/>
  <c r="BI57" i="1" s="1"/>
  <c r="AO57" i="1"/>
  <c r="AN57" i="1"/>
  <c r="AG57" i="1"/>
  <c r="Z57" i="1"/>
  <c r="S57" i="1"/>
  <c r="O57" i="1"/>
  <c r="BS56" i="1"/>
  <c r="BR56" i="1"/>
  <c r="BQ56" i="1"/>
  <c r="BH56" i="1"/>
  <c r="BI56" i="1" s="1"/>
  <c r="AO56" i="1"/>
  <c r="AN56" i="1"/>
  <c r="AG56" i="1"/>
  <c r="Z56" i="1"/>
  <c r="S56" i="1"/>
  <c r="O56" i="1"/>
  <c r="BS55" i="1"/>
  <c r="BR55" i="1"/>
  <c r="BQ55" i="1"/>
  <c r="BH55" i="1"/>
  <c r="BI55" i="1" s="1"/>
  <c r="AO55" i="1"/>
  <c r="AN55" i="1"/>
  <c r="AG55" i="1"/>
  <c r="Z55" i="1"/>
  <c r="S55" i="1"/>
  <c r="O55" i="1"/>
  <c r="BS51" i="1"/>
  <c r="BR51" i="1"/>
  <c r="BQ51" i="1"/>
  <c r="BH51" i="1"/>
  <c r="BI51" i="1" s="1"/>
  <c r="AO51" i="1"/>
  <c r="AN51" i="1"/>
  <c r="AG51" i="1"/>
  <c r="Z51" i="1"/>
  <c r="S51" i="1"/>
  <c r="O51" i="1"/>
  <c r="BS54" i="1"/>
  <c r="BR54" i="1"/>
  <c r="BQ54" i="1"/>
  <c r="BH54" i="1"/>
  <c r="BI54" i="1" s="1"/>
  <c r="AO54" i="1"/>
  <c r="AN54" i="1"/>
  <c r="AG54" i="1"/>
  <c r="Z54" i="1"/>
  <c r="S54" i="1"/>
  <c r="O54" i="1"/>
  <c r="L54" i="1"/>
  <c r="L125" i="1" s="1"/>
  <c r="BS44" i="1"/>
  <c r="BR44" i="1"/>
  <c r="BQ44" i="1"/>
  <c r="BH44" i="1"/>
  <c r="BI44" i="1" s="1"/>
  <c r="AN44" i="1"/>
  <c r="AG44" i="1"/>
  <c r="AO44" i="1" s="1"/>
  <c r="Z44" i="1"/>
  <c r="S44" i="1"/>
  <c r="O44" i="1"/>
  <c r="BS50" i="1"/>
  <c r="BR50" i="1"/>
  <c r="BQ50" i="1"/>
  <c r="BH50" i="1"/>
  <c r="BI50" i="1" s="1"/>
  <c r="AO50" i="1"/>
  <c r="AG50" i="1"/>
  <c r="Z50" i="1"/>
  <c r="S50" i="1"/>
  <c r="O50" i="1"/>
  <c r="BS49" i="1"/>
  <c r="BR49" i="1"/>
  <c r="BQ49" i="1"/>
  <c r="BH49" i="1"/>
  <c r="BI49" i="1" s="1"/>
  <c r="AO49" i="1"/>
  <c r="AN49" i="1"/>
  <c r="AG49" i="1"/>
  <c r="Z49" i="1"/>
  <c r="S49" i="1"/>
  <c r="O49" i="1"/>
  <c r="BS48" i="1"/>
  <c r="BR48" i="1"/>
  <c r="BQ48" i="1"/>
  <c r="BH48" i="1"/>
  <c r="BI48" i="1" s="1"/>
  <c r="AO48" i="1"/>
  <c r="AN48" i="1"/>
  <c r="AG48" i="1"/>
  <c r="Z48" i="1"/>
  <c r="S48" i="1"/>
  <c r="BS45" i="1"/>
  <c r="BR45" i="1"/>
  <c r="BQ45" i="1"/>
  <c r="BH45" i="1"/>
  <c r="BI45" i="1" s="1"/>
  <c r="AO45" i="1"/>
  <c r="AN45" i="1"/>
  <c r="AG45" i="1"/>
  <c r="Z45" i="1"/>
  <c r="S45" i="1"/>
  <c r="BS52" i="1"/>
  <c r="BR52" i="1"/>
  <c r="BQ52" i="1"/>
  <c r="BH52" i="1"/>
  <c r="BI52" i="1" s="1"/>
  <c r="AO52" i="1"/>
  <c r="AN52" i="1"/>
  <c r="AG52" i="1"/>
  <c r="Z52" i="1"/>
  <c r="S52" i="1"/>
  <c r="O52" i="1"/>
  <c r="BS53" i="1"/>
  <c r="BR53" i="1"/>
  <c r="BQ53" i="1"/>
  <c r="BH53" i="1"/>
  <c r="BI53" i="1" s="1"/>
  <c r="AO53" i="1"/>
  <c r="AN53" i="1"/>
  <c r="AG53" i="1"/>
  <c r="Z53" i="1"/>
  <c r="S53" i="1"/>
  <c r="O53" i="1"/>
  <c r="BS46" i="1"/>
  <c r="BR46" i="1"/>
  <c r="BQ46" i="1"/>
  <c r="BH46" i="1"/>
  <c r="BI46" i="1" s="1"/>
  <c r="AO46" i="1"/>
  <c r="AN46" i="1"/>
  <c r="AG46" i="1"/>
  <c r="Z46" i="1"/>
  <c r="S46" i="1"/>
  <c r="O46" i="1"/>
  <c r="BS47" i="1"/>
  <c r="BR47" i="1"/>
  <c r="BQ47" i="1"/>
  <c r="BH47" i="1"/>
  <c r="BI47" i="1" s="1"/>
  <c r="AO47" i="1"/>
  <c r="AN47" i="1"/>
  <c r="AG47" i="1"/>
  <c r="Z47" i="1"/>
  <c r="S47" i="1"/>
  <c r="O47" i="1"/>
  <c r="BS36" i="1"/>
  <c r="BR36" i="1"/>
  <c r="BQ36" i="1"/>
  <c r="AW36" i="1"/>
  <c r="AO36" i="1"/>
  <c r="AN36" i="1"/>
  <c r="AG36" i="1"/>
  <c r="Z36" i="1"/>
  <c r="S36" i="1"/>
  <c r="O36" i="1"/>
  <c r="BS43" i="1"/>
  <c r="BR43" i="1"/>
  <c r="BQ43" i="1"/>
  <c r="BH43" i="1"/>
  <c r="BI43" i="1" s="1"/>
  <c r="AO43" i="1"/>
  <c r="AG43" i="1"/>
  <c r="Z43" i="1"/>
  <c r="S43" i="1"/>
  <c r="O43" i="1"/>
  <c r="BS42" i="1"/>
  <c r="BR42" i="1"/>
  <c r="BQ42" i="1"/>
  <c r="BH42" i="1"/>
  <c r="BI42" i="1" s="1"/>
  <c r="AO42" i="1"/>
  <c r="AN42" i="1"/>
  <c r="AG42" i="1"/>
  <c r="Z42" i="1"/>
  <c r="S42" i="1"/>
  <c r="BS40" i="1"/>
  <c r="BR40" i="1"/>
  <c r="BQ40" i="1"/>
  <c r="BH40" i="1"/>
  <c r="BI40" i="1" s="1"/>
  <c r="O40" i="1"/>
  <c r="BS39" i="1"/>
  <c r="BR39" i="1"/>
  <c r="BQ39" i="1"/>
  <c r="BH39" i="1"/>
  <c r="BI39" i="1" s="1"/>
  <c r="AG39" i="1"/>
  <c r="O39" i="1"/>
  <c r="BS41" i="1"/>
  <c r="BR41" i="1"/>
  <c r="BQ41" i="1"/>
  <c r="BH41" i="1"/>
  <c r="BI41" i="1" s="1"/>
  <c r="AO41" i="1"/>
  <c r="AG41" i="1"/>
  <c r="Z41" i="1"/>
  <c r="S41" i="1"/>
  <c r="O41" i="1"/>
  <c r="BS38" i="1"/>
  <c r="BR38" i="1"/>
  <c r="BQ38" i="1"/>
  <c r="BH38" i="1"/>
  <c r="BI38" i="1" s="1"/>
  <c r="AO38" i="1"/>
  <c r="AG38" i="1"/>
  <c r="Z38" i="1"/>
  <c r="S38" i="1"/>
  <c r="O38" i="1"/>
  <c r="BS37" i="1"/>
  <c r="BR37" i="1"/>
  <c r="BQ37" i="1"/>
  <c r="BH37" i="1"/>
  <c r="BI37" i="1" s="1"/>
  <c r="AO37" i="1"/>
  <c r="AG37" i="1"/>
  <c r="Z37" i="1"/>
  <c r="S37" i="1"/>
  <c r="O37" i="1"/>
  <c r="BS35" i="1"/>
  <c r="BR35" i="1"/>
  <c r="BQ35" i="1"/>
  <c r="BH35" i="1"/>
  <c r="BI35" i="1" s="1"/>
  <c r="AO35" i="1"/>
  <c r="AN35" i="1"/>
  <c r="AG35" i="1"/>
  <c r="Z35" i="1"/>
  <c r="S35" i="1"/>
  <c r="O35" i="1"/>
  <c r="BS34" i="1"/>
  <c r="BR34" i="1"/>
  <c r="BQ34" i="1"/>
  <c r="BH34" i="1"/>
  <c r="BI34" i="1" s="1"/>
  <c r="AO34" i="1"/>
  <c r="AN34" i="1"/>
  <c r="AG34" i="1"/>
  <c r="Z34" i="1"/>
  <c r="S34" i="1"/>
  <c r="O34" i="1"/>
  <c r="BS33" i="1"/>
  <c r="BR33" i="1"/>
  <c r="BQ33" i="1"/>
  <c r="BH33" i="1"/>
  <c r="BI33" i="1" s="1"/>
  <c r="AO33" i="1"/>
  <c r="AG33" i="1"/>
  <c r="Z33" i="1"/>
  <c r="S33" i="1"/>
  <c r="O33" i="1"/>
  <c r="BS30" i="1"/>
  <c r="BR30" i="1"/>
  <c r="BQ30" i="1"/>
  <c r="BH30" i="1"/>
  <c r="BI30" i="1" s="1"/>
  <c r="AG30" i="1"/>
  <c r="O30" i="1"/>
  <c r="BS29" i="1"/>
  <c r="BR29" i="1"/>
  <c r="BQ29" i="1"/>
  <c r="BH29" i="1"/>
  <c r="BI29" i="1" s="1"/>
  <c r="AG29" i="1"/>
  <c r="O29" i="1"/>
  <c r="BS28" i="1"/>
  <c r="BR28" i="1"/>
  <c r="BQ28" i="1"/>
  <c r="BH28" i="1"/>
  <c r="BI28" i="1" s="1"/>
  <c r="AO28" i="1"/>
  <c r="AN28" i="1"/>
  <c r="AG28" i="1"/>
  <c r="Z28" i="1"/>
  <c r="S28" i="1"/>
  <c r="O28" i="1"/>
  <c r="BS31" i="1"/>
  <c r="BR31" i="1"/>
  <c r="BQ31" i="1"/>
  <c r="BH31" i="1"/>
  <c r="BI31" i="1" s="1"/>
  <c r="AO31" i="1"/>
  <c r="AN31" i="1"/>
  <c r="AG31" i="1"/>
  <c r="Z31" i="1"/>
  <c r="S31" i="1"/>
  <c r="O31" i="1"/>
  <c r="BS32" i="1"/>
  <c r="BR32" i="1"/>
  <c r="BQ32" i="1"/>
  <c r="BH32" i="1"/>
  <c r="BI32" i="1" s="1"/>
  <c r="AO32" i="1"/>
  <c r="AN32" i="1"/>
  <c r="AG32" i="1"/>
  <c r="S32" i="1"/>
  <c r="O32" i="1"/>
  <c r="BS27" i="1"/>
  <c r="BR27" i="1"/>
  <c r="BQ27" i="1"/>
  <c r="BH27" i="1"/>
  <c r="BI27" i="1" s="1"/>
  <c r="AG27" i="1"/>
  <c r="O27" i="1"/>
  <c r="BS26" i="1"/>
  <c r="BR26" i="1"/>
  <c r="BQ26" i="1"/>
  <c r="BH26" i="1"/>
  <c r="BI26" i="1" s="1"/>
  <c r="AG26" i="1"/>
  <c r="O26" i="1"/>
  <c r="BS25" i="1"/>
  <c r="BR25" i="1"/>
  <c r="BQ25" i="1"/>
  <c r="BH25" i="1"/>
  <c r="BI25" i="1" s="1"/>
  <c r="O25" i="1"/>
  <c r="BS23" i="1"/>
  <c r="BR23" i="1"/>
  <c r="BQ23" i="1"/>
  <c r="BH23" i="1"/>
  <c r="BI23" i="1" s="1"/>
  <c r="AO23" i="1"/>
  <c r="AN23" i="1"/>
  <c r="AG23" i="1"/>
  <c r="Z23" i="1"/>
  <c r="S23" i="1"/>
  <c r="O23" i="1"/>
  <c r="BS24" i="1"/>
  <c r="BR24" i="1"/>
  <c r="BQ24" i="1"/>
  <c r="BH24" i="1"/>
  <c r="BI24" i="1" s="1"/>
  <c r="AO24" i="1"/>
  <c r="AG24" i="1"/>
  <c r="Z24" i="1"/>
  <c r="S24" i="1"/>
  <c r="O24" i="1"/>
  <c r="BS22" i="1"/>
  <c r="BR22" i="1"/>
  <c r="BQ22" i="1"/>
  <c r="BH22" i="1"/>
  <c r="BI22" i="1" s="1"/>
  <c r="AO22" i="1"/>
  <c r="AN22" i="1"/>
  <c r="AG22" i="1"/>
  <c r="Z22" i="1"/>
  <c r="S22" i="1"/>
  <c r="O22" i="1"/>
  <c r="BS21" i="1"/>
  <c r="BR21" i="1"/>
  <c r="BQ21" i="1"/>
  <c r="BH21" i="1"/>
  <c r="BI21" i="1" s="1"/>
  <c r="AO21" i="1"/>
  <c r="AG21" i="1"/>
  <c r="Z21" i="1"/>
  <c r="S21" i="1"/>
  <c r="O21" i="1"/>
  <c r="BS20" i="1"/>
  <c r="BR20" i="1"/>
  <c r="BQ20" i="1"/>
  <c r="BH20" i="1"/>
  <c r="BI20" i="1" s="1"/>
  <c r="O20" i="1"/>
  <c r="BS19" i="1"/>
  <c r="BR19" i="1"/>
  <c r="BQ19" i="1"/>
  <c r="BH19" i="1"/>
  <c r="BI19" i="1" s="1"/>
  <c r="AO19" i="1"/>
  <c r="AN19" i="1"/>
  <c r="AG19" i="1"/>
  <c r="Z19" i="1"/>
  <c r="S19" i="1"/>
  <c r="O19" i="1"/>
  <c r="BS18" i="1"/>
  <c r="BR18" i="1"/>
  <c r="BQ18" i="1"/>
  <c r="BH18" i="1"/>
  <c r="BI18" i="1" s="1"/>
  <c r="AO18" i="1"/>
  <c r="AN18" i="1"/>
  <c r="BS17" i="1"/>
  <c r="BR17" i="1"/>
  <c r="BQ17" i="1"/>
  <c r="BH17" i="1"/>
  <c r="BI17" i="1" s="1"/>
  <c r="AO17" i="1"/>
  <c r="AN17" i="1"/>
  <c r="AG17" i="1"/>
  <c r="Z17" i="1"/>
  <c r="S17" i="1"/>
  <c r="O17" i="1"/>
  <c r="BS16" i="1"/>
  <c r="BR16" i="1"/>
  <c r="BQ16" i="1"/>
  <c r="BH16" i="1"/>
  <c r="BI16" i="1" s="1"/>
  <c r="O16" i="1"/>
  <c r="BS15" i="1"/>
  <c r="BR15" i="1"/>
  <c r="BQ15" i="1"/>
  <c r="BH15" i="1"/>
  <c r="BI15" i="1" s="1"/>
  <c r="AO15" i="1"/>
  <c r="AN15" i="1"/>
  <c r="AG15" i="1"/>
  <c r="Z15" i="1"/>
  <c r="S15" i="1"/>
  <c r="O15" i="1"/>
  <c r="BS14" i="1"/>
  <c r="BR14" i="1"/>
  <c r="BQ14" i="1"/>
  <c r="BH14" i="1"/>
  <c r="BI14" i="1" s="1"/>
  <c r="AO14" i="1"/>
  <c r="AN14" i="1"/>
  <c r="AG14" i="1"/>
  <c r="Z14" i="1"/>
  <c r="S14" i="1"/>
  <c r="O14" i="1"/>
  <c r="BS13" i="1"/>
  <c r="BR13" i="1"/>
  <c r="BQ13" i="1"/>
  <c r="BH13" i="1"/>
  <c r="BI13" i="1" s="1"/>
  <c r="O13" i="1"/>
  <c r="BS12" i="1"/>
  <c r="BR12" i="1"/>
  <c r="BQ12" i="1"/>
  <c r="BH12" i="1"/>
  <c r="BI12" i="1" s="1"/>
  <c r="O12" i="1"/>
  <c r="BS11" i="1"/>
  <c r="BR11" i="1"/>
  <c r="BQ11" i="1"/>
  <c r="AZ11" i="1"/>
  <c r="O11" i="1"/>
  <c r="BS10" i="1"/>
  <c r="BR10" i="1"/>
  <c r="BQ10" i="1"/>
  <c r="BH10" i="1"/>
  <c r="BI10" i="1" s="1"/>
  <c r="AO10" i="1"/>
  <c r="AN10" i="1"/>
  <c r="AG10" i="1"/>
  <c r="Z10" i="1"/>
  <c r="S10" i="1"/>
  <c r="O10" i="1"/>
  <c r="BS9" i="1"/>
  <c r="BR9" i="1"/>
  <c r="BQ9" i="1"/>
  <c r="BH9" i="1"/>
  <c r="BI9" i="1" s="1"/>
  <c r="AO9" i="1"/>
  <c r="AN9" i="1"/>
  <c r="AG9" i="1"/>
  <c r="Z9" i="1"/>
  <c r="S9" i="1"/>
  <c r="O9" i="1"/>
  <c r="BS7" i="1"/>
  <c r="BR7" i="1"/>
  <c r="BQ7" i="1"/>
  <c r="BH7" i="1"/>
  <c r="BI7" i="1" s="1"/>
  <c r="AO7" i="1"/>
  <c r="AN7" i="1"/>
  <c r="AG7" i="1"/>
  <c r="Z7" i="1"/>
  <c r="S7" i="1"/>
  <c r="O7" i="1"/>
  <c r="BS6" i="1"/>
  <c r="BR6" i="1"/>
  <c r="BQ6" i="1"/>
  <c r="BH6" i="1"/>
  <c r="BI6" i="1" s="1"/>
  <c r="AO6" i="1"/>
  <c r="AN6" i="1"/>
  <c r="AG6" i="1"/>
  <c r="Z6" i="1"/>
  <c r="S6" i="1"/>
  <c r="O6" i="1"/>
  <c r="BS8" i="1"/>
  <c r="BR8" i="1"/>
  <c r="BQ8" i="1"/>
  <c r="BH8" i="1"/>
  <c r="AO8" i="1"/>
  <c r="AN8" i="1"/>
  <c r="AG8" i="1"/>
  <c r="Z8" i="1"/>
  <c r="S8" i="1"/>
  <c r="O8" i="1"/>
  <c r="BC94" i="1" l="1"/>
  <c r="BH94" i="1" s="1"/>
  <c r="BI94" i="1" s="1"/>
  <c r="BC36" i="1"/>
  <c r="BH36" i="1" s="1"/>
  <c r="BI36" i="1" s="1"/>
  <c r="BC11" i="1"/>
  <c r="BH11" i="1" s="1"/>
  <c r="BI11" i="1" s="1"/>
  <c r="BB125" i="1"/>
  <c r="BC86" i="1"/>
  <c r="BH86" i="1" s="1"/>
  <c r="BI86" i="1" s="1"/>
  <c r="BT114" i="1"/>
  <c r="AN105" i="1"/>
  <c r="AN71" i="1"/>
  <c r="AN108" i="1"/>
  <c r="AN104" i="1"/>
  <c r="BT20" i="1"/>
  <c r="AN21" i="1"/>
  <c r="AN58" i="1"/>
  <c r="BT40" i="1"/>
  <c r="AN93" i="1"/>
  <c r="BT69" i="1"/>
  <c r="BT86" i="1"/>
  <c r="AN70" i="1"/>
  <c r="BT38" i="1"/>
  <c r="AN41" i="1"/>
  <c r="BT42" i="1"/>
  <c r="AN43" i="1"/>
  <c r="BT49" i="1"/>
  <c r="BT88" i="1"/>
  <c r="BT84" i="1"/>
  <c r="BT101" i="1"/>
  <c r="BT102" i="1"/>
  <c r="AN24" i="1"/>
  <c r="BT100" i="1"/>
  <c r="AN103" i="1"/>
  <c r="BT107" i="1"/>
  <c r="BT122" i="1"/>
  <c r="BT36" i="1"/>
  <c r="AN37" i="1"/>
  <c r="AN82" i="1"/>
  <c r="BT32" i="1"/>
  <c r="BT28" i="1"/>
  <c r="AN50" i="1"/>
  <c r="BT85" i="1"/>
  <c r="AN59" i="1"/>
  <c r="BT60" i="1"/>
  <c r="BT93" i="1"/>
  <c r="BT105" i="1"/>
  <c r="BT110" i="1"/>
  <c r="AN107" i="1"/>
  <c r="BT8" i="1"/>
  <c r="BT14" i="1"/>
  <c r="BT18" i="1"/>
  <c r="BT30" i="1"/>
  <c r="AN33" i="1"/>
  <c r="BT58" i="1"/>
  <c r="BT59" i="1"/>
  <c r="BT61" i="1"/>
  <c r="BT72" i="1"/>
  <c r="BT81" i="1"/>
  <c r="BT34" i="1"/>
  <c r="BT91" i="1"/>
  <c r="BT89" i="1"/>
  <c r="AN97" i="1"/>
  <c r="BT98" i="1"/>
  <c r="BT112" i="1"/>
  <c r="BT113" i="1"/>
  <c r="AN114" i="1"/>
  <c r="BT21" i="1"/>
  <c r="BT25" i="1"/>
  <c r="BT13" i="1"/>
  <c r="BT24" i="1"/>
  <c r="BT45" i="1"/>
  <c r="BT54" i="1"/>
  <c r="BT7" i="1"/>
  <c r="BT47" i="1"/>
  <c r="BT56" i="1"/>
  <c r="BT57" i="1"/>
  <c r="BT63" i="1"/>
  <c r="BT71" i="1"/>
  <c r="BT76" i="1"/>
  <c r="BT78" i="1"/>
  <c r="BT103" i="1"/>
  <c r="BT108" i="1"/>
  <c r="BT43" i="1"/>
  <c r="BT55" i="1"/>
  <c r="BT104" i="1"/>
  <c r="BT39" i="1"/>
  <c r="BT48" i="1"/>
  <c r="AN66" i="1"/>
  <c r="BT74" i="1"/>
  <c r="BT87" i="1"/>
  <c r="BT95" i="1"/>
  <c r="BT111" i="1"/>
  <c r="AN112" i="1"/>
  <c r="AN120" i="1"/>
  <c r="BT123" i="1"/>
  <c r="BT26" i="1"/>
  <c r="BT35" i="1"/>
  <c r="BT82" i="1"/>
  <c r="BT15" i="1"/>
  <c r="BT33" i="1"/>
  <c r="BT51" i="1"/>
  <c r="BT83" i="1"/>
  <c r="BT97" i="1"/>
  <c r="AN98" i="1"/>
  <c r="BT109" i="1"/>
  <c r="BT22" i="1"/>
  <c r="BT37" i="1"/>
  <c r="AN111" i="1"/>
  <c r="BT6" i="1"/>
  <c r="BT17" i="1"/>
  <c r="BT23" i="1"/>
  <c r="BT29" i="1"/>
  <c r="BT50" i="1"/>
  <c r="BT44" i="1"/>
  <c r="AN65" i="1"/>
  <c r="AN73" i="1"/>
  <c r="BT77" i="1"/>
  <c r="AN80" i="1"/>
  <c r="BT12" i="1"/>
  <c r="BT31" i="1"/>
  <c r="BT53" i="1"/>
  <c r="BT64" i="1"/>
  <c r="AN67" i="1"/>
  <c r="AN68" i="1"/>
  <c r="BT73" i="1"/>
  <c r="BT75" i="1"/>
  <c r="BT79" i="1"/>
  <c r="BT106" i="1"/>
  <c r="BT118" i="1"/>
  <c r="BT120" i="1"/>
  <c r="AO125" i="1"/>
  <c r="BT16" i="1"/>
  <c r="BT19" i="1"/>
  <c r="BT27" i="1"/>
  <c r="BT65" i="1"/>
  <c r="BT66" i="1"/>
  <c r="AN69" i="1"/>
  <c r="BT70" i="1"/>
  <c r="BT80" i="1"/>
  <c r="BT94" i="1"/>
  <c r="BT96" i="1"/>
  <c r="BT99" i="1"/>
  <c r="BI8" i="1"/>
  <c r="AG125" i="1"/>
  <c r="BT10" i="1"/>
  <c r="BT11" i="1"/>
  <c r="AN38" i="1"/>
  <c r="BT41" i="1"/>
  <c r="BT46" i="1"/>
  <c r="BT62" i="1"/>
  <c r="BT68" i="1"/>
  <c r="S125" i="1"/>
  <c r="BT9" i="1"/>
  <c r="BT67" i="1"/>
  <c r="AN83" i="1"/>
  <c r="BT92" i="1"/>
  <c r="BT52" i="1"/>
  <c r="BT90" i="1"/>
  <c r="O125" i="1"/>
  <c r="AZ125" i="1"/>
  <c r="Z125" i="1"/>
  <c r="AW125" i="1"/>
  <c r="BT117" i="1"/>
  <c r="AY125" i="1"/>
  <c r="BT119" i="1"/>
  <c r="BT121" i="1"/>
  <c r="BT115" i="1"/>
  <c r="BT116" i="1"/>
  <c r="AN125" i="1"/>
  <c r="BC125" i="1" l="1"/>
  <c r="BH125" i="1"/>
</calcChain>
</file>

<file path=xl/sharedStrings.xml><?xml version="1.0" encoding="utf-8"?>
<sst xmlns="http://schemas.openxmlformats.org/spreadsheetml/2006/main" count="23923" uniqueCount="512">
  <si>
    <t>STRATEGIC HOUSING INVESTMENT PLAN - FIFE  (YEAR 2026/27 - 2030/31)</t>
  </si>
  <si>
    <t>HARP Ref</t>
  </si>
  <si>
    <t>Project Name</t>
  </si>
  <si>
    <t xml:space="preserve">Town </t>
  </si>
  <si>
    <t>LHS Area</t>
  </si>
  <si>
    <t>HMA</t>
  </si>
  <si>
    <t>AHP Requirement Site</t>
  </si>
  <si>
    <t>Developer</t>
  </si>
  <si>
    <t>Landlord</t>
  </si>
  <si>
    <t>SG Tender Approval Year</t>
  </si>
  <si>
    <t>SG Approval Month</t>
  </si>
  <si>
    <t xml:space="preserve">Total Unit Numbers </t>
  </si>
  <si>
    <t>General Needs Units</t>
  </si>
  <si>
    <t>Amenity Units</t>
  </si>
  <si>
    <t>Wheelchair Units</t>
  </si>
  <si>
    <t>Total Bedsapces</t>
  </si>
  <si>
    <t>General Needs Bedspaces</t>
  </si>
  <si>
    <t>Amenity Bedspaces</t>
  </si>
  <si>
    <t>Wheelchair Bedspaces</t>
  </si>
  <si>
    <t>TOTAL GN Units</t>
  </si>
  <si>
    <t>GN - 1 bed</t>
  </si>
  <si>
    <t>GN - 2 bed</t>
  </si>
  <si>
    <t>GN - 3 bed</t>
  </si>
  <si>
    <t>GN - 4 bed</t>
  </si>
  <si>
    <t>GN - 5 bed</t>
  </si>
  <si>
    <t>GN - 6+ bed</t>
  </si>
  <si>
    <t>TOTAL AM Units</t>
  </si>
  <si>
    <t>AM  - 1 bed</t>
  </si>
  <si>
    <t>AM - 2 bed</t>
  </si>
  <si>
    <t>AM - 3 bed</t>
  </si>
  <si>
    <t>AM - 4 bed</t>
  </si>
  <si>
    <t>AM - 5 bed</t>
  </si>
  <si>
    <t>AM - 6+ bed</t>
  </si>
  <si>
    <t>TOTAL Wheelchair Units</t>
  </si>
  <si>
    <t>WC - 1 bed</t>
  </si>
  <si>
    <t>WC - 2 bed</t>
  </si>
  <si>
    <t>WC - 3 bed</t>
  </si>
  <si>
    <t>WC - 4 bed</t>
  </si>
  <si>
    <t>WC - 5 bed</t>
  </si>
  <si>
    <t>WC - 6+ bed</t>
  </si>
  <si>
    <t>% SN Units (AM+WH)</t>
  </si>
  <si>
    <t>% WH Units</t>
  </si>
  <si>
    <t>Tenure</t>
  </si>
  <si>
    <t>Contract Type</t>
  </si>
  <si>
    <t>Est/Actual site start year</t>
  </si>
  <si>
    <t>Est/Actual site start month</t>
  </si>
  <si>
    <t>Est/Actual Comp Year</t>
  </si>
  <si>
    <t>Est/Actual Comp Month</t>
  </si>
  <si>
    <t>SG Grant Pre 2026/27</t>
  </si>
  <si>
    <t>SG Grant 2026/2027 (£m)</t>
  </si>
  <si>
    <t>SG Grant 2027/2028 (£m)</t>
  </si>
  <si>
    <t>SG Grant 2028/29 (£m)</t>
  </si>
  <si>
    <t>SG Grant 2029/30 (£m)</t>
  </si>
  <si>
    <t xml:space="preserve"> SG Grant 2030/2031 (£m)</t>
  </si>
  <si>
    <t>SG Grant Post 2030/2031 (£m)</t>
  </si>
  <si>
    <t>Total SG Funding</t>
  </si>
  <si>
    <t xml:space="preserve">Total Greener Standards Funding (Y/N ) </t>
  </si>
  <si>
    <t>Charitable Bond</t>
  </si>
  <si>
    <t>Total 2HCT (£m)</t>
  </si>
  <si>
    <t>Total FC Commuted Sums (£m)</t>
  </si>
  <si>
    <t>Total Subsidy (£m)</t>
  </si>
  <si>
    <t>Total Subsidy per unit (£m)</t>
  </si>
  <si>
    <t>Priority (LMH)</t>
  </si>
  <si>
    <t>HMA Need</t>
  </si>
  <si>
    <t>LHSA Need</t>
  </si>
  <si>
    <t>DD - Planning &amp; Land</t>
  </si>
  <si>
    <t>DD - Devt Status</t>
  </si>
  <si>
    <t>SF - Wider Objectives</t>
  </si>
  <si>
    <t>SF - Equualities</t>
  </si>
  <si>
    <t>Housing Need Total</t>
  </si>
  <si>
    <t>Devt Deliver Total</t>
  </si>
  <si>
    <t>Strategic Fit Total</t>
  </si>
  <si>
    <t>SHIP Priority Total</t>
  </si>
  <si>
    <t>Comment</t>
  </si>
  <si>
    <t>P47804</t>
  </si>
  <si>
    <t>Hillside School Phase 1 MMR KHA</t>
  </si>
  <si>
    <t>Aberdour</t>
  </si>
  <si>
    <t>Dunfermline &amp; Coast</t>
  </si>
  <si>
    <t>Dunfermline &amp; West Fife</t>
  </si>
  <si>
    <t>Yes</t>
  </si>
  <si>
    <t>KHA</t>
  </si>
  <si>
    <t>KI</t>
  </si>
  <si>
    <t>2027/28</t>
  </si>
  <si>
    <t>May</t>
  </si>
  <si>
    <t>MMR 30</t>
  </si>
  <si>
    <t>D&amp;B</t>
  </si>
  <si>
    <t>2028/29</t>
  </si>
  <si>
    <t>April</t>
  </si>
  <si>
    <t>M</t>
  </si>
  <si>
    <t>P46103</t>
  </si>
  <si>
    <t>Hillside School Phase 2 FC SR</t>
  </si>
  <si>
    <t>FC PSD</t>
  </si>
  <si>
    <t>FC</t>
  </si>
  <si>
    <t xml:space="preserve">SR </t>
  </si>
  <si>
    <t>2030/31</t>
  </si>
  <si>
    <t>P47652</t>
  </si>
  <si>
    <t>Main Street, Inchcolm Green</t>
  </si>
  <si>
    <t>2024/25</t>
  </si>
  <si>
    <t>December</t>
  </si>
  <si>
    <t>February</t>
  </si>
  <si>
    <t>2026/27</t>
  </si>
  <si>
    <t>August</t>
  </si>
  <si>
    <t>H</t>
  </si>
  <si>
    <t>P43380</t>
  </si>
  <si>
    <t>Ladywalk (Former Care Home)</t>
  </si>
  <si>
    <t>Anstruther</t>
  </si>
  <si>
    <t>Largo &amp; East Neuk</t>
  </si>
  <si>
    <t>St Andrews &amp; East Fife</t>
  </si>
  <si>
    <t>No</t>
  </si>
  <si>
    <t>2029/30</t>
  </si>
  <si>
    <t>September</t>
  </si>
  <si>
    <t>Y</t>
  </si>
  <si>
    <t>P43379</t>
  </si>
  <si>
    <t>Mayview Court  (New Care Village)</t>
  </si>
  <si>
    <t>P43195</t>
  </si>
  <si>
    <t>Carswell Wynd</t>
  </si>
  <si>
    <t>Auchtermuchty</t>
  </si>
  <si>
    <t>Cupar &amp; HOF</t>
  </si>
  <si>
    <t>Cupar &amp; North West Fife</t>
  </si>
  <si>
    <t>March</t>
  </si>
  <si>
    <t>2031/32</t>
  </si>
  <si>
    <t>November</t>
  </si>
  <si>
    <t>L</t>
  </si>
  <si>
    <t>30 units to be delivered</t>
  </si>
  <si>
    <t>P47093</t>
  </si>
  <si>
    <t>Kirklands Farm Phase 4</t>
  </si>
  <si>
    <t>Ballingry</t>
  </si>
  <si>
    <t>Cowdenbeath</t>
  </si>
  <si>
    <t>2032/33</t>
  </si>
  <si>
    <t>40 units to be delivered</t>
  </si>
  <si>
    <t>P44701</t>
  </si>
  <si>
    <t xml:space="preserve">Land to North of South Avenue </t>
  </si>
  <si>
    <t>Blairhall</t>
  </si>
  <si>
    <t>West Fife Villages</t>
  </si>
  <si>
    <t>January</t>
  </si>
  <si>
    <t>October</t>
  </si>
  <si>
    <t>15 units to be delivered</t>
  </si>
  <si>
    <t>P46139</t>
  </si>
  <si>
    <t>Conscience Bridge</t>
  </si>
  <si>
    <t>Cairneyhill</t>
  </si>
  <si>
    <t>June</t>
  </si>
  <si>
    <t>P45308</t>
  </si>
  <si>
    <t>Pitdinnie Road Phase 2</t>
  </si>
  <si>
    <t>T34135</t>
  </si>
  <si>
    <t>Main Street</t>
  </si>
  <si>
    <t xml:space="preserve">Carnock </t>
  </si>
  <si>
    <t>July</t>
  </si>
  <si>
    <t>P43400</t>
  </si>
  <si>
    <t>Millburn Avenue</t>
  </si>
  <si>
    <t>Coaltown Balgonie</t>
  </si>
  <si>
    <t>Glenrothes</t>
  </si>
  <si>
    <t>Kirkcaldy, Glenrothes &amp; Central</t>
  </si>
  <si>
    <t>P48428</t>
  </si>
  <si>
    <t xml:space="preserve">South of Main Street </t>
  </si>
  <si>
    <t>Coaltown Wemyss</t>
  </si>
  <si>
    <t>Kirkcaldy</t>
  </si>
  <si>
    <t>T36573</t>
  </si>
  <si>
    <t>Colinsburgh</t>
  </si>
  <si>
    <t>2025/26</t>
  </si>
  <si>
    <t>T36507</t>
  </si>
  <si>
    <t>High Street</t>
  </si>
  <si>
    <t xml:space="preserve">Cowdenbeath </t>
  </si>
  <si>
    <t>29 units to be delivered</t>
  </si>
  <si>
    <t>P47779</t>
  </si>
  <si>
    <t>King Street</t>
  </si>
  <si>
    <t>P41484</t>
  </si>
  <si>
    <t>Pitconochie Farm</t>
  </si>
  <si>
    <t>Crossford</t>
  </si>
  <si>
    <t>P48547</t>
  </si>
  <si>
    <t>Coaledge</t>
  </si>
  <si>
    <t>Crossgates</t>
  </si>
  <si>
    <t>P41457</t>
  </si>
  <si>
    <t>Manse Road (CRO002)</t>
  </si>
  <si>
    <t>|January</t>
  </si>
  <si>
    <t>P41314</t>
  </si>
  <si>
    <t>Inchgall Avenue MS</t>
  </si>
  <si>
    <t>Crosshill</t>
  </si>
  <si>
    <t>4 units to be delivered</t>
  </si>
  <si>
    <t>P41491</t>
  </si>
  <si>
    <t>Cupar North (Phase1A)</t>
  </si>
  <si>
    <t>Cupar</t>
  </si>
  <si>
    <t>25 units to be delivered</t>
  </si>
  <si>
    <t>P41492</t>
  </si>
  <si>
    <t>Cupar North (Phase1B)</t>
  </si>
  <si>
    <t>6 units to be delivered</t>
  </si>
  <si>
    <t>P41467</t>
  </si>
  <si>
    <t>Gilliesfaulds Phase 1 (SR)</t>
  </si>
  <si>
    <t>P41477</t>
  </si>
  <si>
    <t>Gilliesfaulds Phase 2 - (MMR)</t>
  </si>
  <si>
    <t>12 units to be delivered</t>
  </si>
  <si>
    <t>P41479</t>
  </si>
  <si>
    <t>Gilliesfaulds Phase 2 - (SR)</t>
  </si>
  <si>
    <t>38 units to be delivered</t>
  </si>
  <si>
    <t>P44735</t>
  </si>
  <si>
    <t>Inner Court (KHA)</t>
  </si>
  <si>
    <t>P45310</t>
  </si>
  <si>
    <t>Inner Court (SR)</t>
  </si>
  <si>
    <t>P41458</t>
  </si>
  <si>
    <t>North Eden (Former Care Home)</t>
  </si>
  <si>
    <t>P45404</t>
  </si>
  <si>
    <t xml:space="preserve">Pitscottie Road, Phase 4  </t>
  </si>
  <si>
    <t>P45405</t>
  </si>
  <si>
    <t>Trynmuir Phase 2</t>
  </si>
  <si>
    <t>Cuparmuir</t>
  </si>
  <si>
    <t>P46874</t>
  </si>
  <si>
    <t>Aberdour Road / Evershed Drive  (Older Persons Housing)</t>
  </si>
  <si>
    <t>Dunfermline</t>
  </si>
  <si>
    <t>Sept</t>
  </si>
  <si>
    <t>P45413</t>
  </si>
  <si>
    <t>Bellyeoman Road (Former Depot)</t>
  </si>
  <si>
    <t>2022/23</t>
  </si>
  <si>
    <t>P41465</t>
  </si>
  <si>
    <t xml:space="preserve">Blacklaw Road Phase 2 </t>
  </si>
  <si>
    <t>2021/22</t>
  </si>
  <si>
    <t>2023/24</t>
  </si>
  <si>
    <t>P41503</t>
  </si>
  <si>
    <t>Broomhall (Phase 1)</t>
  </si>
  <si>
    <t>53 units to be delivered</t>
  </si>
  <si>
    <t>P41504</t>
  </si>
  <si>
    <t>Broomhall (Phase 2)</t>
  </si>
  <si>
    <t>58 units to be delivered</t>
  </si>
  <si>
    <t>P41459</t>
  </si>
  <si>
    <t xml:space="preserve">Carnock Road (Former Milesmark Depot) </t>
  </si>
  <si>
    <t>P48363</t>
  </si>
  <si>
    <t>Dover Heights - KHA</t>
  </si>
  <si>
    <t>P45412</t>
  </si>
  <si>
    <t>Elgin Street (Former Depot)</t>
  </si>
  <si>
    <t>P47365</t>
  </si>
  <si>
    <t>New City House</t>
  </si>
  <si>
    <t>P46393</t>
  </si>
  <si>
    <t>Golfdrum Street</t>
  </si>
  <si>
    <t>P48338</t>
  </si>
  <si>
    <t>James Bank Hostel Redevelopment (Direct Access)</t>
  </si>
  <si>
    <t>P46174</t>
  </si>
  <si>
    <t>James Bank Hostel Redevelopment (MMR)</t>
  </si>
  <si>
    <t>P48429</t>
  </si>
  <si>
    <t>Masterton Farmhouse</t>
  </si>
  <si>
    <t>P41462</t>
  </si>
  <si>
    <t>North Fod Phase 2 (EC Housing)</t>
  </si>
  <si>
    <t>P46392</t>
  </si>
  <si>
    <t>North Fod Phase 3</t>
  </si>
  <si>
    <t>FC BS</t>
  </si>
  <si>
    <t>P48337</t>
  </si>
  <si>
    <t>Wellwood, Dunfermline</t>
  </si>
  <si>
    <t xml:space="preserve">July </t>
  </si>
  <si>
    <t>P48548</t>
  </si>
  <si>
    <t>Wester Whitefield (Halbeath SDA) (MMR)</t>
  </si>
  <si>
    <t>P48549</t>
  </si>
  <si>
    <t>Wester Whitefield (Halbeath SDA) (SR)</t>
  </si>
  <si>
    <t>P43377</t>
  </si>
  <si>
    <t>Woodmill Street MS</t>
  </si>
  <si>
    <t>P43199</t>
  </si>
  <si>
    <t>Boreland Road</t>
  </si>
  <si>
    <t>Dysart</t>
  </si>
  <si>
    <t>P46105</t>
  </si>
  <si>
    <t>Howard Place 2 (Including Regen of 61-103 HP)</t>
  </si>
  <si>
    <t>P41450</t>
  </si>
  <si>
    <t>Wadeslea</t>
  </si>
  <si>
    <t>Elie</t>
  </si>
  <si>
    <t>P45414</t>
  </si>
  <si>
    <t>Open Market Purchases 26/27</t>
  </si>
  <si>
    <t>Fife</t>
  </si>
  <si>
    <t>OTS</t>
  </si>
  <si>
    <t>P46084</t>
  </si>
  <si>
    <t>Open Market Purchases 27/28</t>
  </si>
  <si>
    <t>P46934</t>
  </si>
  <si>
    <t>Open Market Purchases 28/29</t>
  </si>
  <si>
    <t>P47778</t>
  </si>
  <si>
    <t>Open Market Purchases 29/30</t>
  </si>
  <si>
    <t>P48325</t>
  </si>
  <si>
    <t>Open Market Purchases 30/31</t>
  </si>
  <si>
    <t>P45420</t>
  </si>
  <si>
    <t>Main Road (Retirement Housing)</t>
  </si>
  <si>
    <t>Gauldry</t>
  </si>
  <si>
    <t>Tay Coast</t>
  </si>
  <si>
    <t>Greater Dundee</t>
  </si>
  <si>
    <t>P44703</t>
  </si>
  <si>
    <t>Alexander Road (Regen)</t>
  </si>
  <si>
    <t>P41471</t>
  </si>
  <si>
    <t>Glenwood Centre Regeneration (FC) SR</t>
  </si>
  <si>
    <t>P47800</t>
  </si>
  <si>
    <t>Glenwood Centre Regeneration (KHA) MMR</t>
  </si>
  <si>
    <t>P46175</t>
  </si>
  <si>
    <t>Glenwood Centre Regeneration (KHA) SR</t>
  </si>
  <si>
    <t>P48550</t>
  </si>
  <si>
    <t>Napier Road, (Former Police Station)</t>
  </si>
  <si>
    <t>P41392</t>
  </si>
  <si>
    <t>Viewfield</t>
  </si>
  <si>
    <t>P48336</t>
  </si>
  <si>
    <t>Westwood Park Phase 2 MMR</t>
  </si>
  <si>
    <t>P48335</t>
  </si>
  <si>
    <t>Westwood Park Phase 2 SR</t>
  </si>
  <si>
    <t>P43857</t>
  </si>
  <si>
    <t>Toll Road Phase 3</t>
  </si>
  <si>
    <t>Guardbridge</t>
  </si>
  <si>
    <t>St Andrews</t>
  </si>
  <si>
    <t>P41315</t>
  </si>
  <si>
    <t>Chapel Place MS</t>
  </si>
  <si>
    <t>High Valleyfield</t>
  </si>
  <si>
    <t>P48147</t>
  </si>
  <si>
    <t>Fraser Avenue Phase 3 - MMR</t>
  </si>
  <si>
    <t>Inverkeithing</t>
  </si>
  <si>
    <t>P48146</t>
  </si>
  <si>
    <t xml:space="preserve">Fraser Avenue Phase 3 - SR </t>
  </si>
  <si>
    <t>P44511</t>
  </si>
  <si>
    <t>Prestonhill Quarry</t>
  </si>
  <si>
    <t>45 units to be delivered</t>
  </si>
  <si>
    <t>P41480</t>
  </si>
  <si>
    <t>Keltyhill Road</t>
  </si>
  <si>
    <t>Kelty</t>
  </si>
  <si>
    <t>P44737</t>
  </si>
  <si>
    <t>Langside Road</t>
  </si>
  <si>
    <t>Kennoway</t>
  </si>
  <si>
    <t>Levenmouth</t>
  </si>
  <si>
    <t>P48430</t>
  </si>
  <si>
    <t>Leven Road</t>
  </si>
  <si>
    <t>P40812</t>
  </si>
  <si>
    <t>Upper Forth View Phase 1</t>
  </si>
  <si>
    <t>Kincardine</t>
  </si>
  <si>
    <t>P41374</t>
  </si>
  <si>
    <t>Upper Forth View Phase 2</t>
  </si>
  <si>
    <t>P47609</t>
  </si>
  <si>
    <t>West of Viewforth Place / Burntisland Road</t>
  </si>
  <si>
    <t>Kinghorn</t>
  </si>
  <si>
    <t>P45415</t>
  </si>
  <si>
    <t>Fair Isle Road (OTS) (Templehall Regen Ph 1)</t>
  </si>
  <si>
    <t>P47798</t>
  </si>
  <si>
    <t>Hunter Street</t>
  </si>
  <si>
    <t>24 units to be delivered</t>
  </si>
  <si>
    <t>P41474</t>
  </si>
  <si>
    <t>Kirkcaldy SW SDA Phase 1</t>
  </si>
  <si>
    <t>50 units to be delivered</t>
  </si>
  <si>
    <t>P44715</t>
  </si>
  <si>
    <t>Kirkcaldy, Kingdom Park Phase 3 - FC</t>
  </si>
  <si>
    <t>87 units to be delivered</t>
  </si>
  <si>
    <t>P46106</t>
  </si>
  <si>
    <t xml:space="preserve">Templehall Regeneration Phase 3 </t>
  </si>
  <si>
    <t>P46177</t>
  </si>
  <si>
    <t>Templehall Regeneration Phase 4 (MMR)</t>
  </si>
  <si>
    <t>P48431</t>
  </si>
  <si>
    <t>Templehall Regerneration Phase 2 (OPH)</t>
  </si>
  <si>
    <t>P44714</t>
  </si>
  <si>
    <t xml:space="preserve">The Postings (FC) </t>
  </si>
  <si>
    <t>P47797</t>
  </si>
  <si>
    <t>The Postings (KHA MMR)</t>
  </si>
  <si>
    <t>P47796</t>
  </si>
  <si>
    <t>The Postings (KHA SR)</t>
  </si>
  <si>
    <t>P48432</t>
  </si>
  <si>
    <t>Viewforth Terrace</t>
  </si>
  <si>
    <t>P43915</t>
  </si>
  <si>
    <t xml:space="preserve">Pitlethie Road Phase 2 </t>
  </si>
  <si>
    <t>Leuchars</t>
  </si>
  <si>
    <t>P45421</t>
  </si>
  <si>
    <t>Park Drive (SE-RDA)</t>
  </si>
  <si>
    <t>Leven</t>
  </si>
  <si>
    <t>T36562</t>
  </si>
  <si>
    <t>Hall Street (Fab-tek Phase 1)</t>
  </si>
  <si>
    <t>Lochgelly</t>
  </si>
  <si>
    <t>OVHA</t>
  </si>
  <si>
    <t>P41385</t>
  </si>
  <si>
    <t>Jenny Gray House (EC housing)</t>
  </si>
  <si>
    <t>P48433</t>
  </si>
  <si>
    <t>Jenny Gray Phase 2 ( Former Wilson Bruce  Court)</t>
  </si>
  <si>
    <t>P45778</t>
  </si>
  <si>
    <t>New Flockhouse</t>
  </si>
  <si>
    <t>Lochore</t>
  </si>
  <si>
    <t>P47799</t>
  </si>
  <si>
    <t>Rosewell Drive</t>
  </si>
  <si>
    <t>P41449</t>
  </si>
  <si>
    <t>Durham Wynd Phase 2</t>
  </si>
  <si>
    <t>Lower Largo</t>
  </si>
  <si>
    <t>17 units to be delivered</t>
  </si>
  <si>
    <t>P47096</t>
  </si>
  <si>
    <t>Land to North of Lumphinnans (LPH002 &amp;003)</t>
  </si>
  <si>
    <t>Lumphinnans</t>
  </si>
  <si>
    <t>P44711</t>
  </si>
  <si>
    <t>Lochgelly Road LPH001</t>
  </si>
  <si>
    <t>P44710</t>
  </si>
  <si>
    <t>Haig Business Park</t>
  </si>
  <si>
    <t>Markinch</t>
  </si>
  <si>
    <t>P45416</t>
  </si>
  <si>
    <t>Methilhaven Road (Prev. Care Home )(or Alternative Site)</t>
  </si>
  <si>
    <t>Methil</t>
  </si>
  <si>
    <t>P46178</t>
  </si>
  <si>
    <t>Milton of Balgonie</t>
  </si>
  <si>
    <t>GHA</t>
  </si>
  <si>
    <t>P40205</t>
  </si>
  <si>
    <t>North of Cupar Road</t>
  </si>
  <si>
    <t xml:space="preserve">Newburgh </t>
  </si>
  <si>
    <t>P48551</t>
  </si>
  <si>
    <t>James Street</t>
  </si>
  <si>
    <t>Pittenweem</t>
  </si>
  <si>
    <t>P43422</t>
  </si>
  <si>
    <t>Brankholm Brae Phase 1</t>
  </si>
  <si>
    <t>Rosyth</t>
  </si>
  <si>
    <t>FHG</t>
  </si>
  <si>
    <t>P48552</t>
  </si>
  <si>
    <t xml:space="preserve">Castle Road  </t>
  </si>
  <si>
    <t>P41378</t>
  </si>
  <si>
    <t>Castle Road (Recreational Park)</t>
  </si>
  <si>
    <t xml:space="preserve">September </t>
  </si>
  <si>
    <t>P47780</t>
  </si>
  <si>
    <t>Primrose Lane</t>
  </si>
  <si>
    <t>P43424</t>
  </si>
  <si>
    <t>Whinnyburn Phase 1</t>
  </si>
  <si>
    <t>P41318</t>
  </si>
  <si>
    <t>Forgan Place (Prev Shoolbraids) MS</t>
  </si>
  <si>
    <t>P41478</t>
  </si>
  <si>
    <t>North Haugh Phase 1 (STA001 North)</t>
  </si>
  <si>
    <t>P47098</t>
  </si>
  <si>
    <t>Younger Gardens Ph3 (STA001 South) - MMR</t>
  </si>
  <si>
    <t>P47099</t>
  </si>
  <si>
    <t>Younger Gardens Ph3 (STA001 South) - SR</t>
  </si>
  <si>
    <t>T36565</t>
  </si>
  <si>
    <t>Bonfield Park</t>
  </si>
  <si>
    <t>Strathkinness</t>
  </si>
  <si>
    <t>P43391</t>
  </si>
  <si>
    <t xml:space="preserve">Cash Feus Phase 1 </t>
  </si>
  <si>
    <t>Strathmiglo</t>
  </si>
  <si>
    <t>14 units to be delivered</t>
  </si>
  <si>
    <t>P41319</t>
  </si>
  <si>
    <t>Links Road MS</t>
  </si>
  <si>
    <t>Tayport</t>
  </si>
  <si>
    <t>P44707</t>
  </si>
  <si>
    <t xml:space="preserve">Strathore Road  - Thornton SLA Phase 1 </t>
  </si>
  <si>
    <t>Thornton</t>
  </si>
  <si>
    <t>P43249</t>
  </si>
  <si>
    <t>Muir Road MS</t>
  </si>
  <si>
    <t>Townhill</t>
  </si>
  <si>
    <t>P46180</t>
  </si>
  <si>
    <t>The Temple</t>
  </si>
  <si>
    <t>Windygates</t>
  </si>
  <si>
    <t xml:space="preserve">  </t>
  </si>
  <si>
    <t xml:space="preserve">This sheet has all the options for the dropdown lists on the main sheet. Blank rows have been left to allow extra options to be added in the future - please do not delete them. </t>
  </si>
  <si>
    <t>SLP Status</t>
  </si>
  <si>
    <t>17/18</t>
  </si>
  <si>
    <t>18/19</t>
  </si>
  <si>
    <t>19/20</t>
  </si>
  <si>
    <t>Priority</t>
  </si>
  <si>
    <t>20/21</t>
  </si>
  <si>
    <t>21/22</t>
  </si>
  <si>
    <t>22/23</t>
  </si>
  <si>
    <t>23/24</t>
  </si>
  <si>
    <t>AHP Contibution site</t>
  </si>
  <si>
    <t>N</t>
  </si>
  <si>
    <t>Ark HA</t>
  </si>
  <si>
    <t>Link HA</t>
  </si>
  <si>
    <t>FHG (A)</t>
  </si>
  <si>
    <t>HMA Area</t>
  </si>
  <si>
    <t>Years</t>
  </si>
  <si>
    <t>2017/18</t>
  </si>
  <si>
    <t>2018/19</t>
  </si>
  <si>
    <t>2019/20</t>
  </si>
  <si>
    <t>2020/21</t>
  </si>
  <si>
    <t>2033/34</t>
  </si>
  <si>
    <t>MMR 5</t>
  </si>
  <si>
    <t>PSR</t>
  </si>
  <si>
    <t>Other</t>
  </si>
  <si>
    <t>Staged</t>
  </si>
  <si>
    <t>SCAPE</t>
  </si>
  <si>
    <t>Change Control</t>
  </si>
  <si>
    <t>Add - to be approved</t>
  </si>
  <si>
    <t>Removed - to be approved</t>
  </si>
  <si>
    <t>Other Change - lead delivery partner</t>
  </si>
  <si>
    <t>Other Change - see comments</t>
  </si>
  <si>
    <t>Stage</t>
  </si>
  <si>
    <t>0 - Feasibility</t>
  </si>
  <si>
    <t>1 - Dev Mix &amp; brief</t>
  </si>
  <si>
    <t>2 - design, plg &amp; acq</t>
  </si>
  <si>
    <t>3 - Contract Neg/tender approval</t>
  </si>
  <si>
    <t>4 - on site</t>
  </si>
  <si>
    <t>5 - completed</t>
  </si>
  <si>
    <t>Block</t>
  </si>
  <si>
    <t>A</t>
  </si>
  <si>
    <t>B</t>
  </si>
  <si>
    <t>Shadow</t>
  </si>
  <si>
    <t>Programmed/Potential</t>
  </si>
  <si>
    <t>Programmed</t>
  </si>
  <si>
    <t>Potential</t>
  </si>
  <si>
    <t>Phase 5 tbc</t>
  </si>
  <si>
    <t>Below List</t>
  </si>
  <si>
    <t>Phase 4 Yr 1 &amp; 2</t>
  </si>
  <si>
    <t>Phase 4 Yr 3 to 5</t>
  </si>
  <si>
    <t>EC Housing </t>
  </si>
  <si>
    <t>Extra Care Housing</t>
  </si>
  <si>
    <t>MMR </t>
  </si>
  <si>
    <t>Mid-Market Rent </t>
  </si>
  <si>
    <t>MS </t>
  </si>
  <si>
    <t>Microsite </t>
  </si>
  <si>
    <t>OPH </t>
  </si>
  <si>
    <t>Older Person's Housing</t>
  </si>
  <si>
    <t>PSD  </t>
  </si>
  <si>
    <t>Private Sector Development </t>
  </si>
  <si>
    <t>SE-RDA</t>
  </si>
  <si>
    <t>South East Regional Delivery Alliance</t>
  </si>
  <si>
    <t>SDA </t>
  </si>
  <si>
    <t>Strategic Development Area</t>
  </si>
  <si>
    <t>SR </t>
  </si>
  <si>
    <t>Social Rent </t>
  </si>
  <si>
    <t>Developer/Landlord</t>
  </si>
  <si>
    <t>Fife Council</t>
  </si>
  <si>
    <t>Fife Housing Group</t>
  </si>
  <si>
    <t xml:space="preserve">GHA </t>
  </si>
  <si>
    <t>Glen Housing Association</t>
  </si>
  <si>
    <t>Kingdom Initiatives</t>
  </si>
  <si>
    <t xml:space="preserve">OVHA </t>
  </si>
  <si>
    <t>Ore Valley Housing Association</t>
  </si>
  <si>
    <t>Design &amp; Build</t>
  </si>
  <si>
    <t>Fife Council Building Services</t>
  </si>
  <si>
    <t>Off the Shelf</t>
  </si>
  <si>
    <t>Park Drive (RHDP)</t>
  </si>
  <si>
    <t>Total Potential Units Delivered during SHIP 2026/27-2030/31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</si>
</sst>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[$£-809]#,##0.00"/>
    <numFmt numFmtId="165" formatCode="#,##0.000"/>
    <numFmt numFmtId="166" formatCode="&quot;£&quot;#,##0.000"/>
    <numFmt numFmtId="167" formatCode="_-&quot;£&quot;* #,##0.000_-;\-&quot;£&quot;* #,##0.000_-;_-&quot;£&quot;* &quot;-&quot;???_-;_-@"/>
    <numFmt numFmtId="168" formatCode="_-&quot;£&quot;* #,##0.000_-;\-&quot;£&quot;* #,##0.000_-;_-&quot;£&quot;* &quot;-&quot;???.0_-;_-@"/>
    <numFmt numFmtId="169" formatCode="0.000"/>
    <numFmt numFmtId="170" formatCode="_-* #,##0_-;\-* #,##0_-;_-* &quot;-&quot;??_-;_-@"/>
    <numFmt numFmtId="171" formatCode="_-&quot;£&quot;* #,##0.000_-;\-&quot;£&quot;* #,##0.000_-;_-&quot;£&quot;* &quot;-&quot;??_-;_-@"/>
    <numFmt numFmtId="172" formatCode="0.0%"/>
    <numFmt numFmtId="173" formatCode="_-* #,##0_-;\-* #,##0_-;_-* &quot;-&quot;??_-;_-@_-"/>
  </numFmts>
  <fonts count="27">
    <font>
      <sz val="10"/>
      <color rgb="FF000000"/>
      <name val="Calibri"/>
      <scheme val="minor"/>
    </font>
    <font>
      <sz val="10"/>
      <color theme="1"/>
      <name val="Arial"/>
      <family val="2"/>
    </font>
    <font>
      <sz val="10"/>
      <color rgb="FF003366"/>
      <name val="Arial"/>
      <family val="2"/>
    </font>
    <font>
      <sz val="10"/>
      <color theme="1"/>
      <name val="Calibri"/>
      <family val="2"/>
    </font>
    <font>
      <sz val="18"/>
      <color rgb="FF000000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trike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78"/>
      <color rgb="FF003366"/>
      <name val="Scottish government logo"/>
    </font>
    <font>
      <b/>
      <sz val="10"/>
      <color rgb="FF000000"/>
      <name val="Arial"/>
      <family val="2"/>
    </font>
    <font>
      <sz val="10"/>
      <color rgb="FF000000"/>
      <name val="Roboto"/>
    </font>
    <font>
      <strike/>
      <sz val="10"/>
      <color rgb="FF000000"/>
      <name val="Arial"/>
      <family val="2"/>
    </font>
    <font>
      <b/>
      <strike/>
      <sz val="10"/>
      <color rgb="FF000000"/>
      <name val="Arial"/>
      <family val="2"/>
    </font>
    <font>
      <strike/>
      <sz val="10"/>
      <color theme="1"/>
      <name val="Arial"/>
      <family val="2"/>
    </font>
    <font>
      <sz val="11"/>
      <color rgb="FF000000"/>
      <name val="Calibri"/>
      <family val="2"/>
    </font>
    <font>
      <b/>
      <sz val="10"/>
      <color theme="1"/>
      <name val="Calibri"/>
      <family val="2"/>
    </font>
    <font>
      <sz val="12"/>
      <color rgb="FF333333"/>
      <name val="Georgia"/>
      <family val="1"/>
    </font>
    <font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theme="1"/>
      <name val="Arial"/>
    </font>
    <font>
      <b/>
      <sz val="10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2D69B"/>
        <bgColor rgb="FFC2D69B"/>
      </patternFill>
    </fill>
    <fill>
      <patternFill patternType="solid">
        <fgColor rgb="FFC6D9F0"/>
        <bgColor rgb="FFC6D9F0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rgb="FFCCCCCC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0" tint="-0.14999847407452621"/>
        <bgColor rgb="FF00FFFF"/>
      </patternFill>
    </fill>
    <fill>
      <patternFill patternType="solid">
        <fgColor theme="0" tint="-0.14999847407452621"/>
        <bgColor rgb="FF8E7CC3"/>
      </patternFill>
    </fill>
    <fill>
      <patternFill patternType="solid">
        <fgColor theme="6" tint="0.39997558519241921"/>
        <bgColor rgb="FFFFC000"/>
      </patternFill>
    </fill>
    <fill>
      <patternFill patternType="solid">
        <fgColor rgb="FFC2D69B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220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10" fillId="0" borderId="0" xfId="0" applyFont="1"/>
    <xf numFmtId="0" fontId="6" fillId="0" borderId="0" xfId="0" applyFont="1"/>
    <xf numFmtId="16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 vertical="top" wrapText="1"/>
    </xf>
    <xf numFmtId="0" fontId="7" fillId="4" borderId="1" xfId="0" applyFont="1" applyFill="1" applyBorder="1" applyAlignment="1">
      <alignment horizontal="center" textRotation="90" wrapText="1"/>
    </xf>
    <xf numFmtId="0" fontId="7" fillId="4" borderId="1" xfId="0" applyFont="1" applyFill="1" applyBorder="1" applyAlignment="1">
      <alignment horizontal="center" textRotation="90"/>
    </xf>
    <xf numFmtId="0" fontId="12" fillId="4" borderId="1" xfId="0" applyFont="1" applyFill="1" applyBorder="1" applyAlignment="1">
      <alignment horizontal="center" textRotation="90" wrapText="1"/>
    </xf>
    <xf numFmtId="0" fontId="12" fillId="4" borderId="1" xfId="0" applyFont="1" applyFill="1" applyBorder="1" applyAlignment="1">
      <alignment horizontal="left" wrapText="1"/>
    </xf>
    <xf numFmtId="0" fontId="7" fillId="4" borderId="1" xfId="0" applyFont="1" applyFill="1" applyBorder="1" applyAlignment="1">
      <alignment horizontal="left" wrapText="1"/>
    </xf>
    <xf numFmtId="0" fontId="1" fillId="4" borderId="1" xfId="0" applyFont="1" applyFill="1" applyBorder="1" applyAlignment="1">
      <alignment horizontal="center" textRotation="90" wrapText="1"/>
    </xf>
    <xf numFmtId="165" fontId="7" fillId="4" borderId="1" xfId="0" applyNumberFormat="1" applyFont="1" applyFill="1" applyBorder="1" applyAlignment="1">
      <alignment horizontal="center" textRotation="90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1" fontId="10" fillId="0" borderId="1" xfId="0" applyNumberFormat="1" applyFont="1" applyBorder="1" applyAlignment="1">
      <alignment horizontal="left" vertical="center" wrapText="1"/>
    </xf>
    <xf numFmtId="1" fontId="7" fillId="5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9" fontId="1" fillId="5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 wrapText="1"/>
    </xf>
    <xf numFmtId="166" fontId="7" fillId="5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" fontId="7" fillId="6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66" fontId="10" fillId="0" borderId="1" xfId="0" applyNumberFormat="1" applyFont="1" applyBorder="1" applyAlignment="1">
      <alignment horizontal="center" vertical="center" wrapText="1"/>
    </xf>
    <xf numFmtId="166" fontId="10" fillId="0" borderId="1" xfId="0" applyNumberFormat="1" applyFont="1" applyBorder="1" applyAlignment="1">
      <alignment horizontal="center" vertical="center"/>
    </xf>
    <xf numFmtId="167" fontId="7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1" fontId="1" fillId="0" borderId="1" xfId="0" applyNumberFormat="1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168" fontId="7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166" fontId="14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/>
    </xf>
    <xf numFmtId="166" fontId="1" fillId="0" borderId="1" xfId="0" applyNumberFormat="1" applyFont="1" applyBorder="1" applyAlignment="1">
      <alignment vertical="center"/>
    </xf>
    <xf numFmtId="0" fontId="9" fillId="0" borderId="1" xfId="0" applyFont="1" applyBorder="1"/>
    <xf numFmtId="166" fontId="7" fillId="0" borderId="1" xfId="0" applyNumberFormat="1" applyFont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1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/>
    </xf>
    <xf numFmtId="1" fontId="1" fillId="0" borderId="1" xfId="0" applyNumberFormat="1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1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 wrapText="1"/>
    </xf>
    <xf numFmtId="1" fontId="7" fillId="3" borderId="5" xfId="0" applyNumberFormat="1" applyFont="1" applyFill="1" applyBorder="1" applyAlignment="1">
      <alignment horizontal="center" vertical="center" wrapText="1"/>
    </xf>
    <xf numFmtId="1" fontId="7" fillId="3" borderId="4" xfId="0" applyNumberFormat="1" applyFont="1" applyFill="1" applyBorder="1" applyAlignment="1">
      <alignment horizontal="center" vertical="center" wrapText="1"/>
    </xf>
    <xf numFmtId="1" fontId="7" fillId="3" borderId="4" xfId="0" applyNumberFormat="1" applyFont="1" applyFill="1" applyBorder="1" applyAlignment="1">
      <alignment vertical="center" wrapText="1"/>
    </xf>
    <xf numFmtId="170" fontId="1" fillId="3" borderId="4" xfId="0" applyNumberFormat="1" applyFont="1" applyFill="1" applyBorder="1" applyAlignment="1">
      <alignment horizontal="center" vertical="center" wrapText="1"/>
    </xf>
    <xf numFmtId="170" fontId="7" fillId="3" borderId="4" xfId="0" applyNumberFormat="1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vertical="center" wrapText="1"/>
    </xf>
    <xf numFmtId="166" fontId="7" fillId="3" borderId="4" xfId="0" applyNumberFormat="1" applyFont="1" applyFill="1" applyBorder="1" applyAlignment="1">
      <alignment horizontal="center" vertical="center" wrapText="1"/>
    </xf>
    <xf numFmtId="171" fontId="7" fillId="3" borderId="6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vertical="center"/>
    </xf>
    <xf numFmtId="9" fontId="7" fillId="3" borderId="4" xfId="0" applyNumberFormat="1" applyFont="1" applyFill="1" applyBorder="1" applyAlignment="1">
      <alignment vertical="center" wrapText="1"/>
    </xf>
    <xf numFmtId="172" fontId="7" fillId="3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top"/>
    </xf>
    <xf numFmtId="0" fontId="7" fillId="0" borderId="0" xfId="0" applyFont="1"/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12" fillId="0" borderId="0" xfId="0" applyFont="1"/>
    <xf numFmtId="0" fontId="19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" fontId="7" fillId="7" borderId="1" xfId="0" applyNumberFormat="1" applyFont="1" applyFill="1" applyBorder="1" applyAlignment="1">
      <alignment horizontal="center" vertical="center" wrapText="1"/>
    </xf>
    <xf numFmtId="1" fontId="7" fillId="8" borderId="1" xfId="0" applyNumberFormat="1" applyFont="1" applyFill="1" applyBorder="1" applyAlignment="1">
      <alignment horizontal="center" vertical="center" wrapText="1"/>
    </xf>
    <xf numFmtId="1" fontId="7" fillId="9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1" fontId="7" fillId="10" borderId="1" xfId="0" applyNumberFormat="1" applyFont="1" applyFill="1" applyBorder="1" applyAlignment="1">
      <alignment horizontal="center" vertical="center" wrapText="1"/>
    </xf>
    <xf numFmtId="1" fontId="12" fillId="8" borderId="1" xfId="0" applyNumberFormat="1" applyFont="1" applyFill="1" applyBorder="1" applyAlignment="1">
      <alignment horizontal="center" vertical="center" wrapText="1"/>
    </xf>
    <xf numFmtId="1" fontId="12" fillId="7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1" fontId="12" fillId="10" borderId="1" xfId="0" applyNumberFormat="1" applyFont="1" applyFill="1" applyBorder="1" applyAlignment="1">
      <alignment horizontal="center" vertical="center" wrapText="1"/>
    </xf>
    <xf numFmtId="1" fontId="12" fillId="9" borderId="1" xfId="0" applyNumberFormat="1" applyFont="1" applyFill="1" applyBorder="1" applyAlignment="1">
      <alignment horizontal="center" vertical="center" wrapText="1"/>
    </xf>
    <xf numFmtId="1" fontId="12" fillId="11" borderId="1" xfId="0" applyNumberFormat="1" applyFont="1" applyFill="1" applyBorder="1" applyAlignment="1">
      <alignment horizontal="center" vertical="center" wrapText="1"/>
    </xf>
    <xf numFmtId="1" fontId="7" fillId="11" borderId="1" xfId="0" applyNumberFormat="1" applyFont="1" applyFill="1" applyBorder="1" applyAlignment="1">
      <alignment horizontal="center" vertical="center" wrapText="1"/>
    </xf>
    <xf numFmtId="1" fontId="7" fillId="12" borderId="1" xfId="0" applyNumberFormat="1" applyFont="1" applyFill="1" applyBorder="1" applyAlignment="1">
      <alignment horizontal="center" vertical="center" wrapText="1"/>
    </xf>
    <xf numFmtId="9" fontId="1" fillId="7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 vertical="center" wrapText="1"/>
    </xf>
    <xf numFmtId="9" fontId="10" fillId="7" borderId="1" xfId="0" applyNumberFormat="1" applyFont="1" applyFill="1" applyBorder="1" applyAlignment="1">
      <alignment horizontal="center" vertical="center" wrapText="1"/>
    </xf>
    <xf numFmtId="166" fontId="7" fillId="7" borderId="1" xfId="0" applyNumberFormat="1" applyFont="1" applyFill="1" applyBorder="1" applyAlignment="1">
      <alignment horizontal="center" vertical="center" wrapText="1"/>
    </xf>
    <xf numFmtId="166" fontId="7" fillId="7" borderId="1" xfId="0" applyNumberFormat="1" applyFont="1" applyFill="1" applyBorder="1" applyAlignment="1">
      <alignment horizontal="center" vertical="center"/>
    </xf>
    <xf numFmtId="166" fontId="7" fillId="8" borderId="1" xfId="0" applyNumberFormat="1" applyFont="1" applyFill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 wrapText="1"/>
    </xf>
    <xf numFmtId="0" fontId="0" fillId="0" borderId="1" xfId="0" applyBorder="1"/>
    <xf numFmtId="173" fontId="7" fillId="3" borderId="4" xfId="1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3" fillId="0" borderId="7" xfId="0" applyFont="1" applyBorder="1" applyAlignment="1">
      <alignment vertical="top" wrapText="1"/>
    </xf>
    <xf numFmtId="0" fontId="4" fillId="2" borderId="7" xfId="0" applyFont="1" applyFill="1" applyBorder="1" applyAlignment="1">
      <alignment horizontal="center" vertical="center" wrapText="1"/>
    </xf>
    <xf numFmtId="0" fontId="6" fillId="0" borderId="7" xfId="0" applyFont="1" applyBorder="1"/>
    <xf numFmtId="0" fontId="3" fillId="0" borderId="0" xfId="0" applyFont="1" applyAlignment="1">
      <alignment vertical="center"/>
    </xf>
    <xf numFmtId="0" fontId="12" fillId="4" borderId="1" xfId="0" applyFont="1" applyFill="1" applyBorder="1" applyAlignment="1">
      <alignment horizontal="center" textRotation="90"/>
    </xf>
    <xf numFmtId="0" fontId="12" fillId="4" borderId="2" xfId="0" applyFont="1" applyFill="1" applyBorder="1" applyAlignment="1">
      <alignment horizontal="center" textRotation="90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4" fillId="0" borderId="4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/>
    </xf>
    <xf numFmtId="49" fontId="1" fillId="0" borderId="5" xfId="0" applyNumberFormat="1" applyFont="1" applyBorder="1" applyAlignment="1">
      <alignment horizontal="center" vertical="center"/>
    </xf>
    <xf numFmtId="168" fontId="7" fillId="0" borderId="4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vertical="center"/>
    </xf>
    <xf numFmtId="173" fontId="21" fillId="0" borderId="0" xfId="1" applyNumberFormat="1" applyFont="1" applyFill="1"/>
    <xf numFmtId="0" fontId="21" fillId="0" borderId="0" xfId="0" applyFont="1"/>
    <xf numFmtId="0" fontId="21" fillId="0" borderId="0" xfId="0" applyFont="1" applyAlignment="1">
      <alignment horizontal="left"/>
    </xf>
    <xf numFmtId="1" fontId="7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vertical="top"/>
    </xf>
    <xf numFmtId="0" fontId="7" fillId="0" borderId="7" xfId="0" applyFont="1" applyBorder="1" applyAlignment="1">
      <alignment horizontal="center" vertical="top" wrapText="1"/>
    </xf>
    <xf numFmtId="0" fontId="18" fillId="0" borderId="7" xfId="0" applyFont="1" applyBorder="1" applyAlignment="1">
      <alignment horizontal="center" wrapText="1"/>
    </xf>
    <xf numFmtId="166" fontId="7" fillId="0" borderId="7" xfId="0" applyNumberFormat="1" applyFont="1" applyBorder="1" applyAlignment="1">
      <alignment horizontal="center" vertical="top" wrapText="1"/>
    </xf>
    <xf numFmtId="0" fontId="0" fillId="0" borderId="7" xfId="0" applyBorder="1"/>
    <xf numFmtId="0" fontId="1" fillId="0" borderId="7" xfId="0" applyFont="1" applyBorder="1" applyAlignment="1">
      <alignment vertical="top"/>
    </xf>
    <xf numFmtId="0" fontId="10" fillId="0" borderId="5" xfId="0" applyFont="1" applyBorder="1" applyAlignment="1">
      <alignment horizontal="center"/>
    </xf>
    <xf numFmtId="169" fontId="7" fillId="0" borderId="7" xfId="0" applyNumberFormat="1" applyFont="1" applyBorder="1" applyAlignment="1">
      <alignment vertical="top"/>
    </xf>
    <xf numFmtId="0" fontId="1" fillId="3" borderId="1" xfId="0" applyFont="1" applyFill="1" applyBorder="1" applyAlignment="1">
      <alignment horizontal="center" vertical="center" wrapText="1"/>
    </xf>
    <xf numFmtId="166" fontId="7" fillId="3" borderId="1" xfId="0" applyNumberFormat="1" applyFont="1" applyFill="1" applyBorder="1" applyAlignment="1">
      <alignment horizontal="center" vertical="center" wrapText="1"/>
    </xf>
    <xf numFmtId="166" fontId="7" fillId="13" borderId="1" xfId="0" applyNumberFormat="1" applyFont="1" applyFill="1" applyBorder="1" applyAlignment="1">
      <alignment horizontal="center" vertical="center" wrapText="1"/>
    </xf>
    <xf numFmtId="171" fontId="7" fillId="3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23" fillId="0" borderId="8" xfId="0" applyFont="1" applyBorder="1" applyAlignment="1">
      <alignment wrapText="1" readingOrder="1"/>
    </xf>
    <xf numFmtId="0" fontId="23" fillId="0" borderId="9" xfId="0" applyFont="1" applyBorder="1" applyAlignment="1">
      <alignment wrapText="1" readingOrder="1"/>
    </xf>
    <xf numFmtId="0" fontId="23" fillId="0" borderId="10" xfId="0" applyFont="1" applyBorder="1" applyAlignment="1">
      <alignment wrapText="1" readingOrder="1"/>
    </xf>
    <xf numFmtId="0" fontId="24" fillId="0" borderId="0" xfId="0" applyFont="1"/>
    <xf numFmtId="0" fontId="24" fillId="0" borderId="4" xfId="0" applyFont="1" applyBorder="1"/>
    <xf numFmtId="0" fontId="24" fillId="0" borderId="1" xfId="0" applyFont="1" applyBorder="1"/>
    <xf numFmtId="173" fontId="25" fillId="14" borderId="1" xfId="1" applyNumberFormat="1" applyFont="1" applyFill="1" applyBorder="1" applyAlignment="1">
      <alignment vertical="center"/>
    </xf>
    <xf numFmtId="173" fontId="7" fillId="3" borderId="11" xfId="1" applyNumberFormat="1" applyFont="1" applyFill="1" applyBorder="1" applyAlignment="1">
      <alignment horizontal="center" vertical="center" wrapText="1"/>
    </xf>
    <xf numFmtId="173" fontId="21" fillId="0" borderId="7" xfId="1" applyNumberFormat="1" applyFont="1" applyFill="1" applyBorder="1"/>
    <xf numFmtId="173" fontId="26" fillId="14" borderId="1" xfId="1" applyNumberFormat="1" applyFont="1" applyFill="1" applyBorder="1" applyAlignment="1">
      <alignment horizontal="center" vertical="center"/>
    </xf>
    <xf numFmtId="173" fontId="7" fillId="14" borderId="0" xfId="1" applyNumberFormat="1" applyFont="1" applyFill="1" applyAlignment="1">
      <alignment horizontal="center" vertical="center"/>
    </xf>
    <xf numFmtId="173" fontId="7" fillId="14" borderId="1" xfId="1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1" fontId="7" fillId="3" borderId="11" xfId="0" applyNumberFormat="1" applyFont="1" applyFill="1" applyBorder="1" applyAlignment="1">
      <alignment horizontal="center" vertical="center" wrapText="1"/>
    </xf>
    <xf numFmtId="0" fontId="21" fillId="0" borderId="7" xfId="0" applyFont="1" applyBorder="1" applyAlignment="1">
      <alignment horizontal="left"/>
    </xf>
    <xf numFmtId="1" fontId="1" fillId="0" borderId="7" xfId="0" applyNumberFormat="1" applyFont="1" applyBorder="1" applyAlignment="1">
      <alignment vertical="center"/>
    </xf>
    <xf numFmtId="173" fontId="7" fillId="14" borderId="1" xfId="1" applyNumberFormat="1" applyFont="1" applyFill="1" applyBorder="1" applyAlignment="1">
      <alignment horizontal="left" vertical="center"/>
    </xf>
    <xf numFmtId="173" fontId="7" fillId="14" borderId="7" xfId="1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9" fontId="7" fillId="3" borderId="11" xfId="0" applyNumberFormat="1" applyFont="1" applyFill="1" applyBorder="1" applyAlignment="1">
      <alignment vertical="center" wrapText="1"/>
    </xf>
    <xf numFmtId="172" fontId="7" fillId="3" borderId="11" xfId="0" applyNumberFormat="1" applyFont="1" applyFill="1" applyBorder="1" applyAlignment="1">
      <alignment horizontal="center" vertical="center" wrapText="1"/>
    </xf>
    <xf numFmtId="0" fontId="1" fillId="0" borderId="7" xfId="0" applyFont="1" applyBorder="1"/>
    <xf numFmtId="1" fontId="26" fillId="14" borderId="1" xfId="0" applyNumberFormat="1" applyFont="1" applyFill="1" applyBorder="1" applyAlignment="1">
      <alignment horizontal="center" vertical="center"/>
    </xf>
    <xf numFmtId="173" fontId="6" fillId="0" borderId="0" xfId="1" applyNumberFormat="1" applyFont="1" applyFill="1" applyAlignment="1">
      <alignment horizontal="center" vertical="center"/>
    </xf>
    <xf numFmtId="1" fontId="1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173" fontId="6" fillId="0" borderId="0" xfId="1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" fontId="6" fillId="0" borderId="0" xfId="0" applyNumberFormat="1" applyFont="1" applyAlignment="1">
      <alignment horizontal="left" vertical="center"/>
    </xf>
    <xf numFmtId="173" fontId="6" fillId="0" borderId="7" xfId="1" applyNumberFormat="1" applyFont="1" applyFill="1" applyBorder="1" applyAlignment="1">
      <alignment horizontal="center" vertical="center"/>
    </xf>
    <xf numFmtId="173" fontId="26" fillId="14" borderId="2" xfId="1" applyNumberFormat="1" applyFont="1" applyFill="1" applyBorder="1" applyAlignment="1">
      <alignment horizontal="center" vertical="center"/>
    </xf>
    <xf numFmtId="1" fontId="7" fillId="3" borderId="13" xfId="0" applyNumberFormat="1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/>
    </xf>
    <xf numFmtId="1" fontId="7" fillId="3" borderId="11" xfId="0" applyNumberFormat="1" applyFont="1" applyFill="1" applyBorder="1" applyAlignment="1">
      <alignment vertical="center" wrapText="1"/>
    </xf>
    <xf numFmtId="0" fontId="7" fillId="3" borderId="13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/>
    </xf>
    <xf numFmtId="0" fontId="7" fillId="15" borderId="12" xfId="0" applyFont="1" applyFill="1" applyBorder="1" applyAlignment="1">
      <alignment horizontal="center" vertical="center" wrapText="1"/>
    </xf>
    <xf numFmtId="0" fontId="7" fillId="15" borderId="14" xfId="0" applyFont="1" applyFill="1" applyBorder="1" applyAlignment="1">
      <alignment horizontal="center" vertical="center" wrapText="1"/>
    </xf>
    <xf numFmtId="0" fontId="7" fillId="15" borderId="15" xfId="0" applyFont="1" applyFill="1" applyBorder="1" applyAlignment="1">
      <alignment horizontal="center" vertical="center" wrapText="1"/>
    </xf>
    <xf numFmtId="0" fontId="7" fillId="15" borderId="16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2D69B"/>
      <color rgb="FFD9D9D9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21" Type="http://customschemas.google.com/relationships/workbookmetadata" Target="metadata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</sheetPr>
  <dimension ref="A1:DJ133"/>
  <sheetViews>
    <sheetView zoomScale="90" zoomScaleNormal="90" workbookViewId="0">
      <pane xSplit="3" ySplit="5" topLeftCell="D6" activePane="bottomRight" state="frozen"/>
      <selection pane="bottomRight" activeCell="B14" sqref="B14"/>
      <selection pane="bottomLeft" activeCell="A6" sqref="A6"/>
      <selection pane="topRight" activeCell="I1" sqref="I1"/>
    </sheetView>
  </sheetViews>
  <sheetFormatPr defaultColWidth="14.42578125" defaultRowHeight="15" customHeight="1" outlineLevelCol="1"/>
  <cols>
    <col min="1" max="1" width="10.5703125" customWidth="1"/>
    <col min="2" max="2" width="45.42578125" customWidth="1"/>
    <col min="3" max="3" width="18" customWidth="1"/>
    <col min="4" max="4" width="23" customWidth="1"/>
    <col min="5" max="5" width="14.140625" customWidth="1"/>
    <col min="6" max="6" width="9.85546875" customWidth="1"/>
    <col min="7" max="8" width="9.42578125" customWidth="1"/>
    <col min="9" max="10" width="10.85546875" customWidth="1"/>
    <col min="11" max="11" width="7.28515625" customWidth="1"/>
    <col min="12" max="14" width="7.28515625" hidden="1" customWidth="1" outlineLevel="1"/>
    <col min="15" max="15" width="8.42578125" customWidth="1" collapsed="1"/>
    <col min="16" max="18" width="7.28515625" hidden="1" customWidth="1" outlineLevel="1"/>
    <col min="19" max="19" width="7.28515625" customWidth="1" collapsed="1"/>
    <col min="20" max="25" width="7.28515625" hidden="1" customWidth="1" outlineLevel="1"/>
    <col min="26" max="26" width="7.28515625" customWidth="1" collapsed="1"/>
    <col min="27" max="32" width="7.28515625" hidden="1" customWidth="1" outlineLevel="1"/>
    <col min="33" max="33" width="7.28515625" customWidth="1" collapsed="1"/>
    <col min="34" max="39" width="5" hidden="1" customWidth="1" outlineLevel="1"/>
    <col min="40" max="40" width="5.85546875" customWidth="1" collapsed="1"/>
    <col min="41" max="41" width="6.7109375" customWidth="1"/>
    <col min="42" max="42" width="9" customWidth="1"/>
    <col min="43" max="43" width="7.85546875" customWidth="1"/>
    <col min="44" max="45" width="10.85546875" customWidth="1"/>
    <col min="46" max="46" width="12.28515625" customWidth="1"/>
    <col min="47" max="47" width="12.5703125" customWidth="1"/>
    <col min="48" max="48" width="9.42578125" hidden="1" customWidth="1" outlineLevel="1"/>
    <col min="49" max="51" width="9.28515625" hidden="1" customWidth="1" outlineLevel="1"/>
    <col min="52" max="52" width="9.5703125" customWidth="1" collapsed="1"/>
    <col min="53" max="54" width="9.5703125" customWidth="1"/>
    <col min="55" max="55" width="15.85546875" customWidth="1"/>
    <col min="56" max="56" width="9.5703125" customWidth="1"/>
    <col min="57" max="58" width="9.140625" customWidth="1"/>
    <col min="59" max="59" width="8" customWidth="1"/>
    <col min="60" max="61" width="11" customWidth="1"/>
    <col min="62" max="62" width="11.42578125" customWidth="1"/>
    <col min="63" max="72" width="6" hidden="1" customWidth="1" outlineLevel="1"/>
    <col min="73" max="73" width="22.85546875" customWidth="1" collapsed="1"/>
    <col min="74" max="74" width="1.42578125" customWidth="1"/>
    <col min="75" max="114" width="9.140625" customWidth="1"/>
  </cols>
  <sheetData>
    <row r="1" spans="1:114" ht="32.25" customHeight="1">
      <c r="A1" s="3"/>
      <c r="B1" s="129"/>
      <c r="C1" s="130"/>
      <c r="D1" s="4"/>
      <c r="E1" s="131"/>
      <c r="F1" s="3"/>
      <c r="G1" s="131"/>
      <c r="H1" s="131"/>
      <c r="I1" s="131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132"/>
      <c r="AA1" s="5"/>
      <c r="AB1" s="5"/>
      <c r="AC1" s="5"/>
      <c r="AD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2"/>
      <c r="AU1" s="2"/>
      <c r="AV1" s="6"/>
      <c r="AW1" s="7"/>
      <c r="AX1" s="8"/>
      <c r="AY1" s="8"/>
      <c r="AZ1" s="8"/>
      <c r="BA1" s="8"/>
      <c r="BB1" s="8"/>
      <c r="BD1" s="9"/>
      <c r="BE1" s="9"/>
      <c r="BF1" s="9"/>
      <c r="BG1" s="133"/>
      <c r="BH1" s="104"/>
      <c r="BI1" s="105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</row>
    <row r="2" spans="1:114" ht="19.5" customHeight="1">
      <c r="A2" s="10" t="s">
        <v>0</v>
      </c>
      <c r="B2" s="5"/>
      <c r="C2" s="5"/>
      <c r="D2" s="5"/>
      <c r="E2" s="5"/>
      <c r="F2" s="10"/>
      <c r="G2" s="5"/>
      <c r="H2" s="11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12"/>
      <c r="AA2" s="5"/>
      <c r="AB2" s="5"/>
      <c r="AC2" s="5"/>
      <c r="AD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2"/>
      <c r="AU2" s="2"/>
      <c r="AV2" s="7"/>
      <c r="AW2" s="7"/>
      <c r="AX2" s="8"/>
      <c r="AY2" s="13"/>
      <c r="AZ2" s="14"/>
      <c r="BA2" s="14"/>
      <c r="BB2" s="14"/>
      <c r="BD2" s="9"/>
      <c r="BE2" s="9"/>
      <c r="BF2" s="9"/>
      <c r="BG2" s="104"/>
      <c r="BH2" s="104"/>
      <c r="BI2" s="133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</row>
    <row r="3" spans="1:114" ht="3.75" customHeight="1">
      <c r="A3" s="3"/>
      <c r="B3" s="5"/>
      <c r="C3" s="5"/>
      <c r="D3" s="5"/>
      <c r="E3" s="5"/>
      <c r="F3" s="3"/>
      <c r="G3" s="5"/>
      <c r="H3" s="11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2"/>
      <c r="AU3" s="2"/>
      <c r="AV3" s="7"/>
      <c r="AW3" s="7"/>
      <c r="AX3" s="7"/>
      <c r="AY3" s="7"/>
      <c r="AZ3" s="7"/>
      <c r="BA3" s="7"/>
      <c r="BB3" s="7"/>
      <c r="BC3" s="7"/>
      <c r="BD3" s="2"/>
      <c r="BE3" s="2"/>
      <c r="BF3" s="2"/>
      <c r="BG3" s="2"/>
      <c r="BH3" s="15"/>
      <c r="BI3" s="3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</row>
    <row r="4" spans="1:114" ht="3.75" customHeight="1">
      <c r="A4" s="3"/>
      <c r="B4" s="2"/>
      <c r="C4" s="2"/>
      <c r="D4" s="16"/>
      <c r="E4" s="9"/>
      <c r="F4" s="3"/>
      <c r="G4" s="9"/>
      <c r="H4" s="9"/>
      <c r="I4" s="8"/>
      <c r="J4" s="8"/>
      <c r="K4" s="9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5"/>
      <c r="AO4" s="2"/>
      <c r="AP4" s="2"/>
      <c r="AQ4" s="2"/>
      <c r="AR4" s="2"/>
      <c r="AS4" s="2"/>
      <c r="AT4" s="2"/>
      <c r="AU4" s="2"/>
      <c r="AV4" s="7"/>
      <c r="AW4" s="7"/>
      <c r="AX4" s="7"/>
      <c r="AY4" s="7"/>
      <c r="AZ4" s="7"/>
      <c r="BA4" s="7"/>
      <c r="BB4" s="7"/>
      <c r="BC4" s="7"/>
      <c r="BD4" s="2"/>
      <c r="BE4" s="2"/>
      <c r="BF4" s="2"/>
      <c r="BG4" s="2"/>
      <c r="BH4" s="15"/>
      <c r="BI4" s="15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</row>
    <row r="5" spans="1:114" ht="128.25" customHeight="1">
      <c r="A5" s="19" t="s">
        <v>1</v>
      </c>
      <c r="B5" s="20" t="s">
        <v>2</v>
      </c>
      <c r="C5" s="20" t="s">
        <v>3</v>
      </c>
      <c r="D5" s="21" t="s">
        <v>4</v>
      </c>
      <c r="E5" s="21" t="s">
        <v>5</v>
      </c>
      <c r="F5" s="19" t="s">
        <v>6</v>
      </c>
      <c r="G5" s="19" t="s">
        <v>7</v>
      </c>
      <c r="H5" s="19" t="s">
        <v>8</v>
      </c>
      <c r="I5" s="17" t="s">
        <v>9</v>
      </c>
      <c r="J5" s="17" t="s">
        <v>10</v>
      </c>
      <c r="K5" s="17" t="s">
        <v>11</v>
      </c>
      <c r="L5" s="22" t="s">
        <v>12</v>
      </c>
      <c r="M5" s="22" t="s">
        <v>13</v>
      </c>
      <c r="N5" s="22" t="s">
        <v>14</v>
      </c>
      <c r="O5" s="17" t="s">
        <v>15</v>
      </c>
      <c r="P5" s="22" t="s">
        <v>16</v>
      </c>
      <c r="Q5" s="22" t="s">
        <v>17</v>
      </c>
      <c r="R5" s="22" t="s">
        <v>18</v>
      </c>
      <c r="S5" s="17" t="s">
        <v>19</v>
      </c>
      <c r="T5" s="22" t="s">
        <v>20</v>
      </c>
      <c r="U5" s="22" t="s">
        <v>21</v>
      </c>
      <c r="V5" s="22" t="s">
        <v>22</v>
      </c>
      <c r="W5" s="22" t="s">
        <v>23</v>
      </c>
      <c r="X5" s="22" t="s">
        <v>24</v>
      </c>
      <c r="Y5" s="22" t="s">
        <v>25</v>
      </c>
      <c r="Z5" s="17" t="s">
        <v>26</v>
      </c>
      <c r="AA5" s="22" t="s">
        <v>27</v>
      </c>
      <c r="AB5" s="22" t="s">
        <v>28</v>
      </c>
      <c r="AC5" s="22" t="s">
        <v>29</v>
      </c>
      <c r="AD5" s="22" t="s">
        <v>30</v>
      </c>
      <c r="AE5" s="22" t="s">
        <v>31</v>
      </c>
      <c r="AF5" s="22" t="s">
        <v>32</v>
      </c>
      <c r="AG5" s="17" t="s">
        <v>33</v>
      </c>
      <c r="AH5" s="22" t="s">
        <v>34</v>
      </c>
      <c r="AI5" s="22" t="s">
        <v>35</v>
      </c>
      <c r="AJ5" s="22" t="s">
        <v>36</v>
      </c>
      <c r="AK5" s="22" t="s">
        <v>37</v>
      </c>
      <c r="AL5" s="22" t="s">
        <v>38</v>
      </c>
      <c r="AM5" s="22" t="s">
        <v>39</v>
      </c>
      <c r="AN5" s="17" t="s">
        <v>40</v>
      </c>
      <c r="AO5" s="17" t="s">
        <v>41</v>
      </c>
      <c r="AP5" s="17" t="s">
        <v>42</v>
      </c>
      <c r="AQ5" s="17" t="s">
        <v>43</v>
      </c>
      <c r="AR5" s="17" t="s">
        <v>44</v>
      </c>
      <c r="AS5" s="17" t="s">
        <v>45</v>
      </c>
      <c r="AT5" s="17" t="s">
        <v>46</v>
      </c>
      <c r="AU5" s="17" t="s">
        <v>47</v>
      </c>
      <c r="AV5" s="23" t="s">
        <v>48</v>
      </c>
      <c r="AW5" s="23" t="s">
        <v>49</v>
      </c>
      <c r="AX5" s="23" t="s">
        <v>50</v>
      </c>
      <c r="AY5" s="23" t="s">
        <v>51</v>
      </c>
      <c r="AZ5" s="23" t="s">
        <v>52</v>
      </c>
      <c r="BA5" s="23" t="s">
        <v>53</v>
      </c>
      <c r="BB5" s="23" t="s">
        <v>54</v>
      </c>
      <c r="BC5" s="23" t="s">
        <v>55</v>
      </c>
      <c r="BD5" s="17" t="s">
        <v>56</v>
      </c>
      <c r="BE5" s="23" t="s">
        <v>57</v>
      </c>
      <c r="BF5" s="23" t="s">
        <v>58</v>
      </c>
      <c r="BG5" s="23" t="s">
        <v>59</v>
      </c>
      <c r="BH5" s="23" t="s">
        <v>60</v>
      </c>
      <c r="BI5" s="23" t="s">
        <v>61</v>
      </c>
      <c r="BJ5" s="18" t="s">
        <v>62</v>
      </c>
      <c r="BK5" s="134" t="s">
        <v>63</v>
      </c>
      <c r="BL5" s="135" t="s">
        <v>64</v>
      </c>
      <c r="BM5" s="135" t="s">
        <v>65</v>
      </c>
      <c r="BN5" s="135" t="s">
        <v>66</v>
      </c>
      <c r="BO5" s="135" t="s">
        <v>67</v>
      </c>
      <c r="BP5" s="135" t="s">
        <v>68</v>
      </c>
      <c r="BQ5" s="135" t="s">
        <v>69</v>
      </c>
      <c r="BR5" s="135" t="s">
        <v>70</v>
      </c>
      <c r="BS5" s="135" t="s">
        <v>71</v>
      </c>
      <c r="BT5" s="135" t="s">
        <v>72</v>
      </c>
      <c r="BU5" s="18" t="s">
        <v>73</v>
      </c>
      <c r="BV5" s="9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</row>
    <row r="6" spans="1:114" ht="13.5" customHeight="1">
      <c r="A6" s="24" t="s">
        <v>74</v>
      </c>
      <c r="B6" s="27" t="s">
        <v>75</v>
      </c>
      <c r="C6" s="28" t="s">
        <v>76</v>
      </c>
      <c r="D6" s="29" t="s">
        <v>77</v>
      </c>
      <c r="E6" s="28" t="s">
        <v>78</v>
      </c>
      <c r="F6" s="24" t="s">
        <v>79</v>
      </c>
      <c r="G6" s="27" t="s">
        <v>80</v>
      </c>
      <c r="H6" s="27" t="s">
        <v>81</v>
      </c>
      <c r="I6" s="30" t="s">
        <v>82</v>
      </c>
      <c r="J6" s="28" t="s">
        <v>83</v>
      </c>
      <c r="K6" s="107">
        <v>11</v>
      </c>
      <c r="L6" s="33">
        <v>11</v>
      </c>
      <c r="M6" s="33">
        <v>0</v>
      </c>
      <c r="N6" s="33">
        <v>0</v>
      </c>
      <c r="O6" s="106">
        <f t="shared" ref="O6:O41" si="0">SUM(P6:R6)</f>
        <v>49</v>
      </c>
      <c r="P6" s="33">
        <v>49</v>
      </c>
      <c r="Q6" s="33">
        <v>0</v>
      </c>
      <c r="R6" s="33">
        <v>0</v>
      </c>
      <c r="S6" s="106">
        <f>SUM(T6:Y6)</f>
        <v>11</v>
      </c>
      <c r="T6" s="33">
        <v>0</v>
      </c>
      <c r="U6" s="33">
        <v>6</v>
      </c>
      <c r="V6" s="33">
        <v>5</v>
      </c>
      <c r="W6" s="33">
        <v>0</v>
      </c>
      <c r="X6" s="33">
        <v>0</v>
      </c>
      <c r="Y6" s="33">
        <v>0</v>
      </c>
      <c r="Z6" s="106">
        <f>SUM(AA6:AF6)</f>
        <v>0</v>
      </c>
      <c r="AA6" s="33">
        <v>0</v>
      </c>
      <c r="AB6" s="33">
        <v>0</v>
      </c>
      <c r="AC6" s="33">
        <v>0</v>
      </c>
      <c r="AD6" s="33">
        <v>0</v>
      </c>
      <c r="AE6" s="33">
        <v>0</v>
      </c>
      <c r="AF6" s="33">
        <v>0</v>
      </c>
      <c r="AG6" s="106">
        <f>SUM(AH6:AM6)</f>
        <v>0</v>
      </c>
      <c r="AH6" s="33">
        <v>0</v>
      </c>
      <c r="AI6" s="33">
        <v>0</v>
      </c>
      <c r="AJ6" s="33">
        <v>0</v>
      </c>
      <c r="AK6" s="33">
        <v>0</v>
      </c>
      <c r="AL6" s="33">
        <v>0</v>
      </c>
      <c r="AM6" s="33">
        <v>0</v>
      </c>
      <c r="AN6" s="120">
        <f>(M6+N6)/K6</f>
        <v>0</v>
      </c>
      <c r="AO6" s="120">
        <f>N6/K6</f>
        <v>0</v>
      </c>
      <c r="AP6" s="27" t="s">
        <v>84</v>
      </c>
      <c r="AQ6" s="27" t="s">
        <v>85</v>
      </c>
      <c r="AR6" s="30" t="s">
        <v>82</v>
      </c>
      <c r="AS6" s="28" t="s">
        <v>83</v>
      </c>
      <c r="AT6" s="35" t="s">
        <v>86</v>
      </c>
      <c r="AU6" s="28" t="s">
        <v>87</v>
      </c>
      <c r="AV6" s="36">
        <v>0</v>
      </c>
      <c r="AW6" s="43"/>
      <c r="AX6" s="43">
        <v>0.90200000000000002</v>
      </c>
      <c r="AY6" s="43"/>
      <c r="AZ6" s="36"/>
      <c r="BA6" s="36"/>
      <c r="BB6" s="36"/>
      <c r="BC6" s="123">
        <f t="shared" ref="BC6:BC37" si="1">SUM(AV6:BB6)</f>
        <v>0.90200000000000002</v>
      </c>
      <c r="BD6" s="36"/>
      <c r="BE6" s="44"/>
      <c r="BF6" s="44"/>
      <c r="BG6" s="44"/>
      <c r="BH6" s="124">
        <f t="shared" ref="BH6:BH37" si="2">BC6+BF6+BG6+BE6</f>
        <v>0.90200000000000002</v>
      </c>
      <c r="BI6" s="45">
        <f>BH6/K6</f>
        <v>8.2000000000000003E-2</v>
      </c>
      <c r="BJ6" s="39" t="s">
        <v>88</v>
      </c>
      <c r="BK6" s="136">
        <v>40</v>
      </c>
      <c r="BL6" s="137">
        <v>20</v>
      </c>
      <c r="BM6" s="137">
        <v>0</v>
      </c>
      <c r="BN6" s="137">
        <v>30</v>
      </c>
      <c r="BO6" s="137">
        <v>0</v>
      </c>
      <c r="BP6" s="137">
        <v>20</v>
      </c>
      <c r="BQ6" s="138">
        <f t="shared" ref="BQ6:BQ37" si="3">BK6+BL6</f>
        <v>60</v>
      </c>
      <c r="BR6" s="138">
        <f t="shared" ref="BR6:BR37" si="4">BM6+BN6</f>
        <v>30</v>
      </c>
      <c r="BS6" s="138">
        <f t="shared" ref="BS6:BS37" si="5">BO6+BP6</f>
        <v>20</v>
      </c>
      <c r="BT6" s="138">
        <f t="shared" ref="BT6:BT37" si="6">BQ6+BR6+BS6</f>
        <v>110</v>
      </c>
      <c r="BU6" s="27"/>
      <c r="BV6" s="9"/>
      <c r="BW6" s="46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</row>
    <row r="7" spans="1:114" ht="13.5" customHeight="1">
      <c r="A7" s="24" t="s">
        <v>89</v>
      </c>
      <c r="B7" s="27" t="s">
        <v>90</v>
      </c>
      <c r="C7" s="28" t="s">
        <v>76</v>
      </c>
      <c r="D7" s="29" t="s">
        <v>77</v>
      </c>
      <c r="E7" s="28" t="s">
        <v>78</v>
      </c>
      <c r="F7" s="24" t="s">
        <v>79</v>
      </c>
      <c r="G7" s="27" t="s">
        <v>91</v>
      </c>
      <c r="H7" s="27" t="s">
        <v>92</v>
      </c>
      <c r="I7" s="30" t="s">
        <v>86</v>
      </c>
      <c r="J7" s="28" t="s">
        <v>83</v>
      </c>
      <c r="K7" s="107">
        <v>35</v>
      </c>
      <c r="L7" s="33">
        <v>21</v>
      </c>
      <c r="M7" s="33">
        <v>12</v>
      </c>
      <c r="N7" s="33">
        <v>2</v>
      </c>
      <c r="O7" s="106">
        <f t="shared" si="0"/>
        <v>150</v>
      </c>
      <c r="P7" s="33">
        <v>88</v>
      </c>
      <c r="Q7" s="33">
        <v>54</v>
      </c>
      <c r="R7" s="33">
        <v>8</v>
      </c>
      <c r="S7" s="106">
        <f>SUM(T7:Y7)</f>
        <v>21</v>
      </c>
      <c r="T7" s="33">
        <v>0</v>
      </c>
      <c r="U7" s="33">
        <v>17</v>
      </c>
      <c r="V7" s="33">
        <v>4</v>
      </c>
      <c r="W7" s="33">
        <v>0</v>
      </c>
      <c r="X7" s="33">
        <v>0</v>
      </c>
      <c r="Y7" s="33">
        <v>0</v>
      </c>
      <c r="Z7" s="106">
        <f>SUM(AA7:AF7)</f>
        <v>12</v>
      </c>
      <c r="AA7" s="33">
        <v>0</v>
      </c>
      <c r="AB7" s="33">
        <v>10</v>
      </c>
      <c r="AC7" s="33">
        <v>0</v>
      </c>
      <c r="AD7" s="33">
        <v>0</v>
      </c>
      <c r="AE7" s="33">
        <v>2</v>
      </c>
      <c r="AF7" s="33">
        <v>0</v>
      </c>
      <c r="AG7" s="106">
        <f>SUM(AH7:AM7)</f>
        <v>2</v>
      </c>
      <c r="AH7" s="33">
        <v>0</v>
      </c>
      <c r="AI7" s="33">
        <v>2</v>
      </c>
      <c r="AJ7" s="33">
        <v>0</v>
      </c>
      <c r="AK7" s="33">
        <v>0</v>
      </c>
      <c r="AL7" s="33">
        <v>0</v>
      </c>
      <c r="AM7" s="33">
        <v>0</v>
      </c>
      <c r="AN7" s="120">
        <f>(M7+N7)/K7</f>
        <v>0.4</v>
      </c>
      <c r="AO7" s="120">
        <f>N7/K7</f>
        <v>5.7142857142857141E-2</v>
      </c>
      <c r="AP7" s="27" t="s">
        <v>93</v>
      </c>
      <c r="AQ7" s="27" t="s">
        <v>85</v>
      </c>
      <c r="AR7" s="30" t="s">
        <v>86</v>
      </c>
      <c r="AS7" s="28" t="s">
        <v>83</v>
      </c>
      <c r="AT7" s="35" t="s">
        <v>94</v>
      </c>
      <c r="AU7" s="28" t="s">
        <v>87</v>
      </c>
      <c r="AV7" s="36">
        <v>0</v>
      </c>
      <c r="AW7" s="43"/>
      <c r="AX7" s="43"/>
      <c r="AY7" s="36">
        <v>2.1509999999999998</v>
      </c>
      <c r="AZ7" s="36">
        <v>1.5</v>
      </c>
      <c r="BA7" s="127"/>
      <c r="BB7" s="36"/>
      <c r="BC7" s="123">
        <f t="shared" si="1"/>
        <v>3.6509999999999998</v>
      </c>
      <c r="BD7" s="36"/>
      <c r="BE7" s="44"/>
      <c r="BF7" s="44"/>
      <c r="BG7" s="44"/>
      <c r="BH7" s="124">
        <f t="shared" si="2"/>
        <v>3.6509999999999998</v>
      </c>
      <c r="BI7" s="45">
        <f>BH7/K7</f>
        <v>0.10431428571428571</v>
      </c>
      <c r="BJ7" s="39" t="s">
        <v>88</v>
      </c>
      <c r="BK7" s="136">
        <v>40</v>
      </c>
      <c r="BL7" s="137">
        <v>20</v>
      </c>
      <c r="BM7" s="137">
        <v>0</v>
      </c>
      <c r="BN7" s="137">
        <v>30</v>
      </c>
      <c r="BO7" s="137">
        <v>0</v>
      </c>
      <c r="BP7" s="137">
        <v>20</v>
      </c>
      <c r="BQ7" s="138">
        <f t="shared" si="3"/>
        <v>60</v>
      </c>
      <c r="BR7" s="138">
        <f t="shared" si="4"/>
        <v>30</v>
      </c>
      <c r="BS7" s="138">
        <f t="shared" si="5"/>
        <v>20</v>
      </c>
      <c r="BT7" s="138">
        <f t="shared" si="6"/>
        <v>110</v>
      </c>
      <c r="BU7" s="27"/>
      <c r="BV7" s="9"/>
      <c r="BW7" s="46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</row>
    <row r="8" spans="1:114" ht="13.5" customHeight="1">
      <c r="A8" s="54" t="s">
        <v>95</v>
      </c>
      <c r="B8" s="27" t="s">
        <v>96</v>
      </c>
      <c r="C8" s="28" t="s">
        <v>76</v>
      </c>
      <c r="D8" s="29" t="s">
        <v>77</v>
      </c>
      <c r="E8" s="28" t="s">
        <v>78</v>
      </c>
      <c r="F8" s="26" t="s">
        <v>79</v>
      </c>
      <c r="G8" s="30" t="s">
        <v>91</v>
      </c>
      <c r="H8" s="27" t="s">
        <v>92</v>
      </c>
      <c r="I8" s="31" t="s">
        <v>97</v>
      </c>
      <c r="J8" s="28" t="s">
        <v>98</v>
      </c>
      <c r="K8" s="106">
        <v>21</v>
      </c>
      <c r="L8" s="33">
        <v>15</v>
      </c>
      <c r="M8" s="33">
        <v>6</v>
      </c>
      <c r="N8" s="33">
        <v>0</v>
      </c>
      <c r="O8" s="106">
        <f t="shared" si="0"/>
        <v>84</v>
      </c>
      <c r="P8" s="33">
        <v>60</v>
      </c>
      <c r="Q8" s="33">
        <v>24</v>
      </c>
      <c r="R8" s="33">
        <v>0</v>
      </c>
      <c r="S8" s="106">
        <f>SUM(T8:Y8)</f>
        <v>15</v>
      </c>
      <c r="T8" s="33">
        <v>0</v>
      </c>
      <c r="U8" s="33">
        <v>15</v>
      </c>
      <c r="V8" s="33">
        <v>0</v>
      </c>
      <c r="W8" s="33">
        <v>0</v>
      </c>
      <c r="X8" s="33">
        <v>0</v>
      </c>
      <c r="Y8" s="33">
        <v>0</v>
      </c>
      <c r="Z8" s="106">
        <f>SUM(AA8:AF8)</f>
        <v>6</v>
      </c>
      <c r="AA8" s="33">
        <v>0</v>
      </c>
      <c r="AB8" s="33">
        <v>6</v>
      </c>
      <c r="AC8" s="33">
        <v>0</v>
      </c>
      <c r="AD8" s="33">
        <v>0</v>
      </c>
      <c r="AE8" s="33">
        <v>0</v>
      </c>
      <c r="AF8" s="33">
        <v>0</v>
      </c>
      <c r="AG8" s="106">
        <f>SUM(AH8:AM8)</f>
        <v>0</v>
      </c>
      <c r="AH8" s="33">
        <v>0</v>
      </c>
      <c r="AI8" s="33">
        <v>0</v>
      </c>
      <c r="AJ8" s="33">
        <v>0</v>
      </c>
      <c r="AK8" s="33">
        <v>0</v>
      </c>
      <c r="AL8" s="33">
        <v>0</v>
      </c>
      <c r="AM8" s="33">
        <v>0</v>
      </c>
      <c r="AN8" s="120">
        <f>(M8+N8)/K8</f>
        <v>0.2857142857142857</v>
      </c>
      <c r="AO8" s="120">
        <f>N8/K8</f>
        <v>0</v>
      </c>
      <c r="AP8" s="27" t="s">
        <v>93</v>
      </c>
      <c r="AQ8" s="27" t="s">
        <v>85</v>
      </c>
      <c r="AR8" s="35" t="s">
        <v>97</v>
      </c>
      <c r="AS8" s="28" t="s">
        <v>99</v>
      </c>
      <c r="AT8" s="35" t="s">
        <v>100</v>
      </c>
      <c r="AU8" s="28" t="s">
        <v>101</v>
      </c>
      <c r="AV8" s="36">
        <v>1.1718718699999999</v>
      </c>
      <c r="AW8" s="36"/>
      <c r="AX8" s="36"/>
      <c r="AY8" s="36"/>
      <c r="AZ8" s="37"/>
      <c r="BA8" s="126"/>
      <c r="BB8" s="37"/>
      <c r="BC8" s="123">
        <f t="shared" si="1"/>
        <v>1.1718718699999999</v>
      </c>
      <c r="BD8" s="37"/>
      <c r="BE8" s="30"/>
      <c r="BF8" s="44">
        <v>1</v>
      </c>
      <c r="BG8" s="30"/>
      <c r="BH8" s="124">
        <f t="shared" si="2"/>
        <v>2.1718718699999999</v>
      </c>
      <c r="BI8" s="45">
        <f>BH8/K8</f>
        <v>0.10342247</v>
      </c>
      <c r="BJ8" s="39" t="s">
        <v>102</v>
      </c>
      <c r="BK8" s="136">
        <v>40</v>
      </c>
      <c r="BL8" s="137">
        <v>20</v>
      </c>
      <c r="BM8" s="137">
        <v>90</v>
      </c>
      <c r="BN8" s="137">
        <v>70</v>
      </c>
      <c r="BO8" s="137">
        <v>0</v>
      </c>
      <c r="BP8" s="137">
        <v>10</v>
      </c>
      <c r="BQ8" s="138">
        <f t="shared" si="3"/>
        <v>60</v>
      </c>
      <c r="BR8" s="138">
        <f t="shared" si="4"/>
        <v>160</v>
      </c>
      <c r="BS8" s="138">
        <f t="shared" si="5"/>
        <v>10</v>
      </c>
      <c r="BT8" s="138">
        <f t="shared" si="6"/>
        <v>230</v>
      </c>
      <c r="BU8" s="27"/>
      <c r="BV8" s="9"/>
      <c r="BW8" s="9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</row>
    <row r="9" spans="1:114" ht="13.5" customHeight="1">
      <c r="A9" s="24" t="s">
        <v>103</v>
      </c>
      <c r="B9" s="27" t="s">
        <v>104</v>
      </c>
      <c r="C9" s="28" t="s">
        <v>105</v>
      </c>
      <c r="D9" s="28" t="s">
        <v>106</v>
      </c>
      <c r="E9" s="28" t="s">
        <v>107</v>
      </c>
      <c r="F9" s="24" t="s">
        <v>108</v>
      </c>
      <c r="G9" s="28" t="s">
        <v>92</v>
      </c>
      <c r="H9" s="28" t="s">
        <v>92</v>
      </c>
      <c r="I9" s="35" t="s">
        <v>109</v>
      </c>
      <c r="J9" s="28" t="s">
        <v>87</v>
      </c>
      <c r="K9" s="106">
        <v>20</v>
      </c>
      <c r="L9" s="33">
        <v>14</v>
      </c>
      <c r="M9" s="33">
        <v>4</v>
      </c>
      <c r="N9" s="33">
        <v>2</v>
      </c>
      <c r="O9" s="106">
        <f t="shared" si="0"/>
        <v>45</v>
      </c>
      <c r="P9" s="33">
        <v>31</v>
      </c>
      <c r="Q9" s="33">
        <v>10</v>
      </c>
      <c r="R9" s="33">
        <v>4</v>
      </c>
      <c r="S9" s="106">
        <f>SUM(T9:Y9)</f>
        <v>14</v>
      </c>
      <c r="T9" s="33">
        <v>0</v>
      </c>
      <c r="U9" s="33">
        <v>6</v>
      </c>
      <c r="V9" s="33">
        <v>6</v>
      </c>
      <c r="W9" s="33">
        <v>2</v>
      </c>
      <c r="X9" s="33">
        <v>0</v>
      </c>
      <c r="Y9" s="33">
        <v>0</v>
      </c>
      <c r="Z9" s="106">
        <f>SUM(AA9:AF9)</f>
        <v>4</v>
      </c>
      <c r="AA9" s="33">
        <v>0</v>
      </c>
      <c r="AB9" s="33">
        <v>4</v>
      </c>
      <c r="AC9" s="33">
        <v>0</v>
      </c>
      <c r="AD9" s="33">
        <v>0</v>
      </c>
      <c r="AE9" s="33">
        <v>0</v>
      </c>
      <c r="AF9" s="33">
        <v>0</v>
      </c>
      <c r="AG9" s="106">
        <f>SUM(AH9:AM9)</f>
        <v>2</v>
      </c>
      <c r="AH9" s="33">
        <v>0</v>
      </c>
      <c r="AI9" s="33">
        <v>2</v>
      </c>
      <c r="AJ9" s="33">
        <v>0</v>
      </c>
      <c r="AK9" s="33">
        <v>0</v>
      </c>
      <c r="AL9" s="33">
        <v>0</v>
      </c>
      <c r="AM9" s="33">
        <v>0</v>
      </c>
      <c r="AN9" s="120">
        <f>(M9+N9)/K9</f>
        <v>0.3</v>
      </c>
      <c r="AO9" s="120">
        <f>N9/K9</f>
        <v>0.1</v>
      </c>
      <c r="AP9" s="27" t="s">
        <v>93</v>
      </c>
      <c r="AQ9" s="28" t="s">
        <v>85</v>
      </c>
      <c r="AR9" s="35" t="s">
        <v>109</v>
      </c>
      <c r="AS9" s="28" t="s">
        <v>87</v>
      </c>
      <c r="AT9" s="35" t="s">
        <v>94</v>
      </c>
      <c r="AU9" s="28" t="s">
        <v>110</v>
      </c>
      <c r="AV9" s="36">
        <v>0</v>
      </c>
      <c r="AW9" s="43"/>
      <c r="AX9" s="43"/>
      <c r="AY9" s="43"/>
      <c r="AZ9" s="43">
        <v>0.7</v>
      </c>
      <c r="BA9" s="43">
        <v>0.88705999999999996</v>
      </c>
      <c r="BB9" s="43"/>
      <c r="BC9" s="123">
        <f t="shared" si="1"/>
        <v>1.5870599999999999</v>
      </c>
      <c r="BD9" s="36" t="s">
        <v>111</v>
      </c>
      <c r="BE9" s="44"/>
      <c r="BF9" s="44">
        <v>0.5</v>
      </c>
      <c r="BG9" s="44"/>
      <c r="BH9" s="124">
        <f t="shared" si="2"/>
        <v>2.0870600000000001</v>
      </c>
      <c r="BI9" s="45">
        <f>BH9/K9</f>
        <v>0.104353</v>
      </c>
      <c r="BJ9" s="39" t="s">
        <v>102</v>
      </c>
      <c r="BK9" s="136">
        <v>30</v>
      </c>
      <c r="BL9" s="137">
        <v>35</v>
      </c>
      <c r="BM9" s="137">
        <v>50</v>
      </c>
      <c r="BN9" s="137">
        <v>30</v>
      </c>
      <c r="BO9" s="137">
        <v>20</v>
      </c>
      <c r="BP9" s="137">
        <v>20</v>
      </c>
      <c r="BQ9" s="138">
        <f t="shared" si="3"/>
        <v>65</v>
      </c>
      <c r="BR9" s="138">
        <f t="shared" si="4"/>
        <v>80</v>
      </c>
      <c r="BS9" s="138">
        <f t="shared" si="5"/>
        <v>40</v>
      </c>
      <c r="BT9" s="138">
        <f t="shared" si="6"/>
        <v>185</v>
      </c>
      <c r="BU9" s="27"/>
      <c r="BV9" s="9"/>
      <c r="BW9" s="46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</row>
    <row r="10" spans="1:114" ht="13.5" customHeight="1">
      <c r="A10" s="24" t="s">
        <v>112</v>
      </c>
      <c r="B10" s="27" t="s">
        <v>113</v>
      </c>
      <c r="C10" s="28" t="s">
        <v>105</v>
      </c>
      <c r="D10" s="47" t="s">
        <v>106</v>
      </c>
      <c r="E10" s="28" t="s">
        <v>107</v>
      </c>
      <c r="F10" s="26" t="s">
        <v>108</v>
      </c>
      <c r="G10" s="28" t="s">
        <v>92</v>
      </c>
      <c r="H10" s="28" t="s">
        <v>92</v>
      </c>
      <c r="I10" s="35" t="s">
        <v>100</v>
      </c>
      <c r="J10" s="47" t="s">
        <v>110</v>
      </c>
      <c r="K10" s="107">
        <v>15</v>
      </c>
      <c r="L10" s="33">
        <v>0</v>
      </c>
      <c r="M10" s="33">
        <v>15</v>
      </c>
      <c r="N10" s="33">
        <v>0</v>
      </c>
      <c r="O10" s="106">
        <f t="shared" si="0"/>
        <v>30</v>
      </c>
      <c r="P10" s="33">
        <v>0</v>
      </c>
      <c r="Q10" s="33">
        <v>30</v>
      </c>
      <c r="R10" s="33">
        <v>0</v>
      </c>
      <c r="S10" s="106">
        <f>SUM(T10:Y10)</f>
        <v>0</v>
      </c>
      <c r="T10" s="33">
        <v>0</v>
      </c>
      <c r="U10" s="33">
        <v>0</v>
      </c>
      <c r="V10" s="33">
        <v>0</v>
      </c>
      <c r="W10" s="33">
        <v>0</v>
      </c>
      <c r="X10" s="33">
        <v>0</v>
      </c>
      <c r="Y10" s="33">
        <v>0</v>
      </c>
      <c r="Z10" s="106">
        <f>SUM(AA10:AF10)</f>
        <v>15</v>
      </c>
      <c r="AA10" s="33">
        <v>15</v>
      </c>
      <c r="AB10" s="33">
        <v>0</v>
      </c>
      <c r="AC10" s="33">
        <v>0</v>
      </c>
      <c r="AD10" s="33">
        <v>0</v>
      </c>
      <c r="AE10" s="33">
        <v>0</v>
      </c>
      <c r="AF10" s="33">
        <v>0</v>
      </c>
      <c r="AG10" s="106">
        <f>SUM(AH10:AM10)</f>
        <v>0</v>
      </c>
      <c r="AH10" s="33">
        <v>0</v>
      </c>
      <c r="AI10" s="33">
        <v>0</v>
      </c>
      <c r="AJ10" s="33">
        <v>0</v>
      </c>
      <c r="AK10" s="33">
        <v>0</v>
      </c>
      <c r="AL10" s="33">
        <v>0</v>
      </c>
      <c r="AM10" s="33">
        <v>0</v>
      </c>
      <c r="AN10" s="120">
        <f>(M10+N10)/K10</f>
        <v>1</v>
      </c>
      <c r="AO10" s="120">
        <f>N10/K10</f>
        <v>0</v>
      </c>
      <c r="AP10" s="27" t="s">
        <v>93</v>
      </c>
      <c r="AQ10" s="28" t="s">
        <v>85</v>
      </c>
      <c r="AR10" s="35" t="s">
        <v>100</v>
      </c>
      <c r="AS10" s="47" t="s">
        <v>110</v>
      </c>
      <c r="AT10" s="35" t="s">
        <v>86</v>
      </c>
      <c r="AU10" s="47" t="s">
        <v>83</v>
      </c>
      <c r="AV10" s="36">
        <v>0</v>
      </c>
      <c r="AW10" s="36">
        <v>0.5</v>
      </c>
      <c r="AX10" s="36">
        <v>0.71529500000000001</v>
      </c>
      <c r="AZ10" s="43"/>
      <c r="BA10" s="37"/>
      <c r="BB10" s="37"/>
      <c r="BC10" s="123">
        <f t="shared" si="1"/>
        <v>1.215295</v>
      </c>
      <c r="BD10" s="36" t="s">
        <v>111</v>
      </c>
      <c r="BE10" s="44"/>
      <c r="BF10" s="44">
        <v>0.35</v>
      </c>
      <c r="BG10" s="44"/>
      <c r="BH10" s="124">
        <f t="shared" si="2"/>
        <v>1.5652949999999999</v>
      </c>
      <c r="BI10" s="45">
        <f>BH10/K10</f>
        <v>0.10435299999999999</v>
      </c>
      <c r="BJ10" s="39" t="s">
        <v>102</v>
      </c>
      <c r="BK10" s="136">
        <v>30</v>
      </c>
      <c r="BL10" s="137">
        <v>35</v>
      </c>
      <c r="BM10" s="137">
        <v>50</v>
      </c>
      <c r="BN10" s="137">
        <v>30</v>
      </c>
      <c r="BO10" s="137">
        <v>20</v>
      </c>
      <c r="BP10" s="137">
        <v>30</v>
      </c>
      <c r="BQ10" s="138">
        <f t="shared" si="3"/>
        <v>65</v>
      </c>
      <c r="BR10" s="138">
        <f t="shared" si="4"/>
        <v>80</v>
      </c>
      <c r="BS10" s="138">
        <f t="shared" si="5"/>
        <v>50</v>
      </c>
      <c r="BT10" s="138">
        <f t="shared" si="6"/>
        <v>195</v>
      </c>
      <c r="BU10" s="35"/>
      <c r="BV10" s="9"/>
      <c r="BW10" s="46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</row>
    <row r="11" spans="1:114" ht="13.5" customHeight="1">
      <c r="A11" s="24" t="s">
        <v>114</v>
      </c>
      <c r="B11" s="27" t="s">
        <v>115</v>
      </c>
      <c r="C11" s="28" t="s">
        <v>116</v>
      </c>
      <c r="D11" s="30" t="s">
        <v>117</v>
      </c>
      <c r="E11" s="28" t="s">
        <v>118</v>
      </c>
      <c r="F11" s="26" t="s">
        <v>108</v>
      </c>
      <c r="G11" s="27" t="s">
        <v>80</v>
      </c>
      <c r="H11" s="27" t="s">
        <v>80</v>
      </c>
      <c r="I11" s="31" t="s">
        <v>109</v>
      </c>
      <c r="J11" s="28" t="s">
        <v>119</v>
      </c>
      <c r="K11" s="108">
        <v>0</v>
      </c>
      <c r="L11" s="33">
        <v>19</v>
      </c>
      <c r="M11" s="33">
        <v>10</v>
      </c>
      <c r="N11" s="33">
        <v>1</v>
      </c>
      <c r="O11" s="106">
        <f t="shared" si="0"/>
        <v>122</v>
      </c>
      <c r="P11" s="33">
        <v>76</v>
      </c>
      <c r="Q11" s="33">
        <v>42</v>
      </c>
      <c r="R11" s="33">
        <v>4</v>
      </c>
      <c r="S11" s="106">
        <v>0</v>
      </c>
      <c r="T11" s="33">
        <v>0</v>
      </c>
      <c r="U11" s="33">
        <v>14</v>
      </c>
      <c r="V11" s="33">
        <v>5</v>
      </c>
      <c r="W11" s="33">
        <v>0</v>
      </c>
      <c r="X11" s="33">
        <v>0</v>
      </c>
      <c r="Y11" s="33">
        <v>0</v>
      </c>
      <c r="Z11" s="106">
        <v>0</v>
      </c>
      <c r="AA11" s="33">
        <v>0</v>
      </c>
      <c r="AB11" s="33">
        <v>9</v>
      </c>
      <c r="AC11" s="33">
        <v>0</v>
      </c>
      <c r="AD11" s="33">
        <v>1</v>
      </c>
      <c r="AE11" s="33">
        <v>0</v>
      </c>
      <c r="AF11" s="33">
        <v>0</v>
      </c>
      <c r="AG11" s="106">
        <v>0</v>
      </c>
      <c r="AH11" s="33">
        <v>0</v>
      </c>
      <c r="AI11" s="33">
        <v>1</v>
      </c>
      <c r="AJ11" s="33">
        <v>0</v>
      </c>
      <c r="AK11" s="33">
        <v>0</v>
      </c>
      <c r="AL11" s="33">
        <v>0</v>
      </c>
      <c r="AM11" s="33">
        <v>0</v>
      </c>
      <c r="AN11" s="120">
        <f>(M11+N11)/BV11</f>
        <v>0.36666666666666664</v>
      </c>
      <c r="AO11" s="120">
        <f>N11/BV11</f>
        <v>3.3333333333333333E-2</v>
      </c>
      <c r="AP11" s="27" t="s">
        <v>93</v>
      </c>
      <c r="AQ11" s="27" t="s">
        <v>85</v>
      </c>
      <c r="AR11" s="35" t="s">
        <v>109</v>
      </c>
      <c r="AS11" s="28" t="s">
        <v>119</v>
      </c>
      <c r="AT11" s="35" t="s">
        <v>120</v>
      </c>
      <c r="AU11" s="28" t="s">
        <v>121</v>
      </c>
      <c r="AV11" s="36">
        <v>0</v>
      </c>
      <c r="AW11" s="43"/>
      <c r="AX11" s="43"/>
      <c r="AY11" s="36"/>
      <c r="AZ11" s="43">
        <f>1.169+0.6</f>
        <v>1.7690000000000001</v>
      </c>
      <c r="BA11" s="36">
        <v>1.5609999999999999</v>
      </c>
      <c r="BB11" s="37"/>
      <c r="BC11" s="123">
        <f t="shared" si="1"/>
        <v>3.33</v>
      </c>
      <c r="BD11" s="24"/>
      <c r="BE11" s="24"/>
      <c r="BF11" s="24"/>
      <c r="BG11" s="24"/>
      <c r="BH11" s="124">
        <f t="shared" si="2"/>
        <v>3.33</v>
      </c>
      <c r="BI11" s="45">
        <f>BH11/BV11</f>
        <v>0.111</v>
      </c>
      <c r="BJ11" s="39" t="s">
        <v>122</v>
      </c>
      <c r="BK11" s="136">
        <v>20</v>
      </c>
      <c r="BL11" s="137">
        <v>30</v>
      </c>
      <c r="BM11" s="137">
        <v>0</v>
      </c>
      <c r="BN11" s="137">
        <v>30</v>
      </c>
      <c r="BO11" s="137">
        <v>0</v>
      </c>
      <c r="BP11" s="137">
        <v>10</v>
      </c>
      <c r="BQ11" s="138">
        <f t="shared" si="3"/>
        <v>50</v>
      </c>
      <c r="BR11" s="138">
        <f t="shared" si="4"/>
        <v>30</v>
      </c>
      <c r="BS11" s="138">
        <f t="shared" si="5"/>
        <v>10</v>
      </c>
      <c r="BT11" s="138">
        <f t="shared" si="6"/>
        <v>90</v>
      </c>
      <c r="BU11" s="27" t="s">
        <v>123</v>
      </c>
      <c r="BV11" s="202">
        <v>30</v>
      </c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</row>
    <row r="12" spans="1:114" ht="13.5" customHeight="1">
      <c r="A12" s="26" t="s">
        <v>124</v>
      </c>
      <c r="B12" s="29" t="s">
        <v>125</v>
      </c>
      <c r="C12" s="29" t="s">
        <v>126</v>
      </c>
      <c r="D12" s="29" t="s">
        <v>127</v>
      </c>
      <c r="E12" s="28" t="s">
        <v>78</v>
      </c>
      <c r="F12" s="26" t="s">
        <v>108</v>
      </c>
      <c r="G12" s="27" t="s">
        <v>80</v>
      </c>
      <c r="H12" s="27" t="s">
        <v>80</v>
      </c>
      <c r="I12" s="31" t="s">
        <v>94</v>
      </c>
      <c r="J12" s="47" t="s">
        <v>101</v>
      </c>
      <c r="K12" s="107">
        <v>0</v>
      </c>
      <c r="L12" s="33">
        <v>16</v>
      </c>
      <c r="M12" s="33">
        <v>18</v>
      </c>
      <c r="N12" s="33">
        <v>6</v>
      </c>
      <c r="O12" s="106">
        <f t="shared" si="0"/>
        <v>195</v>
      </c>
      <c r="P12" s="33">
        <v>79</v>
      </c>
      <c r="Q12" s="33">
        <v>89</v>
      </c>
      <c r="R12" s="33">
        <v>27</v>
      </c>
      <c r="S12" s="106">
        <v>0</v>
      </c>
      <c r="T12" s="33">
        <v>0</v>
      </c>
      <c r="U12" s="33">
        <v>6</v>
      </c>
      <c r="V12" s="33">
        <v>5</v>
      </c>
      <c r="W12" s="33">
        <v>5</v>
      </c>
      <c r="X12" s="33">
        <v>0</v>
      </c>
      <c r="Y12" s="33">
        <v>0</v>
      </c>
      <c r="Z12" s="106">
        <v>0</v>
      </c>
      <c r="AA12" s="33">
        <v>0</v>
      </c>
      <c r="AB12" s="33">
        <v>8</v>
      </c>
      <c r="AC12" s="33">
        <v>5</v>
      </c>
      <c r="AD12" s="33">
        <v>5</v>
      </c>
      <c r="AE12" s="33">
        <v>0</v>
      </c>
      <c r="AF12" s="33">
        <v>0</v>
      </c>
      <c r="AG12" s="106">
        <v>0</v>
      </c>
      <c r="AH12" s="33">
        <v>0</v>
      </c>
      <c r="AI12" s="33">
        <v>3</v>
      </c>
      <c r="AJ12" s="33">
        <v>3</v>
      </c>
      <c r="AK12" s="33">
        <v>0</v>
      </c>
      <c r="AL12" s="33">
        <v>0</v>
      </c>
      <c r="AM12" s="33">
        <v>0</v>
      </c>
      <c r="AN12" s="120">
        <f>(M12+N12)/BV12</f>
        <v>0.6</v>
      </c>
      <c r="AO12" s="120">
        <f>N12/BV12</f>
        <v>0.15</v>
      </c>
      <c r="AP12" s="27" t="s">
        <v>93</v>
      </c>
      <c r="AQ12" s="27" t="s">
        <v>85</v>
      </c>
      <c r="AR12" s="35" t="s">
        <v>94</v>
      </c>
      <c r="AS12" s="35" t="s">
        <v>101</v>
      </c>
      <c r="AT12" s="35" t="s">
        <v>128</v>
      </c>
      <c r="AU12" s="35" t="s">
        <v>119</v>
      </c>
      <c r="AV12" s="36">
        <v>0</v>
      </c>
      <c r="AW12" s="37"/>
      <c r="AX12" s="37"/>
      <c r="AY12" s="36"/>
      <c r="AZ12" s="36"/>
      <c r="BA12" s="36">
        <v>1.4179999999999999</v>
      </c>
      <c r="BB12" s="36">
        <v>2</v>
      </c>
      <c r="BC12" s="123">
        <f t="shared" si="1"/>
        <v>3.4180000000000001</v>
      </c>
      <c r="BD12" s="36"/>
      <c r="BE12" s="49"/>
      <c r="BF12" s="49"/>
      <c r="BG12" s="49"/>
      <c r="BH12" s="124">
        <f t="shared" si="2"/>
        <v>3.4180000000000001</v>
      </c>
      <c r="BI12" s="45">
        <f>BH12/BV12</f>
        <v>8.5449999999999998E-2</v>
      </c>
      <c r="BJ12" s="39" t="s">
        <v>122</v>
      </c>
      <c r="BK12" s="136">
        <v>40</v>
      </c>
      <c r="BL12" s="137">
        <v>10</v>
      </c>
      <c r="BM12" s="137">
        <v>0</v>
      </c>
      <c r="BN12" s="137">
        <v>10</v>
      </c>
      <c r="BO12" s="137">
        <v>0</v>
      </c>
      <c r="BP12" s="137">
        <v>10</v>
      </c>
      <c r="BQ12" s="138">
        <f t="shared" si="3"/>
        <v>50</v>
      </c>
      <c r="BR12" s="138">
        <f t="shared" si="4"/>
        <v>10</v>
      </c>
      <c r="BS12" s="138">
        <f t="shared" si="5"/>
        <v>10</v>
      </c>
      <c r="BT12" s="138">
        <f t="shared" si="6"/>
        <v>70</v>
      </c>
      <c r="BU12" s="27" t="s">
        <v>129</v>
      </c>
      <c r="BV12" s="202">
        <v>40</v>
      </c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</row>
    <row r="13" spans="1:114" ht="13.5" customHeight="1">
      <c r="A13" s="26" t="s">
        <v>130</v>
      </c>
      <c r="B13" s="50" t="s">
        <v>131</v>
      </c>
      <c r="C13" s="50" t="s">
        <v>132</v>
      </c>
      <c r="D13" s="29" t="s">
        <v>133</v>
      </c>
      <c r="E13" s="28" t="s">
        <v>78</v>
      </c>
      <c r="F13" s="26" t="s">
        <v>108</v>
      </c>
      <c r="G13" s="27" t="s">
        <v>91</v>
      </c>
      <c r="H13" s="27" t="s">
        <v>92</v>
      </c>
      <c r="I13" s="35" t="s">
        <v>94</v>
      </c>
      <c r="J13" s="30" t="s">
        <v>134</v>
      </c>
      <c r="K13" s="109">
        <v>0</v>
      </c>
      <c r="L13" s="33">
        <v>11</v>
      </c>
      <c r="M13" s="53">
        <v>3</v>
      </c>
      <c r="N13" s="53">
        <v>1</v>
      </c>
      <c r="O13" s="106">
        <f t="shared" si="0"/>
        <v>154</v>
      </c>
      <c r="P13" s="53">
        <v>80</v>
      </c>
      <c r="Q13" s="53">
        <v>70</v>
      </c>
      <c r="R13" s="33">
        <v>4</v>
      </c>
      <c r="S13" s="106">
        <v>0</v>
      </c>
      <c r="T13" s="33">
        <v>0</v>
      </c>
      <c r="U13" s="53">
        <v>5</v>
      </c>
      <c r="V13" s="53">
        <v>4</v>
      </c>
      <c r="W13" s="33">
        <v>2</v>
      </c>
      <c r="X13" s="33">
        <v>0</v>
      </c>
      <c r="Y13" s="33">
        <v>0</v>
      </c>
      <c r="Z13" s="106">
        <v>0</v>
      </c>
      <c r="AA13" s="33">
        <v>0</v>
      </c>
      <c r="AB13" s="53">
        <v>2</v>
      </c>
      <c r="AC13" s="33">
        <v>0</v>
      </c>
      <c r="AD13" s="53">
        <v>0</v>
      </c>
      <c r="AE13" s="33">
        <v>1</v>
      </c>
      <c r="AF13" s="33">
        <v>0</v>
      </c>
      <c r="AG13" s="106">
        <v>0</v>
      </c>
      <c r="AH13" s="33">
        <v>0</v>
      </c>
      <c r="AI13" s="33">
        <v>0</v>
      </c>
      <c r="AJ13" s="33">
        <v>1</v>
      </c>
      <c r="AK13" s="33">
        <v>0</v>
      </c>
      <c r="AL13" s="33">
        <v>0</v>
      </c>
      <c r="AM13" s="33">
        <v>0</v>
      </c>
      <c r="AN13" s="120">
        <f>(M13+N13)/BV13</f>
        <v>0.26666666666666666</v>
      </c>
      <c r="AO13" s="120">
        <f>N13/BV13</f>
        <v>6.6666666666666666E-2</v>
      </c>
      <c r="AP13" s="27" t="s">
        <v>93</v>
      </c>
      <c r="AQ13" s="35" t="s">
        <v>85</v>
      </c>
      <c r="AR13" s="35" t="s">
        <v>94</v>
      </c>
      <c r="AS13" s="30" t="s">
        <v>134</v>
      </c>
      <c r="AT13" s="35" t="s">
        <v>128</v>
      </c>
      <c r="AU13" s="47" t="s">
        <v>135</v>
      </c>
      <c r="AV13" s="36">
        <v>0</v>
      </c>
      <c r="AW13" s="36"/>
      <c r="AX13" s="36"/>
      <c r="AY13" s="36"/>
      <c r="AZ13" s="36"/>
      <c r="BA13" s="36">
        <v>1.5649999999999999</v>
      </c>
      <c r="BB13" s="36"/>
      <c r="BC13" s="123">
        <f t="shared" si="1"/>
        <v>1.5649999999999999</v>
      </c>
      <c r="BD13" s="36" t="s">
        <v>111</v>
      </c>
      <c r="BE13" s="49"/>
      <c r="BF13" s="49"/>
      <c r="BG13" s="49"/>
      <c r="BH13" s="124">
        <f t="shared" si="2"/>
        <v>1.5649999999999999</v>
      </c>
      <c r="BI13" s="45">
        <f>BH13/BV13</f>
        <v>0.10433333333333333</v>
      </c>
      <c r="BJ13" s="39" t="s">
        <v>88</v>
      </c>
      <c r="BK13" s="136">
        <v>40</v>
      </c>
      <c r="BL13" s="137">
        <v>40</v>
      </c>
      <c r="BM13" s="137">
        <v>0</v>
      </c>
      <c r="BN13" s="137">
        <v>10</v>
      </c>
      <c r="BO13" s="137">
        <v>0</v>
      </c>
      <c r="BP13" s="137">
        <v>20</v>
      </c>
      <c r="BQ13" s="138">
        <f t="shared" si="3"/>
        <v>80</v>
      </c>
      <c r="BR13" s="138">
        <f t="shared" si="4"/>
        <v>10</v>
      </c>
      <c r="BS13" s="138">
        <f t="shared" si="5"/>
        <v>20</v>
      </c>
      <c r="BT13" s="138">
        <f t="shared" si="6"/>
        <v>110</v>
      </c>
      <c r="BU13" s="35" t="s">
        <v>136</v>
      </c>
      <c r="BV13" s="202">
        <v>15</v>
      </c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</row>
    <row r="14" spans="1:114" ht="13.5" customHeight="1">
      <c r="A14" s="25" t="s">
        <v>137</v>
      </c>
      <c r="B14" s="30" t="s">
        <v>138</v>
      </c>
      <c r="C14" s="30" t="s">
        <v>139</v>
      </c>
      <c r="D14" s="29" t="s">
        <v>133</v>
      </c>
      <c r="E14" s="28" t="s">
        <v>78</v>
      </c>
      <c r="F14" s="26" t="s">
        <v>79</v>
      </c>
      <c r="G14" s="30" t="s">
        <v>91</v>
      </c>
      <c r="H14" s="30" t="s">
        <v>92</v>
      </c>
      <c r="I14" s="30" t="s">
        <v>97</v>
      </c>
      <c r="J14" s="28" t="s">
        <v>119</v>
      </c>
      <c r="K14" s="106">
        <v>18</v>
      </c>
      <c r="L14" s="33">
        <v>13</v>
      </c>
      <c r="M14" s="33">
        <v>4</v>
      </c>
      <c r="N14" s="33">
        <v>1</v>
      </c>
      <c r="O14" s="107">
        <f t="shared" si="0"/>
        <v>84</v>
      </c>
      <c r="P14" s="33">
        <v>62</v>
      </c>
      <c r="Q14" s="33">
        <v>18</v>
      </c>
      <c r="R14" s="33">
        <v>4</v>
      </c>
      <c r="S14" s="107">
        <f>SUM(T14:Y14)</f>
        <v>13</v>
      </c>
      <c r="T14" s="33">
        <v>0</v>
      </c>
      <c r="U14" s="33">
        <v>7</v>
      </c>
      <c r="V14" s="33">
        <v>4</v>
      </c>
      <c r="W14" s="33">
        <v>2</v>
      </c>
      <c r="X14" s="33">
        <v>0</v>
      </c>
      <c r="Y14" s="33">
        <v>0</v>
      </c>
      <c r="Z14" s="107">
        <f>SUM(AA14:AF14)</f>
        <v>4</v>
      </c>
      <c r="AA14" s="33">
        <v>0</v>
      </c>
      <c r="AB14" s="33">
        <v>2</v>
      </c>
      <c r="AC14" s="33">
        <v>2</v>
      </c>
      <c r="AD14" s="33">
        <v>0</v>
      </c>
      <c r="AE14" s="33">
        <v>0</v>
      </c>
      <c r="AF14" s="33">
        <v>0</v>
      </c>
      <c r="AG14" s="107">
        <f>SUM(AH14:AM14)</f>
        <v>1</v>
      </c>
      <c r="AH14" s="33">
        <v>0</v>
      </c>
      <c r="AI14" s="33">
        <v>1</v>
      </c>
      <c r="AJ14" s="33">
        <v>0</v>
      </c>
      <c r="AK14" s="33">
        <v>0</v>
      </c>
      <c r="AL14" s="33">
        <v>0</v>
      </c>
      <c r="AM14" s="33">
        <v>0</v>
      </c>
      <c r="AN14" s="121">
        <f>(M14+N14)/K14</f>
        <v>0.27777777777777779</v>
      </c>
      <c r="AO14" s="121">
        <f>N14/K14</f>
        <v>5.5555555555555552E-2</v>
      </c>
      <c r="AP14" s="27" t="s">
        <v>93</v>
      </c>
      <c r="AQ14" s="27" t="s">
        <v>85</v>
      </c>
      <c r="AR14" s="30" t="s">
        <v>97</v>
      </c>
      <c r="AS14" s="30" t="s">
        <v>119</v>
      </c>
      <c r="AT14" s="30" t="s">
        <v>100</v>
      </c>
      <c r="AU14" s="27" t="s">
        <v>140</v>
      </c>
      <c r="AV14" s="36">
        <v>1.4808402200000002</v>
      </c>
      <c r="AW14" s="36"/>
      <c r="AX14" s="37"/>
      <c r="AY14" s="37"/>
      <c r="AZ14" s="37"/>
      <c r="BA14" s="37"/>
      <c r="BB14" s="37"/>
      <c r="BC14" s="123">
        <f t="shared" si="1"/>
        <v>1.4808402200000002</v>
      </c>
      <c r="BD14" s="36" t="s">
        <v>111</v>
      </c>
      <c r="BE14" s="49"/>
      <c r="BF14" s="49">
        <v>0.4</v>
      </c>
      <c r="BG14" s="49">
        <v>4.8167300000000003E-2</v>
      </c>
      <c r="BH14" s="124">
        <f t="shared" si="2"/>
        <v>1.9290075200000001</v>
      </c>
      <c r="BI14" s="45">
        <f>BH14/K14</f>
        <v>0.10716708444444445</v>
      </c>
      <c r="BJ14" s="39" t="s">
        <v>102</v>
      </c>
      <c r="BK14" s="136">
        <v>40</v>
      </c>
      <c r="BL14" s="137">
        <v>40</v>
      </c>
      <c r="BM14" s="137">
        <v>90</v>
      </c>
      <c r="BN14" s="137">
        <v>30</v>
      </c>
      <c r="BO14" s="137">
        <v>0</v>
      </c>
      <c r="BP14" s="137">
        <v>20</v>
      </c>
      <c r="BQ14" s="138">
        <f t="shared" si="3"/>
        <v>80</v>
      </c>
      <c r="BR14" s="138">
        <f t="shared" si="4"/>
        <v>120</v>
      </c>
      <c r="BS14" s="138">
        <f t="shared" si="5"/>
        <v>20</v>
      </c>
      <c r="BT14" s="138">
        <f t="shared" si="6"/>
        <v>220</v>
      </c>
      <c r="BU14" s="27"/>
      <c r="BV14" s="9"/>
      <c r="BW14" s="9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</row>
    <row r="15" spans="1:114" ht="13.5" customHeight="1">
      <c r="A15" s="24" t="s">
        <v>141</v>
      </c>
      <c r="B15" s="35" t="s">
        <v>142</v>
      </c>
      <c r="C15" s="47" t="s">
        <v>139</v>
      </c>
      <c r="D15" s="30" t="s">
        <v>133</v>
      </c>
      <c r="E15" s="28" t="s">
        <v>78</v>
      </c>
      <c r="F15" s="24" t="s">
        <v>79</v>
      </c>
      <c r="G15" s="28" t="s">
        <v>80</v>
      </c>
      <c r="H15" s="28" t="s">
        <v>80</v>
      </c>
      <c r="I15" s="47" t="s">
        <v>100</v>
      </c>
      <c r="J15" s="47" t="s">
        <v>134</v>
      </c>
      <c r="K15" s="110">
        <v>63</v>
      </c>
      <c r="L15" s="54">
        <v>45</v>
      </c>
      <c r="M15" s="54">
        <v>11</v>
      </c>
      <c r="N15" s="24">
        <v>7</v>
      </c>
      <c r="O15" s="106">
        <f t="shared" si="0"/>
        <v>291</v>
      </c>
      <c r="P15" s="54">
        <v>204</v>
      </c>
      <c r="Q15" s="54">
        <v>56</v>
      </c>
      <c r="R15" s="54">
        <v>31</v>
      </c>
      <c r="S15" s="106">
        <f>SUM(T15:Y15)</f>
        <v>45</v>
      </c>
      <c r="T15" s="24">
        <v>0</v>
      </c>
      <c r="U15" s="54">
        <v>27</v>
      </c>
      <c r="V15" s="54">
        <v>15</v>
      </c>
      <c r="W15" s="54">
        <v>3</v>
      </c>
      <c r="X15" s="33">
        <v>0</v>
      </c>
      <c r="Y15" s="33">
        <v>0</v>
      </c>
      <c r="Z15" s="106">
        <f>SUM(AA15:AF15)</f>
        <v>11</v>
      </c>
      <c r="AA15" s="33">
        <v>0</v>
      </c>
      <c r="AB15" s="54">
        <v>8</v>
      </c>
      <c r="AC15" s="24">
        <v>0</v>
      </c>
      <c r="AD15" s="24">
        <v>0</v>
      </c>
      <c r="AE15" s="54">
        <v>3</v>
      </c>
      <c r="AF15" s="24">
        <v>0</v>
      </c>
      <c r="AG15" s="106">
        <f>SUM(AH15:AM15)</f>
        <v>7</v>
      </c>
      <c r="AH15" s="33">
        <v>0</v>
      </c>
      <c r="AI15" s="54">
        <v>4</v>
      </c>
      <c r="AJ15" s="54">
        <v>3</v>
      </c>
      <c r="AK15" s="33">
        <v>0</v>
      </c>
      <c r="AL15" s="33">
        <v>0</v>
      </c>
      <c r="AM15" s="33">
        <v>0</v>
      </c>
      <c r="AN15" s="120">
        <f>(M15+N15)/K15</f>
        <v>0.2857142857142857</v>
      </c>
      <c r="AO15" s="120">
        <f>N15/K15</f>
        <v>0.1111111111111111</v>
      </c>
      <c r="AP15" s="27" t="s">
        <v>93</v>
      </c>
      <c r="AQ15" s="30" t="s">
        <v>85</v>
      </c>
      <c r="AR15" s="47" t="s">
        <v>100</v>
      </c>
      <c r="AS15" s="47" t="s">
        <v>134</v>
      </c>
      <c r="AT15" s="47" t="s">
        <v>86</v>
      </c>
      <c r="AU15" s="47" t="s">
        <v>121</v>
      </c>
      <c r="AV15" s="36">
        <v>0</v>
      </c>
      <c r="AW15" s="36">
        <v>0.6</v>
      </c>
      <c r="AX15" s="36">
        <v>3.1960000000000002</v>
      </c>
      <c r="AY15" s="36">
        <v>3.1960000000000002</v>
      </c>
      <c r="AZ15" s="36"/>
      <c r="BA15" s="37"/>
      <c r="BB15" s="37"/>
      <c r="BC15" s="123">
        <f t="shared" si="1"/>
        <v>6.9920000000000009</v>
      </c>
      <c r="BD15" s="24" t="s">
        <v>111</v>
      </c>
      <c r="BE15" s="24"/>
      <c r="BF15" s="24"/>
      <c r="BG15" s="24"/>
      <c r="BH15" s="124">
        <f t="shared" si="2"/>
        <v>6.9920000000000009</v>
      </c>
      <c r="BI15" s="45">
        <f>BH15/K15</f>
        <v>0.110984126984127</v>
      </c>
      <c r="BJ15" s="39" t="s">
        <v>102</v>
      </c>
      <c r="BK15" s="136">
        <v>40</v>
      </c>
      <c r="BL15" s="137">
        <v>40</v>
      </c>
      <c r="BM15" s="137">
        <v>40</v>
      </c>
      <c r="BN15" s="137">
        <v>70</v>
      </c>
      <c r="BO15" s="137">
        <v>0</v>
      </c>
      <c r="BP15" s="137">
        <v>10</v>
      </c>
      <c r="BQ15" s="138">
        <f t="shared" si="3"/>
        <v>80</v>
      </c>
      <c r="BR15" s="138">
        <f t="shared" si="4"/>
        <v>110</v>
      </c>
      <c r="BS15" s="138">
        <f t="shared" si="5"/>
        <v>10</v>
      </c>
      <c r="BT15" s="138">
        <f t="shared" si="6"/>
        <v>200</v>
      </c>
      <c r="BU15" s="55"/>
      <c r="BV15" s="9"/>
      <c r="BW15" s="9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</row>
    <row r="16" spans="1:114" ht="13.5" customHeight="1">
      <c r="A16" s="24" t="s">
        <v>143</v>
      </c>
      <c r="B16" s="2" t="s">
        <v>144</v>
      </c>
      <c r="C16" s="29" t="s">
        <v>145</v>
      </c>
      <c r="D16" s="29" t="s">
        <v>133</v>
      </c>
      <c r="E16" s="28" t="s">
        <v>78</v>
      </c>
      <c r="F16" s="24" t="s">
        <v>108</v>
      </c>
      <c r="G16" s="27" t="s">
        <v>80</v>
      </c>
      <c r="H16" s="27" t="s">
        <v>80</v>
      </c>
      <c r="I16" s="56" t="s">
        <v>109</v>
      </c>
      <c r="J16" s="28" t="s">
        <v>146</v>
      </c>
      <c r="K16" s="107">
        <v>0</v>
      </c>
      <c r="L16" s="33">
        <v>19</v>
      </c>
      <c r="M16" s="33">
        <v>10</v>
      </c>
      <c r="N16" s="24">
        <v>1</v>
      </c>
      <c r="O16" s="106">
        <f t="shared" si="0"/>
        <v>122</v>
      </c>
      <c r="P16" s="24">
        <v>76</v>
      </c>
      <c r="Q16" s="24">
        <v>42</v>
      </c>
      <c r="R16" s="24">
        <v>4</v>
      </c>
      <c r="S16" s="106">
        <v>0</v>
      </c>
      <c r="T16" s="24">
        <v>0</v>
      </c>
      <c r="U16" s="24">
        <v>14</v>
      </c>
      <c r="V16" s="24">
        <v>5</v>
      </c>
      <c r="W16" s="24">
        <v>0</v>
      </c>
      <c r="X16" s="24">
        <v>0</v>
      </c>
      <c r="Y16" s="24">
        <v>0</v>
      </c>
      <c r="Z16" s="106">
        <v>0</v>
      </c>
      <c r="AA16" s="24">
        <v>0</v>
      </c>
      <c r="AB16" s="24">
        <v>9</v>
      </c>
      <c r="AC16" s="24">
        <v>0</v>
      </c>
      <c r="AD16" s="24">
        <v>1</v>
      </c>
      <c r="AE16" s="24">
        <v>0</v>
      </c>
      <c r="AF16" s="24">
        <v>0</v>
      </c>
      <c r="AG16" s="106">
        <v>0</v>
      </c>
      <c r="AH16" s="33">
        <v>0</v>
      </c>
      <c r="AI16" s="24">
        <v>1</v>
      </c>
      <c r="AJ16" s="33">
        <v>0</v>
      </c>
      <c r="AK16" s="33">
        <v>0</v>
      </c>
      <c r="AL16" s="33">
        <v>0</v>
      </c>
      <c r="AM16" s="33">
        <v>0</v>
      </c>
      <c r="AN16" s="120">
        <f>(M16+N16)/BV16</f>
        <v>0.36666666666666664</v>
      </c>
      <c r="AO16" s="120">
        <f>N16/BV16</f>
        <v>3.3333333333333333E-2</v>
      </c>
      <c r="AP16" s="27" t="s">
        <v>93</v>
      </c>
      <c r="AQ16" s="29" t="s">
        <v>85</v>
      </c>
      <c r="AR16" s="27" t="s">
        <v>109</v>
      </c>
      <c r="AS16" s="27" t="s">
        <v>146</v>
      </c>
      <c r="AT16" s="27" t="s">
        <v>120</v>
      </c>
      <c r="AU16" s="27" t="s">
        <v>119</v>
      </c>
      <c r="AV16" s="36">
        <v>0.314</v>
      </c>
      <c r="AW16" s="36"/>
      <c r="AX16" s="36"/>
      <c r="AY16" s="36"/>
      <c r="AZ16" s="36">
        <v>1.9379999999999999</v>
      </c>
      <c r="BA16" s="36">
        <v>1</v>
      </c>
      <c r="BB16" s="36"/>
      <c r="BC16" s="123">
        <f t="shared" si="1"/>
        <v>3.2519999999999998</v>
      </c>
      <c r="BD16" s="24"/>
      <c r="BE16" s="49"/>
      <c r="BF16" s="49"/>
      <c r="BG16" s="24"/>
      <c r="BH16" s="124">
        <f t="shared" si="2"/>
        <v>3.2519999999999998</v>
      </c>
      <c r="BI16" s="45">
        <f>BH16/BV16</f>
        <v>0.1084</v>
      </c>
      <c r="BJ16" s="39" t="s">
        <v>102</v>
      </c>
      <c r="BK16" s="136">
        <v>40</v>
      </c>
      <c r="BL16" s="137">
        <v>40</v>
      </c>
      <c r="BM16" s="137">
        <v>50</v>
      </c>
      <c r="BN16" s="137">
        <v>30</v>
      </c>
      <c r="BO16" s="137">
        <v>0</v>
      </c>
      <c r="BP16" s="137">
        <v>10</v>
      </c>
      <c r="BQ16" s="138">
        <f t="shared" si="3"/>
        <v>80</v>
      </c>
      <c r="BR16" s="138">
        <f t="shared" si="4"/>
        <v>80</v>
      </c>
      <c r="BS16" s="138">
        <f t="shared" si="5"/>
        <v>10</v>
      </c>
      <c r="BT16" s="138">
        <f t="shared" si="6"/>
        <v>170</v>
      </c>
      <c r="BU16" s="28" t="s">
        <v>123</v>
      </c>
      <c r="BV16" s="202">
        <v>30</v>
      </c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</row>
    <row r="17" spans="1:114" ht="13.5" customHeight="1">
      <c r="A17" s="24" t="s">
        <v>147</v>
      </c>
      <c r="B17" s="35" t="s">
        <v>148</v>
      </c>
      <c r="C17" s="28" t="s">
        <v>149</v>
      </c>
      <c r="D17" s="29" t="s">
        <v>150</v>
      </c>
      <c r="E17" s="28" t="s">
        <v>151</v>
      </c>
      <c r="F17" s="24" t="s">
        <v>79</v>
      </c>
      <c r="G17" s="27" t="s">
        <v>80</v>
      </c>
      <c r="H17" s="27" t="s">
        <v>80</v>
      </c>
      <c r="I17" s="56" t="s">
        <v>86</v>
      </c>
      <c r="J17" s="28" t="s">
        <v>134</v>
      </c>
      <c r="K17" s="106">
        <v>10</v>
      </c>
      <c r="L17" s="33">
        <v>10</v>
      </c>
      <c r="M17" s="33">
        <v>0</v>
      </c>
      <c r="N17" s="33">
        <v>0</v>
      </c>
      <c r="O17" s="106">
        <f t="shared" si="0"/>
        <v>40</v>
      </c>
      <c r="P17" s="33">
        <v>40</v>
      </c>
      <c r="Q17" s="33">
        <v>0</v>
      </c>
      <c r="R17" s="33">
        <v>0</v>
      </c>
      <c r="S17" s="106">
        <f>SUM(T17:Y17)</f>
        <v>10</v>
      </c>
      <c r="T17" s="24">
        <v>0</v>
      </c>
      <c r="U17" s="33">
        <v>10</v>
      </c>
      <c r="V17" s="33">
        <v>0</v>
      </c>
      <c r="W17" s="24">
        <v>0</v>
      </c>
      <c r="X17" s="24">
        <v>0</v>
      </c>
      <c r="Y17" s="24">
        <v>0</v>
      </c>
      <c r="Z17" s="106">
        <f>SUM(AA17:AF17)</f>
        <v>0</v>
      </c>
      <c r="AA17" s="33">
        <v>0</v>
      </c>
      <c r="AB17" s="33">
        <v>0</v>
      </c>
      <c r="AC17" s="33">
        <v>0</v>
      </c>
      <c r="AD17" s="33">
        <v>0</v>
      </c>
      <c r="AE17" s="24">
        <v>0</v>
      </c>
      <c r="AF17" s="24">
        <v>0</v>
      </c>
      <c r="AG17" s="106">
        <f>SUM(AH17:AM17)</f>
        <v>0</v>
      </c>
      <c r="AH17" s="33">
        <v>0</v>
      </c>
      <c r="AI17" s="33">
        <v>0</v>
      </c>
      <c r="AJ17" s="33">
        <v>0</v>
      </c>
      <c r="AK17" s="33">
        <v>0</v>
      </c>
      <c r="AL17" s="33">
        <v>0</v>
      </c>
      <c r="AM17" s="33">
        <v>0</v>
      </c>
      <c r="AN17" s="120">
        <f>(M17+N17)/K17</f>
        <v>0</v>
      </c>
      <c r="AO17" s="120">
        <f>N17/K17</f>
        <v>0</v>
      </c>
      <c r="AP17" s="27" t="s">
        <v>93</v>
      </c>
      <c r="AQ17" s="27" t="s">
        <v>85</v>
      </c>
      <c r="AR17" s="47" t="s">
        <v>86</v>
      </c>
      <c r="AS17" s="28" t="s">
        <v>134</v>
      </c>
      <c r="AT17" s="27" t="s">
        <v>94</v>
      </c>
      <c r="AU17" s="28" t="s">
        <v>119</v>
      </c>
      <c r="AV17" s="36">
        <v>0</v>
      </c>
      <c r="AW17" s="36"/>
      <c r="AX17" s="36"/>
      <c r="AY17" s="36">
        <v>0.55500000000000005</v>
      </c>
      <c r="AZ17" s="36">
        <v>0.55500000000000005</v>
      </c>
      <c r="BA17" s="37"/>
      <c r="BB17" s="37"/>
      <c r="BC17" s="123">
        <f t="shared" si="1"/>
        <v>1.1100000000000001</v>
      </c>
      <c r="BD17" s="24"/>
      <c r="BE17" s="24"/>
      <c r="BF17" s="24"/>
      <c r="BG17" s="24"/>
      <c r="BH17" s="124">
        <f t="shared" si="2"/>
        <v>1.1100000000000001</v>
      </c>
      <c r="BI17" s="45">
        <f>BH17/K17</f>
        <v>0.11100000000000002</v>
      </c>
      <c r="BJ17" s="39" t="s">
        <v>88</v>
      </c>
      <c r="BK17" s="136">
        <v>50</v>
      </c>
      <c r="BL17" s="137">
        <v>25</v>
      </c>
      <c r="BM17" s="137">
        <v>10</v>
      </c>
      <c r="BN17" s="137">
        <v>30</v>
      </c>
      <c r="BO17" s="137">
        <v>0</v>
      </c>
      <c r="BP17" s="137">
        <v>10</v>
      </c>
      <c r="BQ17" s="138">
        <f t="shared" si="3"/>
        <v>75</v>
      </c>
      <c r="BR17" s="138">
        <f t="shared" si="4"/>
        <v>40</v>
      </c>
      <c r="BS17" s="138">
        <f t="shared" si="5"/>
        <v>10</v>
      </c>
      <c r="BT17" s="138">
        <f t="shared" si="6"/>
        <v>125</v>
      </c>
      <c r="BU17" s="27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</row>
    <row r="18" spans="1:114" ht="15" customHeight="1">
      <c r="A18" s="25" t="s">
        <v>152</v>
      </c>
      <c r="B18" s="29" t="s">
        <v>153</v>
      </c>
      <c r="C18" s="29" t="s">
        <v>154</v>
      </c>
      <c r="D18" s="29" t="s">
        <v>155</v>
      </c>
      <c r="E18" s="28" t="s">
        <v>151</v>
      </c>
      <c r="F18" s="25" t="s">
        <v>79</v>
      </c>
      <c r="G18" s="27" t="s">
        <v>91</v>
      </c>
      <c r="H18" s="27" t="s">
        <v>92</v>
      </c>
      <c r="I18" s="56" t="s">
        <v>100</v>
      </c>
      <c r="J18" s="28" t="s">
        <v>134</v>
      </c>
      <c r="K18" s="107">
        <v>3</v>
      </c>
      <c r="L18" s="33">
        <v>3</v>
      </c>
      <c r="M18" s="33">
        <v>0</v>
      </c>
      <c r="N18" s="33">
        <v>0</v>
      </c>
      <c r="O18" s="106">
        <f t="shared" si="0"/>
        <v>14</v>
      </c>
      <c r="P18" s="33">
        <v>14</v>
      </c>
      <c r="Q18" s="33">
        <v>0</v>
      </c>
      <c r="R18" s="33">
        <v>0</v>
      </c>
      <c r="S18" s="106">
        <f>SUM(T18:Y18)</f>
        <v>3</v>
      </c>
      <c r="T18" s="24">
        <v>0</v>
      </c>
      <c r="U18" s="33">
        <v>1</v>
      </c>
      <c r="V18" s="33">
        <v>2</v>
      </c>
      <c r="W18" s="24">
        <v>0</v>
      </c>
      <c r="X18" s="24">
        <v>0</v>
      </c>
      <c r="Y18" s="24">
        <v>0</v>
      </c>
      <c r="Z18" s="106">
        <v>0</v>
      </c>
      <c r="AA18" s="33">
        <v>0</v>
      </c>
      <c r="AB18" s="33">
        <v>0</v>
      </c>
      <c r="AC18" s="33">
        <v>0</v>
      </c>
      <c r="AD18" s="33">
        <v>0</v>
      </c>
      <c r="AE18" s="24">
        <v>0</v>
      </c>
      <c r="AF18" s="24">
        <v>0</v>
      </c>
      <c r="AG18" s="106">
        <v>0</v>
      </c>
      <c r="AH18" s="33">
        <v>0</v>
      </c>
      <c r="AI18" s="33">
        <v>0</v>
      </c>
      <c r="AJ18" s="33">
        <v>0</v>
      </c>
      <c r="AK18" s="33">
        <v>0</v>
      </c>
      <c r="AL18" s="33">
        <v>0</v>
      </c>
      <c r="AM18" s="33">
        <v>0</v>
      </c>
      <c r="AN18" s="120">
        <f>(M18+N18)/K18</f>
        <v>0</v>
      </c>
      <c r="AO18" s="120">
        <f>N18/K18</f>
        <v>0</v>
      </c>
      <c r="AP18" s="27" t="s">
        <v>93</v>
      </c>
      <c r="AQ18" s="29" t="s">
        <v>85</v>
      </c>
      <c r="AR18" s="56" t="s">
        <v>100</v>
      </c>
      <c r="AS18" s="28" t="s">
        <v>134</v>
      </c>
      <c r="AT18" s="27" t="s">
        <v>82</v>
      </c>
      <c r="AU18" s="27" t="s">
        <v>135</v>
      </c>
      <c r="AV18" s="36">
        <v>0</v>
      </c>
      <c r="AW18" s="36"/>
      <c r="AX18" s="36">
        <v>0.31293471</v>
      </c>
      <c r="AY18" s="37"/>
      <c r="AZ18" s="37"/>
      <c r="BA18" s="37"/>
      <c r="BB18" s="37"/>
      <c r="BC18" s="123">
        <f t="shared" si="1"/>
        <v>0.31293471</v>
      </c>
      <c r="BD18" s="36"/>
      <c r="BE18" s="49"/>
      <c r="BF18" s="49"/>
      <c r="BG18" s="49"/>
      <c r="BH18" s="124">
        <f t="shared" si="2"/>
        <v>0.31293471</v>
      </c>
      <c r="BI18" s="45">
        <f>BH18/K18</f>
        <v>0.10431157000000001</v>
      </c>
      <c r="BJ18" s="39" t="s">
        <v>102</v>
      </c>
      <c r="BK18" s="139">
        <v>50</v>
      </c>
      <c r="BL18" s="140">
        <v>50</v>
      </c>
      <c r="BM18" s="140">
        <v>40</v>
      </c>
      <c r="BN18" s="140">
        <v>70</v>
      </c>
      <c r="BO18" s="140">
        <v>0</v>
      </c>
      <c r="BP18" s="140">
        <v>10</v>
      </c>
      <c r="BQ18" s="141">
        <f t="shared" si="3"/>
        <v>100</v>
      </c>
      <c r="BR18" s="141">
        <f t="shared" si="4"/>
        <v>110</v>
      </c>
      <c r="BS18" s="141">
        <f t="shared" si="5"/>
        <v>10</v>
      </c>
      <c r="BT18" s="141">
        <f t="shared" si="6"/>
        <v>220</v>
      </c>
      <c r="BU18" s="27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</row>
    <row r="19" spans="1:114" ht="13.5" customHeight="1">
      <c r="A19" s="25" t="s">
        <v>156</v>
      </c>
      <c r="B19" s="29" t="s">
        <v>144</v>
      </c>
      <c r="C19" s="29" t="s">
        <v>157</v>
      </c>
      <c r="D19" s="29" t="s">
        <v>106</v>
      </c>
      <c r="E19" s="28" t="s">
        <v>107</v>
      </c>
      <c r="F19" s="25" t="s">
        <v>79</v>
      </c>
      <c r="G19" s="27" t="s">
        <v>80</v>
      </c>
      <c r="H19" s="27" t="s">
        <v>80</v>
      </c>
      <c r="I19" s="56" t="s">
        <v>158</v>
      </c>
      <c r="J19" s="28" t="s">
        <v>146</v>
      </c>
      <c r="K19" s="107">
        <v>15</v>
      </c>
      <c r="L19" s="33">
        <v>11</v>
      </c>
      <c r="M19" s="33">
        <v>4</v>
      </c>
      <c r="N19" s="33">
        <v>0</v>
      </c>
      <c r="O19" s="106">
        <f t="shared" si="0"/>
        <v>71</v>
      </c>
      <c r="P19" s="33">
        <v>39</v>
      </c>
      <c r="Q19" s="33">
        <v>32</v>
      </c>
      <c r="R19" s="33">
        <v>0</v>
      </c>
      <c r="S19" s="106">
        <f>SUM(T19:Y19)</f>
        <v>11</v>
      </c>
      <c r="T19" s="24">
        <v>0</v>
      </c>
      <c r="U19" s="33">
        <v>6</v>
      </c>
      <c r="V19" s="33">
        <v>3</v>
      </c>
      <c r="W19" s="24">
        <v>2</v>
      </c>
      <c r="X19" s="24">
        <v>0</v>
      </c>
      <c r="Y19" s="24">
        <v>0</v>
      </c>
      <c r="Z19" s="106">
        <f>SUM(AA19:AF19)</f>
        <v>4</v>
      </c>
      <c r="AA19" s="33">
        <v>0</v>
      </c>
      <c r="AB19" s="33">
        <v>4</v>
      </c>
      <c r="AC19" s="33">
        <v>0</v>
      </c>
      <c r="AD19" s="33">
        <v>0</v>
      </c>
      <c r="AE19" s="24">
        <v>0</v>
      </c>
      <c r="AF19" s="24">
        <v>0</v>
      </c>
      <c r="AG19" s="106">
        <f>SUM(AH19:AM19)</f>
        <v>0</v>
      </c>
      <c r="AH19" s="33">
        <v>0</v>
      </c>
      <c r="AI19" s="33">
        <v>0</v>
      </c>
      <c r="AJ19" s="33">
        <v>0</v>
      </c>
      <c r="AK19" s="33">
        <v>0</v>
      </c>
      <c r="AL19" s="33">
        <v>0</v>
      </c>
      <c r="AM19" s="33">
        <v>0</v>
      </c>
      <c r="AN19" s="120">
        <f>(M19+N19)/K19</f>
        <v>0.26666666666666666</v>
      </c>
      <c r="AO19" s="120">
        <f>N19/K19</f>
        <v>0</v>
      </c>
      <c r="AP19" s="27" t="s">
        <v>93</v>
      </c>
      <c r="AQ19" s="29" t="s">
        <v>85</v>
      </c>
      <c r="AR19" s="27" t="s">
        <v>158</v>
      </c>
      <c r="AS19" s="27" t="s">
        <v>146</v>
      </c>
      <c r="AT19" s="27" t="s">
        <v>100</v>
      </c>
      <c r="AU19" s="27" t="s">
        <v>135</v>
      </c>
      <c r="AV19" s="36">
        <v>2.0299999999999998</v>
      </c>
      <c r="AW19" s="36"/>
      <c r="AX19" s="37"/>
      <c r="AY19" s="37"/>
      <c r="AZ19" s="37"/>
      <c r="BA19" s="37"/>
      <c r="BB19" s="37"/>
      <c r="BC19" s="123">
        <f t="shared" si="1"/>
        <v>2.0299999999999998</v>
      </c>
      <c r="BD19" s="36"/>
      <c r="BE19" s="49"/>
      <c r="BF19" s="49"/>
      <c r="BG19" s="49"/>
      <c r="BH19" s="124">
        <f t="shared" si="2"/>
        <v>2.0299999999999998</v>
      </c>
      <c r="BI19" s="45">
        <f>BH19/K19</f>
        <v>0.13533333333333333</v>
      </c>
      <c r="BJ19" s="39" t="s">
        <v>102</v>
      </c>
      <c r="BK19" s="136">
        <v>30</v>
      </c>
      <c r="BL19" s="137">
        <v>35</v>
      </c>
      <c r="BM19" s="137">
        <v>30</v>
      </c>
      <c r="BN19" s="137">
        <v>70</v>
      </c>
      <c r="BO19" s="137">
        <v>0</v>
      </c>
      <c r="BP19" s="137">
        <v>10</v>
      </c>
      <c r="BQ19" s="138">
        <f t="shared" si="3"/>
        <v>65</v>
      </c>
      <c r="BR19" s="138">
        <f t="shared" si="4"/>
        <v>100</v>
      </c>
      <c r="BS19" s="138">
        <f t="shared" si="5"/>
        <v>10</v>
      </c>
      <c r="BT19" s="138">
        <f t="shared" si="6"/>
        <v>175</v>
      </c>
      <c r="BU19" s="27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</row>
    <row r="20" spans="1:114" ht="13.5" customHeight="1">
      <c r="A20" s="25" t="s">
        <v>159</v>
      </c>
      <c r="B20" s="29" t="s">
        <v>160</v>
      </c>
      <c r="C20" s="29" t="s">
        <v>161</v>
      </c>
      <c r="D20" s="29" t="s">
        <v>127</v>
      </c>
      <c r="E20" s="28" t="s">
        <v>78</v>
      </c>
      <c r="F20" s="25" t="s">
        <v>108</v>
      </c>
      <c r="G20" s="27" t="s">
        <v>80</v>
      </c>
      <c r="H20" s="27" t="s">
        <v>80</v>
      </c>
      <c r="I20" s="31" t="s">
        <v>109</v>
      </c>
      <c r="J20" s="47" t="s">
        <v>119</v>
      </c>
      <c r="K20" s="106">
        <v>0</v>
      </c>
      <c r="L20" s="33">
        <v>29</v>
      </c>
      <c r="M20" s="33">
        <v>0</v>
      </c>
      <c r="N20" s="33">
        <v>0</v>
      </c>
      <c r="O20" s="106">
        <f t="shared" si="0"/>
        <v>105</v>
      </c>
      <c r="P20" s="33">
        <v>105</v>
      </c>
      <c r="Q20" s="33">
        <v>0</v>
      </c>
      <c r="R20" s="33">
        <v>0</v>
      </c>
      <c r="S20" s="106">
        <v>0</v>
      </c>
      <c r="T20" s="33">
        <v>12</v>
      </c>
      <c r="U20" s="33">
        <v>4</v>
      </c>
      <c r="V20" s="33">
        <v>13</v>
      </c>
      <c r="W20" s="24">
        <v>0</v>
      </c>
      <c r="X20" s="24">
        <v>0</v>
      </c>
      <c r="Y20" s="24">
        <v>0</v>
      </c>
      <c r="Z20" s="106">
        <v>0</v>
      </c>
      <c r="AA20" s="33">
        <v>0</v>
      </c>
      <c r="AB20" s="33">
        <v>0</v>
      </c>
      <c r="AC20" s="33">
        <v>0</v>
      </c>
      <c r="AD20" s="33">
        <v>0</v>
      </c>
      <c r="AE20" s="24">
        <v>0</v>
      </c>
      <c r="AF20" s="24">
        <v>0</v>
      </c>
      <c r="AG20" s="106">
        <v>0</v>
      </c>
      <c r="AH20" s="33">
        <v>0</v>
      </c>
      <c r="AI20" s="33">
        <v>0</v>
      </c>
      <c r="AJ20" s="33">
        <v>0</v>
      </c>
      <c r="AK20" s="33">
        <v>0</v>
      </c>
      <c r="AL20" s="33">
        <v>0</v>
      </c>
      <c r="AM20" s="33">
        <v>0</v>
      </c>
      <c r="AN20" s="120">
        <f>(M20+N20)/BV20</f>
        <v>0</v>
      </c>
      <c r="AO20" s="120">
        <f>N20/BV20</f>
        <v>0</v>
      </c>
      <c r="AP20" s="27" t="s">
        <v>93</v>
      </c>
      <c r="AQ20" s="29" t="s">
        <v>85</v>
      </c>
      <c r="AR20" s="35" t="s">
        <v>109</v>
      </c>
      <c r="AS20" s="35" t="s">
        <v>119</v>
      </c>
      <c r="AT20" s="35" t="s">
        <v>120</v>
      </c>
      <c r="AU20" s="35" t="s">
        <v>135</v>
      </c>
      <c r="AV20" s="36">
        <v>0</v>
      </c>
      <c r="AW20" s="36"/>
      <c r="AX20" s="37"/>
      <c r="AY20" s="43"/>
      <c r="AZ20" s="36">
        <v>0.1</v>
      </c>
      <c r="BA20" s="36">
        <v>3.1190000000000002</v>
      </c>
      <c r="BB20" s="36"/>
      <c r="BC20" s="123">
        <f t="shared" si="1"/>
        <v>3.2190000000000003</v>
      </c>
      <c r="BD20" s="36" t="s">
        <v>111</v>
      </c>
      <c r="BE20" s="49"/>
      <c r="BF20" s="49"/>
      <c r="BG20" s="49"/>
      <c r="BH20" s="124">
        <f t="shared" si="2"/>
        <v>3.2190000000000003</v>
      </c>
      <c r="BI20" s="45">
        <f>BH20/BV20</f>
        <v>0.11100000000000002</v>
      </c>
      <c r="BJ20" s="39" t="s">
        <v>88</v>
      </c>
      <c r="BK20" s="136">
        <v>40</v>
      </c>
      <c r="BL20" s="137">
        <v>10</v>
      </c>
      <c r="BM20" s="137">
        <v>0</v>
      </c>
      <c r="BN20" s="137">
        <v>30</v>
      </c>
      <c r="BO20" s="137">
        <v>20</v>
      </c>
      <c r="BP20" s="137">
        <v>10</v>
      </c>
      <c r="BQ20" s="138">
        <f t="shared" si="3"/>
        <v>50</v>
      </c>
      <c r="BR20" s="138">
        <f t="shared" si="4"/>
        <v>30</v>
      </c>
      <c r="BS20" s="138">
        <f t="shared" si="5"/>
        <v>30</v>
      </c>
      <c r="BT20" s="138">
        <f t="shared" si="6"/>
        <v>110</v>
      </c>
      <c r="BU20" s="27" t="s">
        <v>162</v>
      </c>
      <c r="BV20" s="202">
        <v>29</v>
      </c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</row>
    <row r="21" spans="1:114" ht="13.5" customHeight="1">
      <c r="A21" s="25" t="s">
        <v>163</v>
      </c>
      <c r="B21" s="30" t="s">
        <v>164</v>
      </c>
      <c r="C21" s="30" t="s">
        <v>161</v>
      </c>
      <c r="D21" s="29" t="s">
        <v>127</v>
      </c>
      <c r="E21" s="28" t="s">
        <v>78</v>
      </c>
      <c r="F21" s="25" t="s">
        <v>108</v>
      </c>
      <c r="G21" s="30" t="s">
        <v>92</v>
      </c>
      <c r="H21" s="30" t="s">
        <v>92</v>
      </c>
      <c r="I21" s="31" t="s">
        <v>109</v>
      </c>
      <c r="J21" s="47" t="s">
        <v>121</v>
      </c>
      <c r="K21" s="107">
        <v>12</v>
      </c>
      <c r="L21" s="53">
        <v>7</v>
      </c>
      <c r="M21" s="53">
        <v>0</v>
      </c>
      <c r="N21" s="33">
        <v>5</v>
      </c>
      <c r="O21" s="106">
        <f t="shared" si="0"/>
        <v>51</v>
      </c>
      <c r="P21" s="33">
        <v>28</v>
      </c>
      <c r="Q21" s="33">
        <v>0</v>
      </c>
      <c r="R21" s="33">
        <v>23</v>
      </c>
      <c r="S21" s="106">
        <f>SUM(T21:Y21)</f>
        <v>7</v>
      </c>
      <c r="T21" s="33">
        <v>0</v>
      </c>
      <c r="U21" s="33">
        <v>7</v>
      </c>
      <c r="V21" s="33">
        <v>0</v>
      </c>
      <c r="W21" s="33">
        <v>0</v>
      </c>
      <c r="X21" s="33">
        <v>0</v>
      </c>
      <c r="Y21" s="33">
        <v>0</v>
      </c>
      <c r="Z21" s="106">
        <f>SUM(AA21:AF21)</f>
        <v>0</v>
      </c>
      <c r="AA21" s="33">
        <v>0</v>
      </c>
      <c r="AB21" s="33">
        <v>0</v>
      </c>
      <c r="AC21" s="33">
        <v>0</v>
      </c>
      <c r="AD21" s="33">
        <v>0</v>
      </c>
      <c r="AE21" s="33">
        <v>0</v>
      </c>
      <c r="AF21" s="33">
        <v>0</v>
      </c>
      <c r="AG21" s="106">
        <f>SUM(AH21:AM21)</f>
        <v>5</v>
      </c>
      <c r="AH21" s="33">
        <v>0</v>
      </c>
      <c r="AI21" s="33">
        <v>2</v>
      </c>
      <c r="AJ21" s="33">
        <v>3</v>
      </c>
      <c r="AK21" s="33">
        <v>0</v>
      </c>
      <c r="AL21" s="33">
        <v>0</v>
      </c>
      <c r="AM21" s="33">
        <v>0</v>
      </c>
      <c r="AN21" s="120">
        <f>(Z21+AG21)/K21</f>
        <v>0.41666666666666669</v>
      </c>
      <c r="AO21" s="120">
        <f>N21/K21</f>
        <v>0.41666666666666669</v>
      </c>
      <c r="AP21" s="27" t="s">
        <v>93</v>
      </c>
      <c r="AQ21" s="27" t="s">
        <v>85</v>
      </c>
      <c r="AR21" s="35" t="s">
        <v>109</v>
      </c>
      <c r="AS21" s="35" t="s">
        <v>121</v>
      </c>
      <c r="AT21" s="58" t="s">
        <v>94</v>
      </c>
      <c r="AU21" s="35" t="s">
        <v>135</v>
      </c>
      <c r="AV21" s="36">
        <v>0</v>
      </c>
      <c r="AX21" s="43"/>
      <c r="AY21" s="43"/>
      <c r="AZ21" s="43">
        <v>1.147421</v>
      </c>
      <c r="BA21" s="37"/>
      <c r="BB21" s="37"/>
      <c r="BC21" s="123">
        <f t="shared" si="1"/>
        <v>1.147421</v>
      </c>
      <c r="BD21" s="36"/>
      <c r="BE21" s="44"/>
      <c r="BF21" s="44"/>
      <c r="BG21" s="44"/>
      <c r="BH21" s="124">
        <f t="shared" si="2"/>
        <v>1.147421</v>
      </c>
      <c r="BI21" s="45">
        <f>BH21/K21</f>
        <v>9.5618416666666664E-2</v>
      </c>
      <c r="BJ21" s="39" t="s">
        <v>88</v>
      </c>
      <c r="BK21" s="136">
        <v>40</v>
      </c>
      <c r="BL21" s="137">
        <v>10</v>
      </c>
      <c r="BM21" s="137">
        <v>0</v>
      </c>
      <c r="BN21" s="137">
        <v>30</v>
      </c>
      <c r="BO21" s="137">
        <v>20</v>
      </c>
      <c r="BP21" s="137">
        <v>30</v>
      </c>
      <c r="BQ21" s="138">
        <f t="shared" si="3"/>
        <v>50</v>
      </c>
      <c r="BR21" s="138">
        <f t="shared" si="4"/>
        <v>30</v>
      </c>
      <c r="BS21" s="138">
        <f t="shared" si="5"/>
        <v>50</v>
      </c>
      <c r="BT21" s="138">
        <f t="shared" si="6"/>
        <v>130</v>
      </c>
      <c r="BU21" s="2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</row>
    <row r="22" spans="1:114" ht="13.5" customHeight="1">
      <c r="A22" s="25" t="s">
        <v>165</v>
      </c>
      <c r="B22" s="29" t="s">
        <v>166</v>
      </c>
      <c r="C22" s="29" t="s">
        <v>167</v>
      </c>
      <c r="D22" s="29" t="s">
        <v>77</v>
      </c>
      <c r="E22" s="28" t="s">
        <v>78</v>
      </c>
      <c r="F22" s="25" t="s">
        <v>79</v>
      </c>
      <c r="G22" s="27" t="s">
        <v>80</v>
      </c>
      <c r="H22" s="27" t="s">
        <v>80</v>
      </c>
      <c r="I22" s="56" t="s">
        <v>158</v>
      </c>
      <c r="J22" s="28" t="s">
        <v>135</v>
      </c>
      <c r="K22" s="107">
        <v>54</v>
      </c>
      <c r="L22" s="33">
        <v>43</v>
      </c>
      <c r="M22" s="33">
        <v>10</v>
      </c>
      <c r="N22" s="33">
        <v>1</v>
      </c>
      <c r="O22" s="106">
        <f t="shared" si="0"/>
        <v>216</v>
      </c>
      <c r="P22" s="33">
        <v>140</v>
      </c>
      <c r="Q22" s="33">
        <v>72</v>
      </c>
      <c r="R22" s="33">
        <v>4</v>
      </c>
      <c r="S22" s="106">
        <f>SUM(T22:Y22)</f>
        <v>43</v>
      </c>
      <c r="T22" s="33">
        <v>3</v>
      </c>
      <c r="U22" s="33">
        <v>15</v>
      </c>
      <c r="V22" s="33">
        <v>21</v>
      </c>
      <c r="W22" s="33">
        <v>4</v>
      </c>
      <c r="X22" s="33">
        <v>0</v>
      </c>
      <c r="Y22" s="33">
        <v>0</v>
      </c>
      <c r="Z22" s="106">
        <f>SUM(AA22:AF22)</f>
        <v>10</v>
      </c>
      <c r="AA22" s="33">
        <v>3</v>
      </c>
      <c r="AB22" s="33">
        <v>7</v>
      </c>
      <c r="AC22" s="33">
        <v>0</v>
      </c>
      <c r="AD22" s="33">
        <v>0</v>
      </c>
      <c r="AE22" s="33">
        <v>0</v>
      </c>
      <c r="AF22" s="33">
        <v>0</v>
      </c>
      <c r="AG22" s="106">
        <f>SUM(AH22:AM22)</f>
        <v>1</v>
      </c>
      <c r="AH22" s="33">
        <v>0</v>
      </c>
      <c r="AI22" s="33">
        <v>1</v>
      </c>
      <c r="AJ22" s="33">
        <v>0</v>
      </c>
      <c r="AK22" s="33">
        <v>0</v>
      </c>
      <c r="AL22" s="33">
        <v>0</v>
      </c>
      <c r="AM22" s="33">
        <v>0</v>
      </c>
      <c r="AN22" s="120">
        <f>(M22+N22)/K22</f>
        <v>0.20370370370370369</v>
      </c>
      <c r="AO22" s="120">
        <f>N22/K22</f>
        <v>1.8518518518518517E-2</v>
      </c>
      <c r="AP22" s="27" t="s">
        <v>93</v>
      </c>
      <c r="AQ22" s="27" t="s">
        <v>85</v>
      </c>
      <c r="AR22" s="27" t="s">
        <v>158</v>
      </c>
      <c r="AS22" s="27" t="s">
        <v>135</v>
      </c>
      <c r="AT22" s="27" t="s">
        <v>86</v>
      </c>
      <c r="AU22" s="27" t="s">
        <v>134</v>
      </c>
      <c r="AV22" s="36">
        <v>0</v>
      </c>
      <c r="AW22" s="36">
        <v>4.5339999999999998</v>
      </c>
      <c r="AX22" s="36">
        <v>2</v>
      </c>
      <c r="AY22" s="37"/>
      <c r="AZ22" s="37"/>
      <c r="BA22" s="37"/>
      <c r="BB22" s="37"/>
      <c r="BC22" s="123">
        <f t="shared" si="1"/>
        <v>6.5339999999999998</v>
      </c>
      <c r="BD22" s="36" t="s">
        <v>111</v>
      </c>
      <c r="BE22" s="49"/>
      <c r="BF22" s="49"/>
      <c r="BG22" s="49"/>
      <c r="BH22" s="124">
        <f t="shared" si="2"/>
        <v>6.5339999999999998</v>
      </c>
      <c r="BI22" s="45">
        <f>BH22/K22</f>
        <v>0.121</v>
      </c>
      <c r="BJ22" s="39" t="s">
        <v>102</v>
      </c>
      <c r="BK22" s="136">
        <v>40</v>
      </c>
      <c r="BL22" s="137">
        <v>20</v>
      </c>
      <c r="BM22" s="137">
        <v>40</v>
      </c>
      <c r="BN22" s="137">
        <v>70</v>
      </c>
      <c r="BO22" s="137">
        <v>0</v>
      </c>
      <c r="BP22" s="137">
        <v>10</v>
      </c>
      <c r="BQ22" s="138">
        <f t="shared" si="3"/>
        <v>60</v>
      </c>
      <c r="BR22" s="138">
        <f t="shared" si="4"/>
        <v>110</v>
      </c>
      <c r="BS22" s="138">
        <f t="shared" si="5"/>
        <v>10</v>
      </c>
      <c r="BT22" s="138">
        <f t="shared" si="6"/>
        <v>180</v>
      </c>
      <c r="BU22" s="2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</row>
    <row r="23" spans="1:114" ht="13.5" customHeight="1">
      <c r="A23" s="26" t="s">
        <v>168</v>
      </c>
      <c r="B23" s="29" t="s">
        <v>169</v>
      </c>
      <c r="C23" s="29" t="s">
        <v>170</v>
      </c>
      <c r="D23" s="29" t="s">
        <v>127</v>
      </c>
      <c r="E23" s="28" t="s">
        <v>78</v>
      </c>
      <c r="F23" s="24" t="s">
        <v>79</v>
      </c>
      <c r="G23" s="27" t="s">
        <v>80</v>
      </c>
      <c r="H23" s="27" t="s">
        <v>80</v>
      </c>
      <c r="I23" s="56" t="s">
        <v>82</v>
      </c>
      <c r="J23" s="28" t="s">
        <v>134</v>
      </c>
      <c r="K23" s="106">
        <v>28</v>
      </c>
      <c r="L23" s="33">
        <v>17</v>
      </c>
      <c r="M23" s="33">
        <v>9</v>
      </c>
      <c r="N23" s="24">
        <v>2</v>
      </c>
      <c r="O23" s="106">
        <f t="shared" si="0"/>
        <v>128</v>
      </c>
      <c r="P23" s="24">
        <v>77</v>
      </c>
      <c r="Q23" s="24">
        <v>43</v>
      </c>
      <c r="R23" s="24">
        <v>8</v>
      </c>
      <c r="S23" s="106">
        <f>SUM(T23:Y23)</f>
        <v>17</v>
      </c>
      <c r="T23" s="33">
        <v>0</v>
      </c>
      <c r="U23" s="24">
        <v>8</v>
      </c>
      <c r="V23" s="24">
        <v>9</v>
      </c>
      <c r="W23" s="33">
        <v>0</v>
      </c>
      <c r="X23" s="33">
        <v>0</v>
      </c>
      <c r="Y23" s="33">
        <v>0</v>
      </c>
      <c r="Z23" s="106">
        <f>SUM(AA23:AF23)</f>
        <v>9</v>
      </c>
      <c r="AA23" s="24">
        <v>0</v>
      </c>
      <c r="AB23" s="24">
        <v>4</v>
      </c>
      <c r="AC23" s="24">
        <v>4</v>
      </c>
      <c r="AD23" s="24">
        <v>0</v>
      </c>
      <c r="AE23" s="24">
        <v>1</v>
      </c>
      <c r="AF23" s="24">
        <v>0</v>
      </c>
      <c r="AG23" s="106">
        <f>SUM(AH23:AM23)</f>
        <v>2</v>
      </c>
      <c r="AH23" s="33">
        <v>0</v>
      </c>
      <c r="AI23" s="33">
        <v>2</v>
      </c>
      <c r="AJ23" s="33">
        <v>0</v>
      </c>
      <c r="AK23" s="33">
        <v>0</v>
      </c>
      <c r="AL23" s="33">
        <v>0</v>
      </c>
      <c r="AM23" s="33">
        <v>0</v>
      </c>
      <c r="AN23" s="120">
        <f>(M23+N23)/K23</f>
        <v>0.39285714285714285</v>
      </c>
      <c r="AO23" s="120">
        <f>N23/K23</f>
        <v>7.1428571428571425E-2</v>
      </c>
      <c r="AP23" s="27" t="s">
        <v>93</v>
      </c>
      <c r="AQ23" s="29" t="s">
        <v>85</v>
      </c>
      <c r="AR23" s="27" t="s">
        <v>82</v>
      </c>
      <c r="AS23" s="27" t="s">
        <v>134</v>
      </c>
      <c r="AT23" s="27" t="s">
        <v>109</v>
      </c>
      <c r="AU23" s="27" t="s">
        <v>87</v>
      </c>
      <c r="AV23" s="36">
        <v>0</v>
      </c>
      <c r="AW23" s="36"/>
      <c r="AX23" s="36">
        <v>0.8</v>
      </c>
      <c r="AY23" s="36">
        <v>2.3079999999999998</v>
      </c>
      <c r="AZ23" s="36"/>
      <c r="BA23" s="37"/>
      <c r="BB23" s="37"/>
      <c r="BC23" s="123">
        <f t="shared" si="1"/>
        <v>3.1079999999999997</v>
      </c>
      <c r="BD23" s="24"/>
      <c r="BE23" s="24"/>
      <c r="BF23" s="24"/>
      <c r="BG23" s="24"/>
      <c r="BH23" s="124">
        <f t="shared" si="2"/>
        <v>3.1079999999999997</v>
      </c>
      <c r="BI23" s="45">
        <f>BH23/K23</f>
        <v>0.11099999999999999</v>
      </c>
      <c r="BJ23" s="39" t="s">
        <v>122</v>
      </c>
      <c r="BK23" s="136">
        <v>40</v>
      </c>
      <c r="BL23" s="137">
        <v>10</v>
      </c>
      <c r="BM23" s="137">
        <v>10</v>
      </c>
      <c r="BN23" s="137">
        <v>10</v>
      </c>
      <c r="BO23" s="137">
        <v>0</v>
      </c>
      <c r="BP23" s="137">
        <v>10</v>
      </c>
      <c r="BQ23" s="138">
        <f t="shared" si="3"/>
        <v>50</v>
      </c>
      <c r="BR23" s="138">
        <f t="shared" si="4"/>
        <v>20</v>
      </c>
      <c r="BS23" s="138">
        <f t="shared" si="5"/>
        <v>10</v>
      </c>
      <c r="BT23" s="138">
        <f t="shared" si="6"/>
        <v>80</v>
      </c>
      <c r="BU23" s="2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</row>
    <row r="24" spans="1:114" ht="13.5" customHeight="1">
      <c r="A24" s="25" t="s">
        <v>171</v>
      </c>
      <c r="B24" s="29" t="s">
        <v>172</v>
      </c>
      <c r="C24" s="29" t="s">
        <v>170</v>
      </c>
      <c r="D24" s="29" t="s">
        <v>127</v>
      </c>
      <c r="E24" s="28" t="s">
        <v>78</v>
      </c>
      <c r="F24" s="25" t="s">
        <v>79</v>
      </c>
      <c r="G24" s="27" t="s">
        <v>91</v>
      </c>
      <c r="H24" s="27" t="s">
        <v>92</v>
      </c>
      <c r="I24" s="56" t="s">
        <v>100</v>
      </c>
      <c r="J24" s="28" t="s">
        <v>173</v>
      </c>
      <c r="K24" s="111">
        <v>10</v>
      </c>
      <c r="L24" s="33">
        <v>6</v>
      </c>
      <c r="M24" s="33">
        <v>3</v>
      </c>
      <c r="N24" s="33">
        <v>1</v>
      </c>
      <c r="O24" s="106">
        <f t="shared" si="0"/>
        <v>38</v>
      </c>
      <c r="P24" s="33">
        <v>22</v>
      </c>
      <c r="Q24" s="33">
        <v>12</v>
      </c>
      <c r="R24" s="33">
        <v>4</v>
      </c>
      <c r="S24" s="106">
        <f>SUM(T24:Y24)</f>
        <v>6</v>
      </c>
      <c r="T24" s="33">
        <v>0</v>
      </c>
      <c r="U24" s="33">
        <v>4</v>
      </c>
      <c r="V24" s="33">
        <v>2</v>
      </c>
      <c r="W24" s="33">
        <v>0</v>
      </c>
      <c r="X24" s="33">
        <v>0</v>
      </c>
      <c r="Y24" s="33">
        <v>0</v>
      </c>
      <c r="Z24" s="106">
        <f>SUM(AA24:AF24)</f>
        <v>3</v>
      </c>
      <c r="AA24" s="33">
        <v>0</v>
      </c>
      <c r="AB24" s="33">
        <v>3</v>
      </c>
      <c r="AC24" s="33">
        <v>0</v>
      </c>
      <c r="AD24" s="33">
        <v>0</v>
      </c>
      <c r="AE24" s="33">
        <v>0</v>
      </c>
      <c r="AF24" s="33">
        <v>0</v>
      </c>
      <c r="AG24" s="106">
        <f>SUM(AH24:AM24)</f>
        <v>1</v>
      </c>
      <c r="AH24" s="33">
        <v>0</v>
      </c>
      <c r="AI24" s="33">
        <v>1</v>
      </c>
      <c r="AJ24" s="33">
        <v>0</v>
      </c>
      <c r="AK24" s="33">
        <v>0</v>
      </c>
      <c r="AL24" s="33">
        <v>0</v>
      </c>
      <c r="AM24" s="33">
        <v>0</v>
      </c>
      <c r="AN24" s="120">
        <f>(Z24+AG24)/K24</f>
        <v>0.4</v>
      </c>
      <c r="AO24" s="120">
        <f>N24/K24</f>
        <v>0.1</v>
      </c>
      <c r="AP24" s="27" t="s">
        <v>93</v>
      </c>
      <c r="AQ24" s="27" t="s">
        <v>85</v>
      </c>
      <c r="AR24" s="27" t="s">
        <v>100</v>
      </c>
      <c r="AS24" s="27" t="s">
        <v>134</v>
      </c>
      <c r="AT24" s="27" t="s">
        <v>82</v>
      </c>
      <c r="AU24" s="27" t="s">
        <v>119</v>
      </c>
      <c r="AV24" s="36">
        <v>0</v>
      </c>
      <c r="AW24" s="142"/>
      <c r="AX24" s="142">
        <v>0.84311570000000002</v>
      </c>
      <c r="AY24" s="43"/>
      <c r="AZ24" s="37"/>
      <c r="BA24" s="37"/>
      <c r="BB24" s="37"/>
      <c r="BC24" s="123">
        <f t="shared" si="1"/>
        <v>0.84311570000000002</v>
      </c>
      <c r="BD24" s="36" t="s">
        <v>111</v>
      </c>
      <c r="BE24" s="44"/>
      <c r="BF24" s="44">
        <v>0.2</v>
      </c>
      <c r="BG24" s="44"/>
      <c r="BH24" s="124">
        <f t="shared" si="2"/>
        <v>1.0431157</v>
      </c>
      <c r="BI24" s="45">
        <f>BH24/K24</f>
        <v>0.10431156999999999</v>
      </c>
      <c r="BJ24" s="39" t="s">
        <v>122</v>
      </c>
      <c r="BK24" s="136">
        <v>40</v>
      </c>
      <c r="BL24" s="137">
        <v>10</v>
      </c>
      <c r="BM24" s="137">
        <v>0</v>
      </c>
      <c r="BN24" s="137">
        <v>10</v>
      </c>
      <c r="BO24" s="137">
        <v>0</v>
      </c>
      <c r="BP24" s="137">
        <v>20</v>
      </c>
      <c r="BQ24" s="138">
        <f t="shared" si="3"/>
        <v>50</v>
      </c>
      <c r="BR24" s="138">
        <f t="shared" si="4"/>
        <v>10</v>
      </c>
      <c r="BS24" s="138">
        <f t="shared" si="5"/>
        <v>20</v>
      </c>
      <c r="BT24" s="138">
        <f t="shared" si="6"/>
        <v>80</v>
      </c>
      <c r="BU24" s="27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</row>
    <row r="25" spans="1:114" ht="13.5" customHeight="1">
      <c r="A25" s="25" t="s">
        <v>174</v>
      </c>
      <c r="B25" s="30" t="s">
        <v>175</v>
      </c>
      <c r="C25" s="30" t="s">
        <v>176</v>
      </c>
      <c r="D25" s="30" t="s">
        <v>127</v>
      </c>
      <c r="E25" s="28" t="s">
        <v>78</v>
      </c>
      <c r="F25" s="25" t="s">
        <v>108</v>
      </c>
      <c r="G25" s="30" t="s">
        <v>92</v>
      </c>
      <c r="H25" s="30" t="s">
        <v>92</v>
      </c>
      <c r="I25" s="58" t="s">
        <v>94</v>
      </c>
      <c r="J25" s="58" t="s">
        <v>87</v>
      </c>
      <c r="K25" s="106">
        <v>0</v>
      </c>
      <c r="L25" s="33">
        <v>0</v>
      </c>
      <c r="M25" s="33">
        <v>0</v>
      </c>
      <c r="N25" s="33">
        <v>4</v>
      </c>
      <c r="O25" s="106">
        <f t="shared" si="0"/>
        <v>8</v>
      </c>
      <c r="P25" s="33">
        <v>0</v>
      </c>
      <c r="Q25" s="33">
        <v>0</v>
      </c>
      <c r="R25" s="33">
        <v>8</v>
      </c>
      <c r="S25" s="106">
        <v>0</v>
      </c>
      <c r="T25" s="33">
        <v>0</v>
      </c>
      <c r="U25" s="33">
        <v>0</v>
      </c>
      <c r="V25" s="33">
        <v>0</v>
      </c>
      <c r="W25" s="33">
        <v>0</v>
      </c>
      <c r="X25" s="33">
        <v>0</v>
      </c>
      <c r="Y25" s="33">
        <v>0</v>
      </c>
      <c r="Z25" s="106">
        <v>0</v>
      </c>
      <c r="AA25" s="33">
        <v>0</v>
      </c>
      <c r="AB25" s="33">
        <v>0</v>
      </c>
      <c r="AC25" s="33">
        <v>0</v>
      </c>
      <c r="AD25" s="33">
        <v>0</v>
      </c>
      <c r="AE25" s="33">
        <v>0</v>
      </c>
      <c r="AF25" s="33">
        <v>0</v>
      </c>
      <c r="AG25" s="106">
        <v>0</v>
      </c>
      <c r="AH25" s="33">
        <v>0</v>
      </c>
      <c r="AI25" s="33">
        <v>4</v>
      </c>
      <c r="AJ25" s="33">
        <v>0</v>
      </c>
      <c r="AK25" s="33">
        <v>0</v>
      </c>
      <c r="AL25" s="33">
        <v>0</v>
      </c>
      <c r="AM25" s="33">
        <v>0</v>
      </c>
      <c r="AN25" s="120">
        <f>(M25+N25)/BV25</f>
        <v>1</v>
      </c>
      <c r="AO25" s="120">
        <f>N25/BV25</f>
        <v>1</v>
      </c>
      <c r="AP25" s="27" t="s">
        <v>93</v>
      </c>
      <c r="AQ25" s="27" t="s">
        <v>85</v>
      </c>
      <c r="AR25" s="58" t="s">
        <v>94</v>
      </c>
      <c r="AS25" s="58" t="s">
        <v>87</v>
      </c>
      <c r="AT25" s="58" t="s">
        <v>94</v>
      </c>
      <c r="AU25" s="35" t="s">
        <v>119</v>
      </c>
      <c r="AV25" s="36">
        <v>0</v>
      </c>
      <c r="AW25" s="43"/>
      <c r="AX25" s="43"/>
      <c r="AY25" s="43"/>
      <c r="BA25" s="43">
        <v>0.417244</v>
      </c>
      <c r="BC25" s="123">
        <f t="shared" si="1"/>
        <v>0.417244</v>
      </c>
      <c r="BD25" s="36" t="s">
        <v>111</v>
      </c>
      <c r="BE25" s="44"/>
      <c r="BF25" s="44"/>
      <c r="BG25" s="44"/>
      <c r="BH25" s="124">
        <f t="shared" si="2"/>
        <v>0.417244</v>
      </c>
      <c r="BI25" s="45">
        <f>BH25/BV25</f>
        <v>0.104311</v>
      </c>
      <c r="BJ25" s="39" t="s">
        <v>88</v>
      </c>
      <c r="BK25" s="136">
        <v>40</v>
      </c>
      <c r="BL25" s="137">
        <v>10</v>
      </c>
      <c r="BM25" s="137">
        <v>50</v>
      </c>
      <c r="BN25" s="137">
        <v>10</v>
      </c>
      <c r="BO25" s="137">
        <v>20</v>
      </c>
      <c r="BP25" s="137">
        <v>30</v>
      </c>
      <c r="BQ25" s="138">
        <f t="shared" si="3"/>
        <v>50</v>
      </c>
      <c r="BR25" s="138">
        <f t="shared" si="4"/>
        <v>60</v>
      </c>
      <c r="BS25" s="138">
        <f t="shared" si="5"/>
        <v>50</v>
      </c>
      <c r="BT25" s="138">
        <f t="shared" si="6"/>
        <v>160</v>
      </c>
      <c r="BU25" s="27" t="s">
        <v>177</v>
      </c>
      <c r="BV25" s="202">
        <v>4</v>
      </c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</row>
    <row r="26" spans="1:114" ht="13.5" customHeight="1">
      <c r="A26" s="24" t="s">
        <v>178</v>
      </c>
      <c r="B26" s="29" t="s">
        <v>179</v>
      </c>
      <c r="C26" s="29" t="s">
        <v>180</v>
      </c>
      <c r="D26" s="29" t="s">
        <v>117</v>
      </c>
      <c r="E26" s="28" t="s">
        <v>118</v>
      </c>
      <c r="F26" s="24" t="s">
        <v>79</v>
      </c>
      <c r="G26" s="27" t="s">
        <v>80</v>
      </c>
      <c r="H26" s="27" t="s">
        <v>80</v>
      </c>
      <c r="I26" s="56" t="s">
        <v>109</v>
      </c>
      <c r="J26" s="28" t="s">
        <v>87</v>
      </c>
      <c r="K26" s="106">
        <v>0</v>
      </c>
      <c r="L26" s="33">
        <v>17</v>
      </c>
      <c r="M26" s="33">
        <v>8</v>
      </c>
      <c r="N26" s="24">
        <v>0</v>
      </c>
      <c r="O26" s="106">
        <f t="shared" si="0"/>
        <v>106</v>
      </c>
      <c r="P26" s="24">
        <v>72</v>
      </c>
      <c r="Q26" s="24">
        <v>34</v>
      </c>
      <c r="R26" s="24">
        <v>0</v>
      </c>
      <c r="S26" s="106">
        <v>0</v>
      </c>
      <c r="T26" s="33">
        <v>0</v>
      </c>
      <c r="U26" s="24">
        <v>13</v>
      </c>
      <c r="V26" s="24">
        <v>4</v>
      </c>
      <c r="W26" s="33">
        <v>0</v>
      </c>
      <c r="X26" s="33">
        <v>0</v>
      </c>
      <c r="Y26" s="33">
        <v>0</v>
      </c>
      <c r="Z26" s="106">
        <v>0</v>
      </c>
      <c r="AA26" s="24">
        <v>0</v>
      </c>
      <c r="AB26" s="24">
        <v>7</v>
      </c>
      <c r="AC26" s="24">
        <v>0</v>
      </c>
      <c r="AD26" s="24">
        <v>1</v>
      </c>
      <c r="AE26" s="24">
        <v>0</v>
      </c>
      <c r="AF26" s="24">
        <v>0</v>
      </c>
      <c r="AG26" s="106">
        <f t="shared" ref="AG26:AG39" si="7">SUM(AH26:AM26)</f>
        <v>0</v>
      </c>
      <c r="AH26" s="33">
        <v>0</v>
      </c>
      <c r="AI26" s="33">
        <v>0</v>
      </c>
      <c r="AJ26" s="33">
        <v>0</v>
      </c>
      <c r="AK26" s="33">
        <v>0</v>
      </c>
      <c r="AL26" s="33">
        <v>0</v>
      </c>
      <c r="AM26" s="33">
        <v>0</v>
      </c>
      <c r="AN26" s="120">
        <f>(M26+N26)/BV26</f>
        <v>0.32</v>
      </c>
      <c r="AO26" s="120">
        <f>N26/BV26</f>
        <v>0</v>
      </c>
      <c r="AP26" s="27" t="s">
        <v>93</v>
      </c>
      <c r="AQ26" s="29" t="s">
        <v>85</v>
      </c>
      <c r="AR26" s="27" t="s">
        <v>109</v>
      </c>
      <c r="AS26" s="27" t="s">
        <v>87</v>
      </c>
      <c r="AT26" s="27" t="s">
        <v>120</v>
      </c>
      <c r="AU26" s="27" t="s">
        <v>119</v>
      </c>
      <c r="AV26" s="36">
        <v>0</v>
      </c>
      <c r="AW26" s="36"/>
      <c r="AX26" s="37"/>
      <c r="AY26" s="36"/>
      <c r="AZ26" s="36">
        <v>2.448</v>
      </c>
      <c r="BA26" s="37"/>
      <c r="BB26" s="37"/>
      <c r="BC26" s="123">
        <f t="shared" si="1"/>
        <v>2.448</v>
      </c>
      <c r="BD26" s="24"/>
      <c r="BE26" s="24"/>
      <c r="BF26" s="24"/>
      <c r="BG26" s="24"/>
      <c r="BH26" s="124">
        <f t="shared" si="2"/>
        <v>2.448</v>
      </c>
      <c r="BI26" s="45">
        <f>BH26/BV26</f>
        <v>9.7919999999999993E-2</v>
      </c>
      <c r="BJ26" s="39" t="s">
        <v>88</v>
      </c>
      <c r="BK26" s="143">
        <v>20</v>
      </c>
      <c r="BL26" s="144">
        <v>30</v>
      </c>
      <c r="BM26" s="144">
        <v>10</v>
      </c>
      <c r="BN26" s="144">
        <v>30</v>
      </c>
      <c r="BO26" s="144">
        <v>20</v>
      </c>
      <c r="BP26" s="144">
        <v>10</v>
      </c>
      <c r="BQ26" s="138">
        <f t="shared" si="3"/>
        <v>50</v>
      </c>
      <c r="BR26" s="138">
        <f t="shared" si="4"/>
        <v>40</v>
      </c>
      <c r="BS26" s="138">
        <f t="shared" si="5"/>
        <v>30</v>
      </c>
      <c r="BT26" s="138">
        <f t="shared" si="6"/>
        <v>120</v>
      </c>
      <c r="BU26" s="28" t="s">
        <v>181</v>
      </c>
      <c r="BV26" s="202">
        <v>25</v>
      </c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</row>
    <row r="27" spans="1:114" ht="13.5" customHeight="1">
      <c r="A27" s="25" t="s">
        <v>182</v>
      </c>
      <c r="B27" s="29" t="s">
        <v>183</v>
      </c>
      <c r="C27" s="29" t="s">
        <v>180</v>
      </c>
      <c r="D27" s="29" t="s">
        <v>117</v>
      </c>
      <c r="E27" s="28" t="s">
        <v>118</v>
      </c>
      <c r="F27" s="25" t="s">
        <v>79</v>
      </c>
      <c r="G27" s="27" t="s">
        <v>80</v>
      </c>
      <c r="H27" s="27" t="s">
        <v>81</v>
      </c>
      <c r="I27" s="56" t="s">
        <v>109</v>
      </c>
      <c r="J27" s="28" t="s">
        <v>87</v>
      </c>
      <c r="K27" s="107">
        <v>0</v>
      </c>
      <c r="L27" s="33">
        <v>6</v>
      </c>
      <c r="M27" s="33">
        <v>0</v>
      </c>
      <c r="N27" s="33">
        <v>0</v>
      </c>
      <c r="O27" s="106">
        <f t="shared" si="0"/>
        <v>24</v>
      </c>
      <c r="P27" s="33">
        <v>24</v>
      </c>
      <c r="Q27" s="33">
        <v>0</v>
      </c>
      <c r="R27" s="33">
        <v>0</v>
      </c>
      <c r="S27" s="106">
        <v>0</v>
      </c>
      <c r="T27" s="33">
        <v>0</v>
      </c>
      <c r="U27" s="33">
        <v>6</v>
      </c>
      <c r="V27" s="33">
        <v>0</v>
      </c>
      <c r="W27" s="33">
        <v>0</v>
      </c>
      <c r="X27" s="33">
        <v>0</v>
      </c>
      <c r="Y27" s="33">
        <v>0</v>
      </c>
      <c r="Z27" s="106">
        <v>0</v>
      </c>
      <c r="AA27" s="33">
        <v>0</v>
      </c>
      <c r="AB27" s="33">
        <v>0</v>
      </c>
      <c r="AC27" s="33">
        <v>0</v>
      </c>
      <c r="AD27" s="33">
        <v>0</v>
      </c>
      <c r="AE27" s="33">
        <v>0</v>
      </c>
      <c r="AF27" s="33">
        <v>0</v>
      </c>
      <c r="AG27" s="106">
        <f t="shared" si="7"/>
        <v>0</v>
      </c>
      <c r="AH27" s="33">
        <v>0</v>
      </c>
      <c r="AI27" s="33">
        <v>0</v>
      </c>
      <c r="AJ27" s="33">
        <v>0</v>
      </c>
      <c r="AK27" s="33">
        <v>0</v>
      </c>
      <c r="AL27" s="33">
        <v>0</v>
      </c>
      <c r="AM27" s="33">
        <v>0</v>
      </c>
      <c r="AN27" s="120">
        <f>(M27+N27)/BV27</f>
        <v>0</v>
      </c>
      <c r="AO27" s="120">
        <f>N27/BV27</f>
        <v>0</v>
      </c>
      <c r="AP27" s="27" t="s">
        <v>84</v>
      </c>
      <c r="AQ27" s="29" t="s">
        <v>85</v>
      </c>
      <c r="AR27" s="27" t="s">
        <v>109</v>
      </c>
      <c r="AS27" s="27" t="s">
        <v>87</v>
      </c>
      <c r="AT27" s="27" t="s">
        <v>120</v>
      </c>
      <c r="AU27" s="27" t="s">
        <v>119</v>
      </c>
      <c r="AV27" s="36">
        <v>0</v>
      </c>
      <c r="AW27" s="37"/>
      <c r="AX27" s="37"/>
      <c r="AY27" s="36"/>
      <c r="AZ27" s="36">
        <v>0.48599999999999999</v>
      </c>
      <c r="BA27" s="37"/>
      <c r="BB27" s="37"/>
      <c r="BC27" s="123">
        <f t="shared" si="1"/>
        <v>0.48599999999999999</v>
      </c>
      <c r="BD27" s="36"/>
      <c r="BE27" s="49"/>
      <c r="BF27" s="49"/>
      <c r="BG27" s="49"/>
      <c r="BH27" s="124">
        <f t="shared" si="2"/>
        <v>0.48599999999999999</v>
      </c>
      <c r="BI27" s="45">
        <f>BH27/BV27</f>
        <v>8.1000000000000003E-2</v>
      </c>
      <c r="BJ27" s="39" t="s">
        <v>88</v>
      </c>
      <c r="BK27" s="136">
        <v>20</v>
      </c>
      <c r="BL27" s="137">
        <v>30</v>
      </c>
      <c r="BM27" s="137">
        <v>10</v>
      </c>
      <c r="BN27" s="137">
        <v>30</v>
      </c>
      <c r="BO27" s="137">
        <v>20</v>
      </c>
      <c r="BP27" s="137">
        <v>10</v>
      </c>
      <c r="BQ27" s="138">
        <f t="shared" si="3"/>
        <v>50</v>
      </c>
      <c r="BR27" s="138">
        <f t="shared" si="4"/>
        <v>40</v>
      </c>
      <c r="BS27" s="138">
        <f t="shared" si="5"/>
        <v>30</v>
      </c>
      <c r="BT27" s="138">
        <f t="shared" si="6"/>
        <v>120</v>
      </c>
      <c r="BU27" s="27" t="s">
        <v>184</v>
      </c>
      <c r="BV27" s="202">
        <v>6</v>
      </c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</row>
    <row r="28" spans="1:114" ht="13.5" customHeight="1">
      <c r="A28" s="25" t="s">
        <v>185</v>
      </c>
      <c r="B28" s="29" t="s">
        <v>186</v>
      </c>
      <c r="C28" s="29" t="s">
        <v>180</v>
      </c>
      <c r="D28" s="29" t="s">
        <v>117</v>
      </c>
      <c r="E28" s="28" t="s">
        <v>118</v>
      </c>
      <c r="F28" s="25" t="s">
        <v>79</v>
      </c>
      <c r="G28" s="27" t="s">
        <v>80</v>
      </c>
      <c r="H28" s="27" t="s">
        <v>80</v>
      </c>
      <c r="I28" s="31" t="s">
        <v>86</v>
      </c>
      <c r="J28" s="47" t="s">
        <v>87</v>
      </c>
      <c r="K28" s="106">
        <v>13</v>
      </c>
      <c r="L28" s="33">
        <v>6</v>
      </c>
      <c r="M28" s="33">
        <v>7</v>
      </c>
      <c r="N28" s="33">
        <v>0</v>
      </c>
      <c r="O28" s="106">
        <f t="shared" si="0"/>
        <v>60</v>
      </c>
      <c r="P28" s="33">
        <v>24</v>
      </c>
      <c r="Q28" s="33">
        <v>36</v>
      </c>
      <c r="R28" s="33">
        <v>0</v>
      </c>
      <c r="S28" s="106">
        <f>SUM(T28:Y28)</f>
        <v>6</v>
      </c>
      <c r="T28" s="33">
        <v>0</v>
      </c>
      <c r="U28" s="33">
        <v>2</v>
      </c>
      <c r="V28" s="33">
        <v>4</v>
      </c>
      <c r="W28" s="33">
        <v>0</v>
      </c>
      <c r="X28" s="33">
        <v>0</v>
      </c>
      <c r="Y28" s="33">
        <v>0</v>
      </c>
      <c r="Z28" s="106">
        <f>SUM(AA28:AF28)</f>
        <v>7</v>
      </c>
      <c r="AA28" s="33">
        <v>0</v>
      </c>
      <c r="AB28" s="33">
        <v>3</v>
      </c>
      <c r="AC28" s="33">
        <v>0</v>
      </c>
      <c r="AD28" s="33">
        <v>4</v>
      </c>
      <c r="AE28" s="33">
        <v>0</v>
      </c>
      <c r="AF28" s="33">
        <v>0</v>
      </c>
      <c r="AG28" s="106">
        <f t="shared" si="7"/>
        <v>0</v>
      </c>
      <c r="AH28" s="33">
        <v>0</v>
      </c>
      <c r="AI28" s="33">
        <v>0</v>
      </c>
      <c r="AJ28" s="33">
        <v>0</v>
      </c>
      <c r="AK28" s="33">
        <v>0</v>
      </c>
      <c r="AL28" s="33">
        <v>0</v>
      </c>
      <c r="AM28" s="33">
        <v>0</v>
      </c>
      <c r="AN28" s="120">
        <f>(M28+N28)/K28</f>
        <v>0.53846153846153844</v>
      </c>
      <c r="AO28" s="120">
        <f>N28/K28</f>
        <v>0</v>
      </c>
      <c r="AP28" s="27" t="s">
        <v>93</v>
      </c>
      <c r="AQ28" s="29" t="s">
        <v>85</v>
      </c>
      <c r="AR28" s="31" t="s">
        <v>86</v>
      </c>
      <c r="AS28" s="35" t="s">
        <v>87</v>
      </c>
      <c r="AT28" s="35" t="s">
        <v>109</v>
      </c>
      <c r="AU28" s="27" t="s">
        <v>119</v>
      </c>
      <c r="AV28" s="36">
        <v>0</v>
      </c>
      <c r="AW28" s="126"/>
      <c r="AX28" s="43"/>
      <c r="AY28" s="43">
        <v>1.274</v>
      </c>
      <c r="AZ28" s="43"/>
      <c r="BA28" s="37"/>
      <c r="BB28" s="37"/>
      <c r="BC28" s="123">
        <f t="shared" si="1"/>
        <v>1.274</v>
      </c>
      <c r="BD28" s="36" t="s">
        <v>111</v>
      </c>
      <c r="BE28" s="49"/>
      <c r="BF28" s="49"/>
      <c r="BG28" s="49"/>
      <c r="BH28" s="124">
        <f t="shared" si="2"/>
        <v>1.274</v>
      </c>
      <c r="BI28" s="45">
        <f>BH28/K28</f>
        <v>9.8000000000000004E-2</v>
      </c>
      <c r="BJ28" s="39" t="s">
        <v>88</v>
      </c>
      <c r="BK28" s="136">
        <v>20</v>
      </c>
      <c r="BL28" s="137">
        <v>30</v>
      </c>
      <c r="BM28" s="137">
        <v>10</v>
      </c>
      <c r="BN28" s="137">
        <v>30</v>
      </c>
      <c r="BO28" s="137">
        <v>0</v>
      </c>
      <c r="BP28" s="137">
        <v>10</v>
      </c>
      <c r="BQ28" s="138">
        <f t="shared" si="3"/>
        <v>50</v>
      </c>
      <c r="BR28" s="138">
        <f t="shared" si="4"/>
        <v>40</v>
      </c>
      <c r="BS28" s="138">
        <f t="shared" si="5"/>
        <v>10</v>
      </c>
      <c r="BT28" s="138">
        <f t="shared" si="6"/>
        <v>100</v>
      </c>
      <c r="BU28" s="27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</row>
    <row r="29" spans="1:114" ht="13.5" customHeight="1">
      <c r="A29" s="25" t="s">
        <v>187</v>
      </c>
      <c r="B29" s="29" t="s">
        <v>188</v>
      </c>
      <c r="C29" s="29" t="s">
        <v>180</v>
      </c>
      <c r="D29" s="29" t="s">
        <v>117</v>
      </c>
      <c r="E29" s="28" t="s">
        <v>118</v>
      </c>
      <c r="F29" s="26" t="s">
        <v>79</v>
      </c>
      <c r="G29" s="27" t="s">
        <v>80</v>
      </c>
      <c r="H29" s="27" t="s">
        <v>81</v>
      </c>
      <c r="I29" s="31" t="s">
        <v>109</v>
      </c>
      <c r="J29" s="28" t="s">
        <v>140</v>
      </c>
      <c r="K29" s="107">
        <v>0</v>
      </c>
      <c r="L29" s="33">
        <v>12</v>
      </c>
      <c r="M29" s="33">
        <v>0</v>
      </c>
      <c r="N29" s="33">
        <v>0</v>
      </c>
      <c r="O29" s="106">
        <f t="shared" si="0"/>
        <v>54</v>
      </c>
      <c r="P29" s="33">
        <v>54</v>
      </c>
      <c r="Q29" s="33">
        <v>0</v>
      </c>
      <c r="R29" s="33">
        <v>0</v>
      </c>
      <c r="S29" s="106">
        <v>0</v>
      </c>
      <c r="T29" s="33">
        <v>0</v>
      </c>
      <c r="U29" s="33">
        <v>8</v>
      </c>
      <c r="V29" s="33">
        <v>4</v>
      </c>
      <c r="W29" s="33">
        <v>0</v>
      </c>
      <c r="X29" s="33">
        <v>0</v>
      </c>
      <c r="Y29" s="33">
        <v>0</v>
      </c>
      <c r="Z29" s="106">
        <v>0</v>
      </c>
      <c r="AA29" s="33">
        <v>0</v>
      </c>
      <c r="AB29" s="33">
        <v>0</v>
      </c>
      <c r="AC29" s="33">
        <v>0</v>
      </c>
      <c r="AD29" s="33">
        <v>0</v>
      </c>
      <c r="AE29" s="33">
        <v>0</v>
      </c>
      <c r="AF29" s="33">
        <v>0</v>
      </c>
      <c r="AG29" s="106">
        <f t="shared" si="7"/>
        <v>0</v>
      </c>
      <c r="AH29" s="33">
        <v>0</v>
      </c>
      <c r="AI29" s="33">
        <v>0</v>
      </c>
      <c r="AJ29" s="33">
        <v>0</v>
      </c>
      <c r="AK29" s="33">
        <v>0</v>
      </c>
      <c r="AL29" s="33">
        <v>0</v>
      </c>
      <c r="AM29" s="33">
        <v>0</v>
      </c>
      <c r="AN29" s="120">
        <f>(M29+N29)/BV29</f>
        <v>0</v>
      </c>
      <c r="AO29" s="120">
        <f>N29/BV29</f>
        <v>0</v>
      </c>
      <c r="AP29" s="27" t="s">
        <v>84</v>
      </c>
      <c r="AQ29" s="29" t="s">
        <v>85</v>
      </c>
      <c r="AR29" s="35" t="s">
        <v>109</v>
      </c>
      <c r="AS29" s="27" t="s">
        <v>140</v>
      </c>
      <c r="AT29" s="35" t="s">
        <v>120</v>
      </c>
      <c r="AU29" s="27" t="s">
        <v>99</v>
      </c>
      <c r="AV29" s="36">
        <v>0</v>
      </c>
      <c r="AW29" s="37"/>
      <c r="AX29" s="43"/>
      <c r="AY29" s="37"/>
      <c r="AZ29" s="43">
        <v>0.97199999999999998</v>
      </c>
      <c r="BA29" s="37"/>
      <c r="BB29" s="37"/>
      <c r="BC29" s="123">
        <f t="shared" si="1"/>
        <v>0.97199999999999998</v>
      </c>
      <c r="BD29" s="36"/>
      <c r="BE29" s="49"/>
      <c r="BF29" s="49"/>
      <c r="BG29" s="49"/>
      <c r="BH29" s="124">
        <f t="shared" si="2"/>
        <v>0.97199999999999998</v>
      </c>
      <c r="BI29" s="45">
        <f>BH29/BV29</f>
        <v>8.1000000000000003E-2</v>
      </c>
      <c r="BJ29" s="39" t="s">
        <v>88</v>
      </c>
      <c r="BK29" s="136">
        <v>20</v>
      </c>
      <c r="BL29" s="137">
        <v>30</v>
      </c>
      <c r="BM29" s="137">
        <v>10</v>
      </c>
      <c r="BN29" s="137">
        <v>30</v>
      </c>
      <c r="BO29" s="137">
        <v>0</v>
      </c>
      <c r="BP29" s="137">
        <v>10</v>
      </c>
      <c r="BQ29" s="138">
        <f t="shared" si="3"/>
        <v>50</v>
      </c>
      <c r="BR29" s="138">
        <f t="shared" si="4"/>
        <v>40</v>
      </c>
      <c r="BS29" s="138">
        <f t="shared" si="5"/>
        <v>10</v>
      </c>
      <c r="BT29" s="138">
        <f t="shared" si="6"/>
        <v>100</v>
      </c>
      <c r="BU29" s="27" t="s">
        <v>189</v>
      </c>
      <c r="BV29" s="202">
        <v>12</v>
      </c>
      <c r="BW29" s="8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</row>
    <row r="30" spans="1:114" ht="13.5" customHeight="1">
      <c r="A30" s="25" t="s">
        <v>190</v>
      </c>
      <c r="B30" s="29" t="s">
        <v>191</v>
      </c>
      <c r="C30" s="29" t="s">
        <v>180</v>
      </c>
      <c r="D30" s="29" t="s">
        <v>117</v>
      </c>
      <c r="E30" s="28" t="s">
        <v>118</v>
      </c>
      <c r="F30" s="26" t="s">
        <v>79</v>
      </c>
      <c r="G30" s="27" t="s">
        <v>80</v>
      </c>
      <c r="H30" s="27" t="s">
        <v>80</v>
      </c>
      <c r="I30" s="31" t="s">
        <v>109</v>
      </c>
      <c r="J30" s="28" t="s">
        <v>140</v>
      </c>
      <c r="K30" s="107">
        <v>0</v>
      </c>
      <c r="L30" s="33">
        <v>25</v>
      </c>
      <c r="M30" s="33">
        <v>13</v>
      </c>
      <c r="N30" s="33">
        <v>0</v>
      </c>
      <c r="O30" s="106">
        <f t="shared" si="0"/>
        <v>165</v>
      </c>
      <c r="P30" s="33">
        <v>106</v>
      </c>
      <c r="Q30" s="33">
        <v>59</v>
      </c>
      <c r="R30" s="33">
        <v>0</v>
      </c>
      <c r="S30" s="106">
        <v>0</v>
      </c>
      <c r="T30" s="33">
        <v>0</v>
      </c>
      <c r="U30" s="33">
        <v>19</v>
      </c>
      <c r="V30" s="33">
        <v>6</v>
      </c>
      <c r="W30" s="33">
        <v>0</v>
      </c>
      <c r="X30" s="33">
        <v>0</v>
      </c>
      <c r="Y30" s="33">
        <v>0</v>
      </c>
      <c r="Z30" s="106">
        <v>0</v>
      </c>
      <c r="AA30" s="33">
        <v>0</v>
      </c>
      <c r="AB30" s="33">
        <v>8</v>
      </c>
      <c r="AC30" s="33">
        <v>3</v>
      </c>
      <c r="AD30" s="33">
        <v>2</v>
      </c>
      <c r="AE30" s="33">
        <v>0</v>
      </c>
      <c r="AF30" s="33">
        <v>0</v>
      </c>
      <c r="AG30" s="106">
        <f t="shared" si="7"/>
        <v>0</v>
      </c>
      <c r="AH30" s="33">
        <v>0</v>
      </c>
      <c r="AI30" s="33">
        <v>0</v>
      </c>
      <c r="AJ30" s="33">
        <v>0</v>
      </c>
      <c r="AK30" s="33">
        <v>0</v>
      </c>
      <c r="AL30" s="33">
        <v>0</v>
      </c>
      <c r="AM30" s="33">
        <v>0</v>
      </c>
      <c r="AN30" s="120">
        <f>(M30+N30)/BV30</f>
        <v>0.34210526315789475</v>
      </c>
      <c r="AO30" s="120">
        <f>N30/BV30</f>
        <v>0</v>
      </c>
      <c r="AP30" s="27" t="s">
        <v>93</v>
      </c>
      <c r="AQ30" s="29" t="s">
        <v>85</v>
      </c>
      <c r="AR30" s="35" t="s">
        <v>109</v>
      </c>
      <c r="AS30" s="27" t="s">
        <v>140</v>
      </c>
      <c r="AT30" s="35" t="s">
        <v>120</v>
      </c>
      <c r="AU30" s="27" t="s">
        <v>99</v>
      </c>
      <c r="AV30" s="36">
        <v>0</v>
      </c>
      <c r="AW30" s="43"/>
      <c r="AX30" s="43"/>
      <c r="AY30" s="36"/>
      <c r="AZ30" s="43">
        <v>0.6</v>
      </c>
      <c r="BA30" s="36">
        <v>3.1230000000000002</v>
      </c>
      <c r="BB30" s="36"/>
      <c r="BC30" s="123">
        <f t="shared" si="1"/>
        <v>3.7230000000000003</v>
      </c>
      <c r="BD30" s="36"/>
      <c r="BE30" s="49"/>
      <c r="BF30" s="49"/>
      <c r="BG30" s="49"/>
      <c r="BH30" s="124">
        <f t="shared" si="2"/>
        <v>3.7230000000000003</v>
      </c>
      <c r="BI30" s="45">
        <f>BH30/BV30</f>
        <v>9.7973684210526324E-2</v>
      </c>
      <c r="BJ30" s="39" t="s">
        <v>88</v>
      </c>
      <c r="BK30" s="136">
        <v>20</v>
      </c>
      <c r="BL30" s="137">
        <v>30</v>
      </c>
      <c r="BM30" s="137">
        <v>10</v>
      </c>
      <c r="BN30" s="137">
        <v>30</v>
      </c>
      <c r="BO30" s="137">
        <v>0</v>
      </c>
      <c r="BP30" s="137">
        <v>10</v>
      </c>
      <c r="BQ30" s="138">
        <f t="shared" si="3"/>
        <v>50</v>
      </c>
      <c r="BR30" s="138">
        <f t="shared" si="4"/>
        <v>40</v>
      </c>
      <c r="BS30" s="138">
        <f t="shared" si="5"/>
        <v>10</v>
      </c>
      <c r="BT30" s="138">
        <f t="shared" si="6"/>
        <v>100</v>
      </c>
      <c r="BU30" s="27" t="s">
        <v>192</v>
      </c>
      <c r="BV30" s="202">
        <v>38</v>
      </c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</row>
    <row r="31" spans="1:114" ht="13.5" customHeight="1">
      <c r="A31" s="26" t="s">
        <v>193</v>
      </c>
      <c r="B31" s="29" t="s">
        <v>194</v>
      </c>
      <c r="C31" s="29" t="s">
        <v>180</v>
      </c>
      <c r="D31" s="29" t="s">
        <v>117</v>
      </c>
      <c r="E31" s="28" t="s">
        <v>118</v>
      </c>
      <c r="F31" s="26" t="s">
        <v>108</v>
      </c>
      <c r="G31" s="27" t="s">
        <v>80</v>
      </c>
      <c r="H31" s="27" t="s">
        <v>80</v>
      </c>
      <c r="I31" s="31" t="s">
        <v>158</v>
      </c>
      <c r="J31" s="28" t="s">
        <v>121</v>
      </c>
      <c r="K31" s="106">
        <v>13</v>
      </c>
      <c r="L31" s="48">
        <v>13</v>
      </c>
      <c r="M31" s="48">
        <v>0</v>
      </c>
      <c r="N31" s="33">
        <v>0</v>
      </c>
      <c r="O31" s="106">
        <f t="shared" si="0"/>
        <v>48</v>
      </c>
      <c r="P31" s="33">
        <v>48</v>
      </c>
      <c r="Q31" s="33">
        <v>0</v>
      </c>
      <c r="R31" s="33">
        <v>0</v>
      </c>
      <c r="S31" s="106">
        <f t="shared" ref="S31:S38" si="8">SUM(T31:Y31)</f>
        <v>13</v>
      </c>
      <c r="T31" s="33">
        <v>2</v>
      </c>
      <c r="U31" s="33">
        <v>11</v>
      </c>
      <c r="V31" s="33">
        <v>0</v>
      </c>
      <c r="W31" s="33">
        <v>0</v>
      </c>
      <c r="X31" s="33">
        <v>0</v>
      </c>
      <c r="Y31" s="33">
        <v>0</v>
      </c>
      <c r="Z31" s="106">
        <f>SUM(AA31:AF31)</f>
        <v>0</v>
      </c>
      <c r="AA31" s="33">
        <v>0</v>
      </c>
      <c r="AB31" s="33">
        <v>0</v>
      </c>
      <c r="AC31" s="33">
        <v>0</v>
      </c>
      <c r="AD31" s="33">
        <v>0</v>
      </c>
      <c r="AE31" s="33">
        <v>0</v>
      </c>
      <c r="AF31" s="33">
        <v>0</v>
      </c>
      <c r="AG31" s="106">
        <f t="shared" si="7"/>
        <v>0</v>
      </c>
      <c r="AH31" s="33">
        <v>0</v>
      </c>
      <c r="AI31" s="33">
        <v>0</v>
      </c>
      <c r="AJ31" s="33">
        <v>0</v>
      </c>
      <c r="AK31" s="33">
        <v>0</v>
      </c>
      <c r="AL31" s="33">
        <v>0</v>
      </c>
      <c r="AM31" s="33">
        <v>0</v>
      </c>
      <c r="AN31" s="120">
        <f>(M31+N31)/K31</f>
        <v>0</v>
      </c>
      <c r="AO31" s="120">
        <f t="shared" ref="AO31:AO38" si="9">N31/K31</f>
        <v>0</v>
      </c>
      <c r="AP31" s="27" t="s">
        <v>93</v>
      </c>
      <c r="AQ31" s="29" t="s">
        <v>85</v>
      </c>
      <c r="AR31" s="35" t="s">
        <v>158</v>
      </c>
      <c r="AS31" s="35" t="s">
        <v>121</v>
      </c>
      <c r="AT31" s="27" t="s">
        <v>82</v>
      </c>
      <c r="AU31" s="35" t="s">
        <v>135</v>
      </c>
      <c r="AV31" s="36">
        <v>1</v>
      </c>
      <c r="AW31" s="36">
        <v>0.60799999999999998</v>
      </c>
      <c r="AX31" s="37"/>
      <c r="AY31" s="37"/>
      <c r="AZ31" s="37"/>
      <c r="BA31" s="37"/>
      <c r="BB31" s="37"/>
      <c r="BC31" s="123">
        <f t="shared" si="1"/>
        <v>1.6080000000000001</v>
      </c>
      <c r="BD31" s="36" t="s">
        <v>111</v>
      </c>
      <c r="BE31" s="49"/>
      <c r="BF31" s="49"/>
      <c r="BG31" s="49">
        <v>1.32E-2</v>
      </c>
      <c r="BH31" s="124">
        <f t="shared" si="2"/>
        <v>1.6212000000000002</v>
      </c>
      <c r="BI31" s="45">
        <f t="shared" ref="BI31:BI38" si="10">BH31/K31</f>
        <v>0.12470769230769232</v>
      </c>
      <c r="BJ31" s="39" t="s">
        <v>102</v>
      </c>
      <c r="BK31" s="136">
        <v>20</v>
      </c>
      <c r="BL31" s="137">
        <v>30</v>
      </c>
      <c r="BM31" s="137">
        <v>80</v>
      </c>
      <c r="BN31" s="137">
        <v>70</v>
      </c>
      <c r="BO31" s="137">
        <v>20</v>
      </c>
      <c r="BP31" s="137">
        <v>10</v>
      </c>
      <c r="BQ31" s="138">
        <f t="shared" si="3"/>
        <v>50</v>
      </c>
      <c r="BR31" s="138">
        <f t="shared" si="4"/>
        <v>150</v>
      </c>
      <c r="BS31" s="138">
        <f t="shared" si="5"/>
        <v>30</v>
      </c>
      <c r="BT31" s="138">
        <f t="shared" si="6"/>
        <v>230</v>
      </c>
      <c r="BU31" s="30"/>
      <c r="BV31" s="57"/>
      <c r="BW31" s="57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</row>
    <row r="32" spans="1:114" ht="13.5" customHeight="1">
      <c r="A32" s="26" t="s">
        <v>195</v>
      </c>
      <c r="B32" s="29" t="s">
        <v>196</v>
      </c>
      <c r="C32" s="29" t="s">
        <v>180</v>
      </c>
      <c r="D32" s="29" t="s">
        <v>117</v>
      </c>
      <c r="E32" s="28" t="s">
        <v>118</v>
      </c>
      <c r="F32" s="26" t="s">
        <v>108</v>
      </c>
      <c r="G32" s="27" t="s">
        <v>91</v>
      </c>
      <c r="H32" s="27" t="s">
        <v>92</v>
      </c>
      <c r="I32" s="31" t="s">
        <v>158</v>
      </c>
      <c r="J32" s="28" t="s">
        <v>121</v>
      </c>
      <c r="K32" s="106">
        <v>10</v>
      </c>
      <c r="L32" s="33">
        <v>10</v>
      </c>
      <c r="M32" s="33">
        <v>0</v>
      </c>
      <c r="N32" s="33">
        <v>0</v>
      </c>
      <c r="O32" s="106">
        <f t="shared" si="0"/>
        <v>34</v>
      </c>
      <c r="P32" s="33">
        <v>34</v>
      </c>
      <c r="Q32" s="33">
        <v>0</v>
      </c>
      <c r="R32" s="33">
        <v>0</v>
      </c>
      <c r="S32" s="106">
        <f t="shared" si="8"/>
        <v>10</v>
      </c>
      <c r="T32" s="33">
        <v>2</v>
      </c>
      <c r="U32" s="33">
        <v>8</v>
      </c>
      <c r="V32" s="33">
        <v>0</v>
      </c>
      <c r="W32" s="33">
        <v>0</v>
      </c>
      <c r="X32" s="33">
        <v>0</v>
      </c>
      <c r="Y32" s="33">
        <v>0</v>
      </c>
      <c r="Z32" s="106">
        <v>0</v>
      </c>
      <c r="AA32" s="33">
        <v>0</v>
      </c>
      <c r="AB32" s="33">
        <v>0</v>
      </c>
      <c r="AC32" s="33">
        <v>0</v>
      </c>
      <c r="AD32" s="33">
        <v>0</v>
      </c>
      <c r="AE32" s="33">
        <v>0</v>
      </c>
      <c r="AF32" s="33">
        <v>0</v>
      </c>
      <c r="AG32" s="106">
        <f t="shared" si="7"/>
        <v>0</v>
      </c>
      <c r="AH32" s="33">
        <v>0</v>
      </c>
      <c r="AI32" s="33">
        <v>0</v>
      </c>
      <c r="AJ32" s="33">
        <v>0</v>
      </c>
      <c r="AK32" s="33">
        <v>0</v>
      </c>
      <c r="AL32" s="33">
        <v>0</v>
      </c>
      <c r="AM32" s="33">
        <v>0</v>
      </c>
      <c r="AN32" s="120">
        <f>(M32+N32)/K32</f>
        <v>0</v>
      </c>
      <c r="AO32" s="120">
        <f t="shared" si="9"/>
        <v>0</v>
      </c>
      <c r="AP32" s="27" t="s">
        <v>93</v>
      </c>
      <c r="AQ32" s="27" t="s">
        <v>85</v>
      </c>
      <c r="AR32" s="35" t="s">
        <v>158</v>
      </c>
      <c r="AS32" s="35" t="s">
        <v>121</v>
      </c>
      <c r="AT32" s="27" t="s">
        <v>82</v>
      </c>
      <c r="AU32" s="35" t="s">
        <v>135</v>
      </c>
      <c r="AV32" s="36">
        <v>0</v>
      </c>
      <c r="AW32" s="68"/>
      <c r="AX32" s="36">
        <v>1.081</v>
      </c>
      <c r="AY32" s="37"/>
      <c r="AZ32" s="37"/>
      <c r="BA32" s="37"/>
      <c r="BB32" s="37"/>
      <c r="BC32" s="123">
        <f t="shared" si="1"/>
        <v>1.081</v>
      </c>
      <c r="BD32" s="36" t="s">
        <v>111</v>
      </c>
      <c r="BE32" s="49"/>
      <c r="BF32" s="49">
        <v>0.6</v>
      </c>
      <c r="BG32" s="49"/>
      <c r="BH32" s="124">
        <f t="shared" si="2"/>
        <v>1.681</v>
      </c>
      <c r="BI32" s="45">
        <f t="shared" si="10"/>
        <v>0.1681</v>
      </c>
      <c r="BJ32" s="39" t="s">
        <v>102</v>
      </c>
      <c r="BK32" s="136">
        <v>20</v>
      </c>
      <c r="BL32" s="137">
        <v>30</v>
      </c>
      <c r="BM32" s="137">
        <v>30</v>
      </c>
      <c r="BN32" s="137">
        <v>70</v>
      </c>
      <c r="BO32" s="137">
        <v>20</v>
      </c>
      <c r="BP32" s="137">
        <v>10</v>
      </c>
      <c r="BQ32" s="138">
        <f t="shared" si="3"/>
        <v>50</v>
      </c>
      <c r="BR32" s="138">
        <f t="shared" si="4"/>
        <v>100</v>
      </c>
      <c r="BS32" s="138">
        <f t="shared" si="5"/>
        <v>30</v>
      </c>
      <c r="BT32" s="138">
        <f t="shared" si="6"/>
        <v>180</v>
      </c>
      <c r="BU32" s="30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</row>
    <row r="33" spans="1:114" ht="13.5" customHeight="1">
      <c r="A33" s="24" t="s">
        <v>197</v>
      </c>
      <c r="B33" s="58" t="s">
        <v>198</v>
      </c>
      <c r="C33" s="30" t="s">
        <v>180</v>
      </c>
      <c r="D33" s="30" t="s">
        <v>117</v>
      </c>
      <c r="E33" s="28" t="s">
        <v>118</v>
      </c>
      <c r="F33" s="24" t="s">
        <v>108</v>
      </c>
      <c r="G33" s="27" t="s">
        <v>92</v>
      </c>
      <c r="H33" s="27" t="s">
        <v>92</v>
      </c>
      <c r="I33" s="35" t="s">
        <v>82</v>
      </c>
      <c r="J33" s="30" t="s">
        <v>140</v>
      </c>
      <c r="K33" s="107">
        <v>20</v>
      </c>
      <c r="L33" s="24">
        <v>14</v>
      </c>
      <c r="M33" s="24">
        <v>4</v>
      </c>
      <c r="N33" s="24">
        <v>2</v>
      </c>
      <c r="O33" s="106">
        <f t="shared" si="0"/>
        <v>94</v>
      </c>
      <c r="P33" s="24">
        <v>66</v>
      </c>
      <c r="Q33" s="24">
        <v>20</v>
      </c>
      <c r="R33" s="24">
        <v>8</v>
      </c>
      <c r="S33" s="106">
        <f t="shared" si="8"/>
        <v>14</v>
      </c>
      <c r="T33" s="24">
        <v>0</v>
      </c>
      <c r="U33" s="24">
        <v>6</v>
      </c>
      <c r="V33" s="24">
        <v>6</v>
      </c>
      <c r="W33" s="24">
        <v>2</v>
      </c>
      <c r="X33" s="24">
        <v>0</v>
      </c>
      <c r="Y33" s="24">
        <v>0</v>
      </c>
      <c r="Z33" s="106">
        <f t="shared" ref="Z33:Z38" si="11">SUM(AA33:AF33)</f>
        <v>4</v>
      </c>
      <c r="AA33" s="24">
        <v>0</v>
      </c>
      <c r="AB33" s="24">
        <v>4</v>
      </c>
      <c r="AC33" s="24">
        <v>0</v>
      </c>
      <c r="AD33" s="24">
        <v>0</v>
      </c>
      <c r="AE33" s="24">
        <v>0</v>
      </c>
      <c r="AF33" s="24">
        <v>0</v>
      </c>
      <c r="AG33" s="106">
        <f t="shared" si="7"/>
        <v>2</v>
      </c>
      <c r="AH33" s="24">
        <v>0</v>
      </c>
      <c r="AI33" s="24">
        <v>2</v>
      </c>
      <c r="AJ33" s="24">
        <v>0</v>
      </c>
      <c r="AK33" s="24">
        <v>0</v>
      </c>
      <c r="AL33" s="24">
        <v>0</v>
      </c>
      <c r="AM33" s="24">
        <v>0</v>
      </c>
      <c r="AN33" s="120">
        <f>(Z33+AG33)/K33</f>
        <v>0.3</v>
      </c>
      <c r="AO33" s="120">
        <f t="shared" si="9"/>
        <v>0.1</v>
      </c>
      <c r="AP33" s="27" t="s">
        <v>93</v>
      </c>
      <c r="AQ33" s="27" t="s">
        <v>85</v>
      </c>
      <c r="AR33" s="35" t="s">
        <v>100</v>
      </c>
      <c r="AS33" s="30" t="s">
        <v>134</v>
      </c>
      <c r="AT33" s="35" t="s">
        <v>86</v>
      </c>
      <c r="AU33" s="28" t="s">
        <v>140</v>
      </c>
      <c r="AV33" s="36">
        <v>0</v>
      </c>
      <c r="AX33" s="43">
        <v>1.73706</v>
      </c>
      <c r="AY33" s="43"/>
      <c r="AZ33" s="37"/>
      <c r="BA33" s="37"/>
      <c r="BB33" s="37"/>
      <c r="BC33" s="123">
        <f t="shared" si="1"/>
        <v>1.73706</v>
      </c>
      <c r="BD33" s="36" t="s">
        <v>111</v>
      </c>
      <c r="BE33" s="44"/>
      <c r="BF33" s="44">
        <v>0.35</v>
      </c>
      <c r="BG33" s="44"/>
      <c r="BH33" s="124">
        <f t="shared" si="2"/>
        <v>2.0870600000000001</v>
      </c>
      <c r="BI33" s="59">
        <f t="shared" si="10"/>
        <v>0.104353</v>
      </c>
      <c r="BJ33" s="39" t="s">
        <v>102</v>
      </c>
      <c r="BK33" s="136">
        <v>20</v>
      </c>
      <c r="BL33" s="137">
        <v>30</v>
      </c>
      <c r="BM33" s="137">
        <v>50</v>
      </c>
      <c r="BN33" s="137">
        <v>30</v>
      </c>
      <c r="BO33" s="137">
        <v>20</v>
      </c>
      <c r="BP33" s="137">
        <v>20</v>
      </c>
      <c r="BQ33" s="138">
        <f t="shared" si="3"/>
        <v>50</v>
      </c>
      <c r="BR33" s="138">
        <f t="shared" si="4"/>
        <v>80</v>
      </c>
      <c r="BS33" s="138">
        <f t="shared" si="5"/>
        <v>40</v>
      </c>
      <c r="BT33" s="138">
        <f t="shared" si="6"/>
        <v>170</v>
      </c>
      <c r="BU33" s="2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  <c r="DI33" s="57"/>
      <c r="DJ33" s="57"/>
    </row>
    <row r="34" spans="1:114" ht="12.75" customHeight="1">
      <c r="A34" s="25" t="s">
        <v>199</v>
      </c>
      <c r="B34" s="35" t="s">
        <v>200</v>
      </c>
      <c r="C34" s="47" t="s">
        <v>180</v>
      </c>
      <c r="D34" s="50" t="s">
        <v>117</v>
      </c>
      <c r="E34" s="28" t="s">
        <v>118</v>
      </c>
      <c r="F34" s="24" t="s">
        <v>108</v>
      </c>
      <c r="G34" s="28" t="s">
        <v>80</v>
      </c>
      <c r="H34" s="28" t="s">
        <v>80</v>
      </c>
      <c r="I34" s="28" t="s">
        <v>158</v>
      </c>
      <c r="J34" s="47" t="s">
        <v>135</v>
      </c>
      <c r="K34" s="107">
        <v>49</v>
      </c>
      <c r="L34" s="24">
        <v>34</v>
      </c>
      <c r="M34" s="24">
        <v>12</v>
      </c>
      <c r="N34" s="33">
        <v>3</v>
      </c>
      <c r="O34" s="106">
        <f t="shared" si="0"/>
        <v>245</v>
      </c>
      <c r="P34" s="33">
        <v>172</v>
      </c>
      <c r="Q34" s="33">
        <v>60</v>
      </c>
      <c r="R34" s="33">
        <v>13</v>
      </c>
      <c r="S34" s="106">
        <f t="shared" si="8"/>
        <v>34</v>
      </c>
      <c r="T34" s="33">
        <v>0</v>
      </c>
      <c r="U34" s="33">
        <v>6</v>
      </c>
      <c r="V34" s="33">
        <v>20</v>
      </c>
      <c r="W34" s="33">
        <v>8</v>
      </c>
      <c r="X34" s="33">
        <v>0</v>
      </c>
      <c r="Y34" s="33">
        <v>0</v>
      </c>
      <c r="Z34" s="106">
        <f t="shared" si="11"/>
        <v>12</v>
      </c>
      <c r="AA34" s="33">
        <v>0</v>
      </c>
      <c r="AB34" s="33">
        <v>8</v>
      </c>
      <c r="AC34" s="33">
        <v>0</v>
      </c>
      <c r="AD34" s="33">
        <v>4</v>
      </c>
      <c r="AE34" s="33">
        <v>0</v>
      </c>
      <c r="AF34" s="33">
        <v>0</v>
      </c>
      <c r="AG34" s="106">
        <f t="shared" si="7"/>
        <v>3</v>
      </c>
      <c r="AH34" s="33">
        <v>0</v>
      </c>
      <c r="AI34" s="33">
        <v>2</v>
      </c>
      <c r="AJ34" s="33">
        <v>1</v>
      </c>
      <c r="AK34" s="33">
        <v>0</v>
      </c>
      <c r="AL34" s="33">
        <v>0</v>
      </c>
      <c r="AM34" s="33">
        <v>0</v>
      </c>
      <c r="AN34" s="120">
        <f>(M34+N34)/K34</f>
        <v>0.30612244897959184</v>
      </c>
      <c r="AO34" s="120">
        <f t="shared" si="9"/>
        <v>6.1224489795918366E-2</v>
      </c>
      <c r="AP34" s="27" t="s">
        <v>93</v>
      </c>
      <c r="AQ34" s="58" t="s">
        <v>85</v>
      </c>
      <c r="AR34" s="28" t="s">
        <v>158</v>
      </c>
      <c r="AS34" s="47" t="s">
        <v>135</v>
      </c>
      <c r="AT34" s="47" t="s">
        <v>82</v>
      </c>
      <c r="AU34" s="58" t="s">
        <v>87</v>
      </c>
      <c r="AV34" s="36">
        <v>3.0981874600000001</v>
      </c>
      <c r="AW34" s="43">
        <v>3.6440000000000001</v>
      </c>
      <c r="AX34" s="43"/>
      <c r="AY34" s="43"/>
      <c r="AZ34" s="37"/>
      <c r="BA34" s="37"/>
      <c r="BB34" s="37"/>
      <c r="BC34" s="123">
        <f t="shared" si="1"/>
        <v>6.7421874600000002</v>
      </c>
      <c r="BD34" s="36" t="s">
        <v>111</v>
      </c>
      <c r="BE34" s="44"/>
      <c r="BF34" s="44"/>
      <c r="BG34" s="44"/>
      <c r="BH34" s="124">
        <f t="shared" si="2"/>
        <v>6.7421874600000002</v>
      </c>
      <c r="BI34" s="45">
        <f t="shared" si="10"/>
        <v>0.13759566244897958</v>
      </c>
      <c r="BJ34" s="39" t="s">
        <v>102</v>
      </c>
      <c r="BK34" s="136">
        <v>20</v>
      </c>
      <c r="BL34" s="137">
        <v>30</v>
      </c>
      <c r="BM34" s="137">
        <v>50</v>
      </c>
      <c r="BN34" s="137">
        <v>70</v>
      </c>
      <c r="BO34" s="137">
        <v>0</v>
      </c>
      <c r="BP34" s="137">
        <v>20</v>
      </c>
      <c r="BQ34" s="138">
        <f t="shared" si="3"/>
        <v>50</v>
      </c>
      <c r="BR34" s="138">
        <f t="shared" si="4"/>
        <v>120</v>
      </c>
      <c r="BS34" s="138">
        <f t="shared" si="5"/>
        <v>20</v>
      </c>
      <c r="BT34" s="138">
        <f t="shared" si="6"/>
        <v>190</v>
      </c>
      <c r="BU34" s="55"/>
      <c r="BV34" s="8"/>
      <c r="BW34" s="46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</row>
    <row r="35" spans="1:114" ht="13.5" customHeight="1">
      <c r="A35" s="25" t="s">
        <v>201</v>
      </c>
      <c r="B35" s="30" t="s">
        <v>202</v>
      </c>
      <c r="C35" s="28" t="s">
        <v>203</v>
      </c>
      <c r="D35" s="50" t="s">
        <v>117</v>
      </c>
      <c r="E35" s="28" t="s">
        <v>118</v>
      </c>
      <c r="F35" s="24" t="s">
        <v>108</v>
      </c>
      <c r="G35" s="28" t="s">
        <v>80</v>
      </c>
      <c r="H35" s="28" t="s">
        <v>80</v>
      </c>
      <c r="I35" s="28" t="s">
        <v>86</v>
      </c>
      <c r="J35" s="47" t="s">
        <v>140</v>
      </c>
      <c r="K35" s="109">
        <v>20</v>
      </c>
      <c r="L35" s="24">
        <v>14</v>
      </c>
      <c r="M35" s="24">
        <v>6</v>
      </c>
      <c r="N35" s="24">
        <v>0</v>
      </c>
      <c r="O35" s="106">
        <f t="shared" si="0"/>
        <v>84</v>
      </c>
      <c r="P35" s="24">
        <v>56</v>
      </c>
      <c r="Q35" s="24">
        <v>28</v>
      </c>
      <c r="R35" s="24">
        <v>0</v>
      </c>
      <c r="S35" s="106">
        <f t="shared" si="8"/>
        <v>14</v>
      </c>
      <c r="T35" s="24">
        <v>0</v>
      </c>
      <c r="U35" s="24">
        <v>6</v>
      </c>
      <c r="V35" s="24">
        <v>8</v>
      </c>
      <c r="W35" s="24">
        <v>0</v>
      </c>
      <c r="X35" s="24">
        <v>0</v>
      </c>
      <c r="Y35" s="24">
        <v>0</v>
      </c>
      <c r="Z35" s="106">
        <f t="shared" si="11"/>
        <v>6</v>
      </c>
      <c r="AA35" s="24">
        <v>0</v>
      </c>
      <c r="AB35" s="24">
        <v>4</v>
      </c>
      <c r="AC35" s="24">
        <v>0</v>
      </c>
      <c r="AD35" s="24">
        <v>2</v>
      </c>
      <c r="AE35" s="24">
        <v>0</v>
      </c>
      <c r="AF35" s="24">
        <v>0</v>
      </c>
      <c r="AG35" s="106">
        <f t="shared" si="7"/>
        <v>0</v>
      </c>
      <c r="AH35" s="33">
        <v>0</v>
      </c>
      <c r="AI35" s="33">
        <v>0</v>
      </c>
      <c r="AJ35" s="33">
        <v>0</v>
      </c>
      <c r="AK35" s="33">
        <v>0</v>
      </c>
      <c r="AL35" s="33">
        <v>0</v>
      </c>
      <c r="AM35" s="33">
        <v>0</v>
      </c>
      <c r="AN35" s="120">
        <f>(M35+N35)/K35</f>
        <v>0.3</v>
      </c>
      <c r="AO35" s="120">
        <f t="shared" si="9"/>
        <v>0</v>
      </c>
      <c r="AP35" s="27" t="s">
        <v>93</v>
      </c>
      <c r="AQ35" s="29" t="s">
        <v>85</v>
      </c>
      <c r="AR35" s="28" t="s">
        <v>86</v>
      </c>
      <c r="AS35" s="30" t="s">
        <v>140</v>
      </c>
      <c r="AT35" s="35" t="s">
        <v>94</v>
      </c>
      <c r="AU35" s="35" t="s">
        <v>119</v>
      </c>
      <c r="AV35" s="36">
        <v>0</v>
      </c>
      <c r="AW35" s="36"/>
      <c r="AX35" s="36"/>
      <c r="AY35" s="36">
        <v>1</v>
      </c>
      <c r="AZ35" s="36">
        <v>0.95899999999999996</v>
      </c>
      <c r="BA35" s="37"/>
      <c r="BB35" s="37"/>
      <c r="BC35" s="123">
        <f t="shared" si="1"/>
        <v>1.9590000000000001</v>
      </c>
      <c r="BD35" s="24" t="s">
        <v>111</v>
      </c>
      <c r="BE35" s="30"/>
      <c r="BF35" s="30"/>
      <c r="BG35" s="30"/>
      <c r="BH35" s="124">
        <f t="shared" si="2"/>
        <v>1.9590000000000001</v>
      </c>
      <c r="BI35" s="45">
        <f t="shared" si="10"/>
        <v>9.7950000000000009E-2</v>
      </c>
      <c r="BJ35" s="39" t="s">
        <v>122</v>
      </c>
      <c r="BK35" s="136">
        <v>20</v>
      </c>
      <c r="BL35" s="137">
        <v>30</v>
      </c>
      <c r="BM35" s="137">
        <v>0</v>
      </c>
      <c r="BN35" s="137">
        <v>30</v>
      </c>
      <c r="BO35" s="137">
        <v>0</v>
      </c>
      <c r="BP35" s="137">
        <v>10</v>
      </c>
      <c r="BQ35" s="138">
        <f t="shared" si="3"/>
        <v>50</v>
      </c>
      <c r="BR35" s="138">
        <f t="shared" si="4"/>
        <v>30</v>
      </c>
      <c r="BS35" s="138">
        <f t="shared" si="5"/>
        <v>10</v>
      </c>
      <c r="BT35" s="138">
        <f t="shared" si="6"/>
        <v>90</v>
      </c>
      <c r="BU35" s="35"/>
      <c r="BV35" s="8"/>
      <c r="BW35" s="46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</row>
    <row r="36" spans="1:114" ht="13.5" customHeight="1">
      <c r="A36" s="24" t="s">
        <v>204</v>
      </c>
      <c r="B36" s="47" t="s">
        <v>205</v>
      </c>
      <c r="C36" s="61" t="s">
        <v>206</v>
      </c>
      <c r="D36" s="50" t="s">
        <v>77</v>
      </c>
      <c r="E36" s="47" t="s">
        <v>78</v>
      </c>
      <c r="F36" s="24" t="s">
        <v>108</v>
      </c>
      <c r="G36" s="47" t="s">
        <v>91</v>
      </c>
      <c r="H36" s="47" t="s">
        <v>92</v>
      </c>
      <c r="I36" s="31" t="s">
        <v>158</v>
      </c>
      <c r="J36" s="30" t="s">
        <v>140</v>
      </c>
      <c r="K36" s="109">
        <v>40</v>
      </c>
      <c r="L36" s="24">
        <v>0</v>
      </c>
      <c r="M36" s="24">
        <v>27</v>
      </c>
      <c r="N36" s="24">
        <v>13</v>
      </c>
      <c r="O36" s="109">
        <f t="shared" si="0"/>
        <v>93</v>
      </c>
      <c r="P36" s="24">
        <v>0</v>
      </c>
      <c r="Q36" s="24">
        <v>60</v>
      </c>
      <c r="R36" s="24">
        <v>33</v>
      </c>
      <c r="S36" s="109">
        <f t="shared" si="8"/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109">
        <f t="shared" si="11"/>
        <v>27</v>
      </c>
      <c r="AA36" s="24">
        <v>21</v>
      </c>
      <c r="AB36" s="24">
        <v>6</v>
      </c>
      <c r="AC36" s="24">
        <v>0</v>
      </c>
      <c r="AD36" s="24">
        <v>0</v>
      </c>
      <c r="AE36" s="24">
        <v>0</v>
      </c>
      <c r="AF36" s="24">
        <v>0</v>
      </c>
      <c r="AG36" s="109">
        <f t="shared" si="7"/>
        <v>13</v>
      </c>
      <c r="AH36" s="24">
        <v>6</v>
      </c>
      <c r="AI36" s="24">
        <v>7</v>
      </c>
      <c r="AJ36" s="24">
        <v>0</v>
      </c>
      <c r="AK36" s="24">
        <v>0</v>
      </c>
      <c r="AL36" s="24">
        <v>0</v>
      </c>
      <c r="AM36" s="24">
        <v>0</v>
      </c>
      <c r="AN36" s="120">
        <f>(M36+N36)/K36</f>
        <v>1</v>
      </c>
      <c r="AO36" s="120">
        <f t="shared" si="9"/>
        <v>0.32500000000000001</v>
      </c>
      <c r="AP36" s="27" t="s">
        <v>93</v>
      </c>
      <c r="AQ36" s="29" t="s">
        <v>85</v>
      </c>
      <c r="AR36" s="35" t="s">
        <v>158</v>
      </c>
      <c r="AS36" s="30" t="s">
        <v>146</v>
      </c>
      <c r="AT36" s="35" t="s">
        <v>82</v>
      </c>
      <c r="AU36" s="30" t="s">
        <v>207</v>
      </c>
      <c r="AV36" s="36">
        <v>2</v>
      </c>
      <c r="AW36" s="36">
        <f>1.1406148+0.7</f>
        <v>1.8406148</v>
      </c>
      <c r="AX36" s="37"/>
      <c r="AY36" s="37"/>
      <c r="AZ36" s="37"/>
      <c r="BA36" s="37"/>
      <c r="BB36" s="37"/>
      <c r="BC36" s="123">
        <f t="shared" si="1"/>
        <v>3.8406148</v>
      </c>
      <c r="BD36" s="24" t="s">
        <v>111</v>
      </c>
      <c r="BE36" s="24"/>
      <c r="BF36" s="49"/>
      <c r="BG36" s="44"/>
      <c r="BH36" s="124">
        <f t="shared" si="2"/>
        <v>3.8406148</v>
      </c>
      <c r="BI36" s="45">
        <f t="shared" si="10"/>
        <v>9.6015370000000003E-2</v>
      </c>
      <c r="BJ36" s="39" t="s">
        <v>102</v>
      </c>
      <c r="BK36" s="136">
        <v>40</v>
      </c>
      <c r="BL36" s="137">
        <v>20</v>
      </c>
      <c r="BM36" s="137">
        <v>80</v>
      </c>
      <c r="BN36" s="137">
        <v>30</v>
      </c>
      <c r="BO36" s="137">
        <v>20</v>
      </c>
      <c r="BP36" s="137">
        <v>30</v>
      </c>
      <c r="BQ36" s="138">
        <f t="shared" si="3"/>
        <v>60</v>
      </c>
      <c r="BR36" s="138">
        <f t="shared" si="4"/>
        <v>110</v>
      </c>
      <c r="BS36" s="138">
        <f t="shared" si="5"/>
        <v>50</v>
      </c>
      <c r="BT36" s="138">
        <f t="shared" si="6"/>
        <v>220</v>
      </c>
      <c r="BU36" s="55"/>
      <c r="BV36" s="8"/>
      <c r="BW36" s="46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</row>
    <row r="37" spans="1:114" ht="13.5" customHeight="1">
      <c r="A37" s="25" t="s">
        <v>208</v>
      </c>
      <c r="B37" s="29" t="s">
        <v>209</v>
      </c>
      <c r="C37" s="28" t="s">
        <v>206</v>
      </c>
      <c r="D37" s="29" t="s">
        <v>77</v>
      </c>
      <c r="E37" s="28" t="s">
        <v>78</v>
      </c>
      <c r="F37" s="25" t="s">
        <v>108</v>
      </c>
      <c r="G37" s="27" t="s">
        <v>91</v>
      </c>
      <c r="H37" s="27" t="s">
        <v>92</v>
      </c>
      <c r="I37" s="56" t="s">
        <v>210</v>
      </c>
      <c r="J37" s="28" t="s">
        <v>121</v>
      </c>
      <c r="K37" s="112">
        <v>45</v>
      </c>
      <c r="L37" s="33">
        <v>15</v>
      </c>
      <c r="M37" s="33">
        <v>18</v>
      </c>
      <c r="N37" s="33">
        <v>12</v>
      </c>
      <c r="O37" s="106">
        <f t="shared" si="0"/>
        <v>163</v>
      </c>
      <c r="P37" s="53">
        <v>90</v>
      </c>
      <c r="Q37" s="33">
        <v>43</v>
      </c>
      <c r="R37" s="33">
        <v>30</v>
      </c>
      <c r="S37" s="107">
        <f t="shared" si="8"/>
        <v>15</v>
      </c>
      <c r="T37" s="33">
        <v>0</v>
      </c>
      <c r="U37" s="53">
        <v>0</v>
      </c>
      <c r="V37" s="33">
        <v>15</v>
      </c>
      <c r="W37" s="33">
        <v>0</v>
      </c>
      <c r="X37" s="33">
        <v>0</v>
      </c>
      <c r="Y37" s="33">
        <v>0</v>
      </c>
      <c r="Z37" s="106">
        <f t="shared" si="11"/>
        <v>18</v>
      </c>
      <c r="AA37" s="33">
        <v>11</v>
      </c>
      <c r="AB37" s="33">
        <v>7</v>
      </c>
      <c r="AC37" s="33">
        <v>0</v>
      </c>
      <c r="AD37" s="33">
        <v>0</v>
      </c>
      <c r="AE37" s="33">
        <v>0</v>
      </c>
      <c r="AF37" s="33">
        <v>0</v>
      </c>
      <c r="AG37" s="106">
        <f t="shared" si="7"/>
        <v>12</v>
      </c>
      <c r="AH37" s="33">
        <v>6</v>
      </c>
      <c r="AI37" s="33">
        <v>6</v>
      </c>
      <c r="AJ37" s="33">
        <v>0</v>
      </c>
      <c r="AK37" s="33">
        <v>0</v>
      </c>
      <c r="AL37" s="33">
        <v>0</v>
      </c>
      <c r="AM37" s="33">
        <v>0</v>
      </c>
      <c r="AN37" s="120">
        <f>(Z37+AG37)/K37</f>
        <v>0.66666666666666663</v>
      </c>
      <c r="AO37" s="120">
        <f t="shared" si="9"/>
        <v>0.26666666666666666</v>
      </c>
      <c r="AP37" s="27" t="s">
        <v>93</v>
      </c>
      <c r="AQ37" s="35" t="s">
        <v>85</v>
      </c>
      <c r="AR37" s="30" t="s">
        <v>210</v>
      </c>
      <c r="AS37" s="28" t="s">
        <v>134</v>
      </c>
      <c r="AT37" s="27" t="s">
        <v>82</v>
      </c>
      <c r="AU37" s="28" t="s">
        <v>101</v>
      </c>
      <c r="AV37" s="36">
        <v>3.627094</v>
      </c>
      <c r="AW37" s="37"/>
      <c r="AX37" s="37"/>
      <c r="AY37" s="37"/>
      <c r="AZ37" s="37"/>
      <c r="BA37" s="36"/>
      <c r="BB37" s="37"/>
      <c r="BC37" s="123">
        <f t="shared" si="1"/>
        <v>3.627094</v>
      </c>
      <c r="BD37" s="24" t="s">
        <v>111</v>
      </c>
      <c r="BE37" s="24"/>
      <c r="BF37" s="24"/>
      <c r="BG37" s="49">
        <v>0.20524999999999999</v>
      </c>
      <c r="BH37" s="124">
        <f t="shared" si="2"/>
        <v>3.832344</v>
      </c>
      <c r="BI37" s="45">
        <f t="shared" si="10"/>
        <v>8.5163199999999994E-2</v>
      </c>
      <c r="BJ37" s="39" t="s">
        <v>102</v>
      </c>
      <c r="BK37" s="136">
        <v>40</v>
      </c>
      <c r="BL37" s="137">
        <v>20</v>
      </c>
      <c r="BM37" s="137">
        <v>80</v>
      </c>
      <c r="BN37" s="137">
        <v>70</v>
      </c>
      <c r="BO37" s="137">
        <v>20</v>
      </c>
      <c r="BP37" s="137">
        <v>30</v>
      </c>
      <c r="BQ37" s="138">
        <f t="shared" si="3"/>
        <v>60</v>
      </c>
      <c r="BR37" s="138">
        <f t="shared" si="4"/>
        <v>150</v>
      </c>
      <c r="BS37" s="138">
        <f t="shared" si="5"/>
        <v>50</v>
      </c>
      <c r="BT37" s="138">
        <f t="shared" si="6"/>
        <v>260</v>
      </c>
      <c r="BU37" s="55"/>
      <c r="BV37" s="8"/>
      <c r="BW37" s="46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</row>
    <row r="38" spans="1:114" ht="13.5" customHeight="1">
      <c r="A38" s="25" t="s">
        <v>211</v>
      </c>
      <c r="B38" s="50" t="s">
        <v>212</v>
      </c>
      <c r="C38" s="29" t="s">
        <v>206</v>
      </c>
      <c r="D38" s="29" t="s">
        <v>77</v>
      </c>
      <c r="E38" s="28" t="s">
        <v>78</v>
      </c>
      <c r="F38" s="25" t="s">
        <v>79</v>
      </c>
      <c r="G38" s="27" t="s">
        <v>92</v>
      </c>
      <c r="H38" s="27" t="s">
        <v>92</v>
      </c>
      <c r="I38" s="56" t="s">
        <v>213</v>
      </c>
      <c r="J38" s="28" t="s">
        <v>99</v>
      </c>
      <c r="K38" s="107">
        <v>85</v>
      </c>
      <c r="L38" s="33">
        <v>66</v>
      </c>
      <c r="M38" s="33">
        <v>13</v>
      </c>
      <c r="N38" s="33">
        <v>6</v>
      </c>
      <c r="O38" s="107">
        <f t="shared" si="0"/>
        <v>453</v>
      </c>
      <c r="P38" s="33">
        <v>333</v>
      </c>
      <c r="Q38" s="33">
        <v>94</v>
      </c>
      <c r="R38" s="33">
        <v>26</v>
      </c>
      <c r="S38" s="107">
        <f t="shared" si="8"/>
        <v>66</v>
      </c>
      <c r="T38" s="33">
        <v>0</v>
      </c>
      <c r="U38" s="33">
        <v>25</v>
      </c>
      <c r="V38" s="33">
        <v>27</v>
      </c>
      <c r="W38" s="33">
        <v>14</v>
      </c>
      <c r="X38" s="33">
        <v>0</v>
      </c>
      <c r="Y38" s="33">
        <v>0</v>
      </c>
      <c r="Z38" s="106">
        <f t="shared" si="11"/>
        <v>13</v>
      </c>
      <c r="AA38" s="33">
        <v>0</v>
      </c>
      <c r="AB38" s="33">
        <v>1</v>
      </c>
      <c r="AC38" s="33">
        <v>2</v>
      </c>
      <c r="AD38" s="33">
        <v>0</v>
      </c>
      <c r="AE38" s="33">
        <v>10</v>
      </c>
      <c r="AF38" s="33">
        <v>0</v>
      </c>
      <c r="AG38" s="106">
        <f t="shared" si="7"/>
        <v>6</v>
      </c>
      <c r="AH38" s="33">
        <v>0</v>
      </c>
      <c r="AI38" s="33">
        <v>4</v>
      </c>
      <c r="AJ38" s="33">
        <v>2</v>
      </c>
      <c r="AK38" s="33">
        <v>0</v>
      </c>
      <c r="AL38" s="33">
        <v>0</v>
      </c>
      <c r="AM38" s="33">
        <v>0</v>
      </c>
      <c r="AN38" s="120">
        <f>(Z38+AG38)/K38</f>
        <v>0.22352941176470589</v>
      </c>
      <c r="AO38" s="120">
        <f t="shared" si="9"/>
        <v>7.0588235294117646E-2</v>
      </c>
      <c r="AP38" s="27" t="s">
        <v>93</v>
      </c>
      <c r="AQ38" s="27" t="s">
        <v>85</v>
      </c>
      <c r="AR38" s="27" t="s">
        <v>214</v>
      </c>
      <c r="AS38" s="27" t="s">
        <v>99</v>
      </c>
      <c r="AT38" s="35" t="s">
        <v>100</v>
      </c>
      <c r="AU38" s="27" t="s">
        <v>83</v>
      </c>
      <c r="AV38" s="36">
        <v>7.6645485000000004</v>
      </c>
      <c r="AW38" s="43"/>
      <c r="AX38" s="43"/>
      <c r="AY38" s="43"/>
      <c r="AZ38" s="37"/>
      <c r="BA38" s="37"/>
      <c r="BB38" s="37"/>
      <c r="BC38" s="123">
        <f t="shared" ref="BC38:BC70" si="12">SUM(AV38:BB38)</f>
        <v>7.6645485000000004</v>
      </c>
      <c r="BD38" s="36" t="s">
        <v>111</v>
      </c>
      <c r="BE38" s="44"/>
      <c r="BF38" s="44"/>
      <c r="BG38" s="44"/>
      <c r="BH38" s="124">
        <f t="shared" ref="BH38:BH70" si="13">BC38+BF38+BG38+BE38</f>
        <v>7.6645485000000004</v>
      </c>
      <c r="BI38" s="45">
        <f t="shared" si="10"/>
        <v>9.0171158823529413E-2</v>
      </c>
      <c r="BJ38" s="39" t="s">
        <v>102</v>
      </c>
      <c r="BK38" s="136">
        <v>40</v>
      </c>
      <c r="BL38" s="137">
        <v>20</v>
      </c>
      <c r="BM38" s="137">
        <v>80</v>
      </c>
      <c r="BN38" s="137">
        <v>70</v>
      </c>
      <c r="BO38" s="137">
        <v>0</v>
      </c>
      <c r="BP38" s="137">
        <v>10</v>
      </c>
      <c r="BQ38" s="138">
        <f t="shared" ref="BQ38:BQ70" si="14">BK38+BL38</f>
        <v>60</v>
      </c>
      <c r="BR38" s="138">
        <f t="shared" ref="BR38:BR70" si="15">BM38+BN38</f>
        <v>150</v>
      </c>
      <c r="BS38" s="138">
        <f t="shared" ref="BS38:BS70" si="16">BO38+BP38</f>
        <v>10</v>
      </c>
      <c r="BT38" s="138">
        <f t="shared" ref="BT38:BT70" si="17">BQ38+BR38+BS38</f>
        <v>220</v>
      </c>
      <c r="BU38" s="27"/>
      <c r="BV38" s="8"/>
      <c r="BW38" s="46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</row>
    <row r="39" spans="1:114" ht="13.5" customHeight="1">
      <c r="A39" s="24" t="s">
        <v>215</v>
      </c>
      <c r="B39" s="29" t="s">
        <v>216</v>
      </c>
      <c r="C39" s="29" t="s">
        <v>206</v>
      </c>
      <c r="D39" s="29" t="s">
        <v>77</v>
      </c>
      <c r="E39" s="28" t="s">
        <v>78</v>
      </c>
      <c r="F39" s="24" t="s">
        <v>79</v>
      </c>
      <c r="G39" s="35" t="s">
        <v>80</v>
      </c>
      <c r="H39" s="27" t="s">
        <v>81</v>
      </c>
      <c r="I39" s="31" t="s">
        <v>109</v>
      </c>
      <c r="J39" s="28" t="s">
        <v>146</v>
      </c>
      <c r="K39" s="109">
        <v>0</v>
      </c>
      <c r="L39" s="33">
        <v>53</v>
      </c>
      <c r="M39" s="33">
        <v>0</v>
      </c>
      <c r="N39" s="24">
        <v>0</v>
      </c>
      <c r="O39" s="106">
        <f t="shared" si="0"/>
        <v>231</v>
      </c>
      <c r="P39" s="24">
        <v>231</v>
      </c>
      <c r="Q39" s="24">
        <v>0</v>
      </c>
      <c r="R39" s="24">
        <v>0</v>
      </c>
      <c r="S39" s="106">
        <v>0</v>
      </c>
      <c r="T39" s="24">
        <v>8</v>
      </c>
      <c r="U39" s="24">
        <v>34</v>
      </c>
      <c r="V39" s="24">
        <v>8</v>
      </c>
      <c r="W39" s="24">
        <v>1</v>
      </c>
      <c r="X39" s="24">
        <v>2</v>
      </c>
      <c r="Y39" s="24">
        <v>0</v>
      </c>
      <c r="Z39" s="106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106">
        <f t="shared" si="7"/>
        <v>0</v>
      </c>
      <c r="AH39" s="24">
        <v>0</v>
      </c>
      <c r="AI39" s="24">
        <v>0</v>
      </c>
      <c r="AJ39" s="24">
        <v>0</v>
      </c>
      <c r="AK39" s="24">
        <v>0</v>
      </c>
      <c r="AL39" s="24">
        <v>0</v>
      </c>
      <c r="AM39" s="24">
        <v>0</v>
      </c>
      <c r="AN39" s="120">
        <f>(M39+N39)/BV39</f>
        <v>0</v>
      </c>
      <c r="AO39" s="120">
        <f>N39/BV39</f>
        <v>0</v>
      </c>
      <c r="AP39" s="27" t="s">
        <v>84</v>
      </c>
      <c r="AQ39" s="29" t="s">
        <v>85</v>
      </c>
      <c r="AR39" s="28" t="s">
        <v>109</v>
      </c>
      <c r="AS39" s="27" t="s">
        <v>146</v>
      </c>
      <c r="AT39" s="28" t="s">
        <v>120</v>
      </c>
      <c r="AU39" s="27" t="s">
        <v>134</v>
      </c>
      <c r="AV39" s="36">
        <v>0.64834700000000001</v>
      </c>
      <c r="AW39" s="43"/>
      <c r="AX39" s="36"/>
      <c r="AY39" s="36"/>
      <c r="AZ39" s="36">
        <v>2.9569999999999999</v>
      </c>
      <c r="BA39" s="43">
        <v>1.3360000000000001</v>
      </c>
      <c r="BB39" s="36"/>
      <c r="BC39" s="123">
        <f t="shared" si="12"/>
        <v>4.9413470000000004</v>
      </c>
      <c r="BD39" s="24"/>
      <c r="BE39" s="24"/>
      <c r="BF39" s="24"/>
      <c r="BG39" s="24"/>
      <c r="BH39" s="124">
        <f t="shared" si="13"/>
        <v>4.9413470000000004</v>
      </c>
      <c r="BI39" s="45">
        <f>BH39/BV39</f>
        <v>9.3232962264150954E-2</v>
      </c>
      <c r="BJ39" s="39" t="s">
        <v>102</v>
      </c>
      <c r="BK39" s="136">
        <v>40</v>
      </c>
      <c r="BL39" s="137">
        <v>20</v>
      </c>
      <c r="BM39" s="137">
        <v>60</v>
      </c>
      <c r="BN39" s="137">
        <v>70</v>
      </c>
      <c r="BO39" s="137">
        <v>20</v>
      </c>
      <c r="BP39" s="137">
        <v>20</v>
      </c>
      <c r="BQ39" s="138">
        <f t="shared" si="14"/>
        <v>60</v>
      </c>
      <c r="BR39" s="138">
        <f t="shared" si="15"/>
        <v>130</v>
      </c>
      <c r="BS39" s="138">
        <f t="shared" si="16"/>
        <v>40</v>
      </c>
      <c r="BT39" s="138">
        <f t="shared" si="17"/>
        <v>230</v>
      </c>
      <c r="BU39" s="28" t="s">
        <v>217</v>
      </c>
      <c r="BV39" s="202">
        <v>53</v>
      </c>
      <c r="BW39" s="46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</row>
    <row r="40" spans="1:114" ht="13.5" customHeight="1">
      <c r="A40" s="25" t="s">
        <v>218</v>
      </c>
      <c r="B40" s="30" t="s">
        <v>219</v>
      </c>
      <c r="C40" s="30" t="s">
        <v>206</v>
      </c>
      <c r="D40" s="30" t="s">
        <v>77</v>
      </c>
      <c r="E40" s="28" t="s">
        <v>78</v>
      </c>
      <c r="F40" s="24" t="s">
        <v>79</v>
      </c>
      <c r="G40" s="47" t="s">
        <v>80</v>
      </c>
      <c r="H40" s="28" t="s">
        <v>80</v>
      </c>
      <c r="I40" s="28" t="s">
        <v>109</v>
      </c>
      <c r="J40" s="28" t="s">
        <v>121</v>
      </c>
      <c r="K40" s="112">
        <v>0</v>
      </c>
      <c r="L40" s="24">
        <v>37</v>
      </c>
      <c r="M40" s="24">
        <v>18</v>
      </c>
      <c r="N40" s="33">
        <v>3</v>
      </c>
      <c r="O40" s="106">
        <f t="shared" si="0"/>
        <v>221</v>
      </c>
      <c r="P40" s="33">
        <v>147</v>
      </c>
      <c r="Q40" s="33">
        <v>61</v>
      </c>
      <c r="R40" s="33">
        <v>13</v>
      </c>
      <c r="S40" s="106">
        <v>0</v>
      </c>
      <c r="T40" s="33">
        <v>8</v>
      </c>
      <c r="U40" s="33">
        <v>18</v>
      </c>
      <c r="V40" s="33">
        <v>9</v>
      </c>
      <c r="W40" s="33">
        <v>2</v>
      </c>
      <c r="X40" s="33">
        <v>0</v>
      </c>
      <c r="Y40" s="33">
        <v>0</v>
      </c>
      <c r="Z40" s="106">
        <v>0</v>
      </c>
      <c r="AA40" s="33">
        <v>8</v>
      </c>
      <c r="AB40" s="33">
        <v>8</v>
      </c>
      <c r="AC40" s="33">
        <v>1</v>
      </c>
      <c r="AD40" s="33">
        <v>0</v>
      </c>
      <c r="AE40" s="33">
        <v>1</v>
      </c>
      <c r="AF40" s="33">
        <v>0</v>
      </c>
      <c r="AG40" s="106">
        <v>0</v>
      </c>
      <c r="AH40" s="24">
        <v>0</v>
      </c>
      <c r="AI40" s="24">
        <v>2</v>
      </c>
      <c r="AJ40" s="24">
        <v>1</v>
      </c>
      <c r="AK40" s="24">
        <v>0</v>
      </c>
      <c r="AL40" s="24">
        <v>0</v>
      </c>
      <c r="AM40" s="24">
        <v>0</v>
      </c>
      <c r="AN40" s="120">
        <f>(M40+N40)/BV40</f>
        <v>0.36206896551724138</v>
      </c>
      <c r="AO40" s="120">
        <f>N40/BV40</f>
        <v>5.1724137931034482E-2</v>
      </c>
      <c r="AP40" s="27" t="s">
        <v>93</v>
      </c>
      <c r="AQ40" s="30" t="s">
        <v>85</v>
      </c>
      <c r="AR40" s="28" t="s">
        <v>109</v>
      </c>
      <c r="AS40" s="27" t="s">
        <v>119</v>
      </c>
      <c r="AT40" s="28" t="s">
        <v>128</v>
      </c>
      <c r="AU40" s="28" t="s">
        <v>135</v>
      </c>
      <c r="AV40" s="36">
        <v>0.69637300000000002</v>
      </c>
      <c r="AW40" s="36"/>
      <c r="AX40" s="36"/>
      <c r="AY40" s="36"/>
      <c r="AZ40" s="36">
        <v>0.3</v>
      </c>
      <c r="BA40" s="36">
        <v>3.7</v>
      </c>
      <c r="BB40" s="36"/>
      <c r="BC40" s="123">
        <f t="shared" si="12"/>
        <v>4.6963730000000004</v>
      </c>
      <c r="BD40" s="36"/>
      <c r="BE40" s="49"/>
      <c r="BF40" s="49"/>
      <c r="BG40" s="49"/>
      <c r="BH40" s="124">
        <f t="shared" si="13"/>
        <v>4.6963730000000004</v>
      </c>
      <c r="BI40" s="45">
        <f>BH40/BV40</f>
        <v>8.0971948275862071E-2</v>
      </c>
      <c r="BJ40" s="39" t="s">
        <v>102</v>
      </c>
      <c r="BK40" s="136">
        <v>40</v>
      </c>
      <c r="BL40" s="137">
        <v>20</v>
      </c>
      <c r="BM40" s="137">
        <v>60</v>
      </c>
      <c r="BN40" s="137">
        <v>70</v>
      </c>
      <c r="BO40" s="137">
        <v>20</v>
      </c>
      <c r="BP40" s="137">
        <v>20</v>
      </c>
      <c r="BQ40" s="138">
        <f t="shared" si="14"/>
        <v>60</v>
      </c>
      <c r="BR40" s="138">
        <f t="shared" si="15"/>
        <v>130</v>
      </c>
      <c r="BS40" s="138">
        <f t="shared" si="16"/>
        <v>40</v>
      </c>
      <c r="BT40" s="138">
        <f t="shared" si="17"/>
        <v>230</v>
      </c>
      <c r="BU40" s="27" t="s">
        <v>220</v>
      </c>
      <c r="BV40" s="202">
        <v>58</v>
      </c>
      <c r="BW40" s="46"/>
      <c r="BX40" s="8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7"/>
      <c r="CN40" s="57"/>
      <c r="CO40" s="57"/>
      <c r="CP40" s="57"/>
      <c r="CQ40" s="57"/>
      <c r="CR40" s="57"/>
      <c r="CS40" s="57"/>
      <c r="CT40" s="57"/>
      <c r="CU40" s="57"/>
      <c r="CV40" s="57"/>
      <c r="CW40" s="57"/>
      <c r="CX40" s="57"/>
      <c r="CY40" s="57"/>
      <c r="CZ40" s="57"/>
      <c r="DA40" s="57"/>
      <c r="DB40" s="57"/>
      <c r="DC40" s="57"/>
      <c r="DD40" s="57"/>
      <c r="DE40" s="57"/>
      <c r="DF40" s="57"/>
      <c r="DG40" s="57"/>
      <c r="DH40" s="57"/>
      <c r="DI40" s="57"/>
      <c r="DJ40" s="57"/>
    </row>
    <row r="41" spans="1:114" ht="13.5" customHeight="1">
      <c r="A41" s="24" t="s">
        <v>221</v>
      </c>
      <c r="B41" s="58" t="s">
        <v>222</v>
      </c>
      <c r="C41" s="28" t="s">
        <v>206</v>
      </c>
      <c r="D41" s="29" t="s">
        <v>77</v>
      </c>
      <c r="E41" s="28" t="s">
        <v>78</v>
      </c>
      <c r="F41" s="24" t="s">
        <v>79</v>
      </c>
      <c r="G41" s="28" t="s">
        <v>91</v>
      </c>
      <c r="H41" s="28" t="s">
        <v>92</v>
      </c>
      <c r="I41" s="31" t="s">
        <v>158</v>
      </c>
      <c r="J41" s="47" t="s">
        <v>140</v>
      </c>
      <c r="K41" s="106">
        <v>12</v>
      </c>
      <c r="L41" s="33">
        <v>10</v>
      </c>
      <c r="M41" s="33">
        <v>2</v>
      </c>
      <c r="N41" s="33">
        <v>0</v>
      </c>
      <c r="O41" s="106">
        <f t="shared" si="0"/>
        <v>54</v>
      </c>
      <c r="P41" s="33">
        <v>46</v>
      </c>
      <c r="Q41" s="33">
        <v>8</v>
      </c>
      <c r="R41" s="33">
        <v>0</v>
      </c>
      <c r="S41" s="107">
        <f t="shared" ref="S41:S57" si="18">SUM(T41:Y41)</f>
        <v>10</v>
      </c>
      <c r="T41" s="33">
        <v>0</v>
      </c>
      <c r="U41" s="33">
        <v>4</v>
      </c>
      <c r="V41" s="33">
        <v>6</v>
      </c>
      <c r="W41" s="33">
        <v>0</v>
      </c>
      <c r="X41" s="33">
        <v>0</v>
      </c>
      <c r="Y41" s="33">
        <v>0</v>
      </c>
      <c r="Z41" s="106">
        <f t="shared" ref="Z41:Z59" si="19">SUM(AA41:AF41)</f>
        <v>2</v>
      </c>
      <c r="AA41" s="33">
        <v>0</v>
      </c>
      <c r="AB41" s="33">
        <v>2</v>
      </c>
      <c r="AC41" s="33">
        <v>0</v>
      </c>
      <c r="AD41" s="33">
        <v>0</v>
      </c>
      <c r="AE41" s="33">
        <v>0</v>
      </c>
      <c r="AF41" s="33">
        <v>0</v>
      </c>
      <c r="AG41" s="106">
        <f t="shared" ref="AG41:AG59" si="20">SUM(AH41:AM41)</f>
        <v>0</v>
      </c>
      <c r="AH41" s="33">
        <v>0</v>
      </c>
      <c r="AI41" s="33">
        <v>0</v>
      </c>
      <c r="AJ41" s="33">
        <v>0</v>
      </c>
      <c r="AK41" s="33">
        <v>0</v>
      </c>
      <c r="AL41" s="33">
        <v>0</v>
      </c>
      <c r="AM41" s="33">
        <v>0</v>
      </c>
      <c r="AN41" s="120">
        <f>(Z41+AG41)/K41</f>
        <v>0.16666666666666666</v>
      </c>
      <c r="AO41" s="120">
        <f t="shared" ref="AO41:AO59" si="21">N41/K41</f>
        <v>0</v>
      </c>
      <c r="AP41" s="27" t="s">
        <v>93</v>
      </c>
      <c r="AQ41" s="28" t="s">
        <v>85</v>
      </c>
      <c r="AR41" s="31" t="s">
        <v>158</v>
      </c>
      <c r="AS41" s="47" t="s">
        <v>140</v>
      </c>
      <c r="AT41" s="31" t="s">
        <v>100</v>
      </c>
      <c r="AU41" s="47" t="s">
        <v>83</v>
      </c>
      <c r="AV41" s="36">
        <v>1.27312713</v>
      </c>
      <c r="AW41" s="43"/>
      <c r="AX41" s="43"/>
      <c r="AY41" s="43"/>
      <c r="AZ41" s="37"/>
      <c r="BA41" s="37"/>
      <c r="BB41" s="37"/>
      <c r="BC41" s="123">
        <f t="shared" si="12"/>
        <v>1.27312713</v>
      </c>
      <c r="BD41" s="36" t="s">
        <v>111</v>
      </c>
      <c r="BE41" s="44"/>
      <c r="BF41" s="44"/>
      <c r="BG41" s="44"/>
      <c r="BH41" s="124">
        <f t="shared" si="13"/>
        <v>1.27312713</v>
      </c>
      <c r="BI41" s="45">
        <f t="shared" ref="BI41:BI71" si="22">BH41/K41</f>
        <v>0.1060939275</v>
      </c>
      <c r="BJ41" s="39" t="s">
        <v>88</v>
      </c>
      <c r="BK41" s="136">
        <v>40</v>
      </c>
      <c r="BL41" s="137">
        <v>20</v>
      </c>
      <c r="BM41" s="137">
        <v>30</v>
      </c>
      <c r="BN41" s="137">
        <v>30</v>
      </c>
      <c r="BO41" s="137">
        <v>20</v>
      </c>
      <c r="BP41" s="137">
        <v>10</v>
      </c>
      <c r="BQ41" s="138">
        <f t="shared" si="14"/>
        <v>60</v>
      </c>
      <c r="BR41" s="138">
        <f t="shared" si="15"/>
        <v>60</v>
      </c>
      <c r="BS41" s="138">
        <f t="shared" si="16"/>
        <v>30</v>
      </c>
      <c r="BT41" s="138">
        <f t="shared" si="17"/>
        <v>150</v>
      </c>
      <c r="BU41" s="55"/>
      <c r="BV41" s="8"/>
      <c r="BW41" s="46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</row>
    <row r="42" spans="1:114" ht="13.5" customHeight="1">
      <c r="A42" s="24" t="s">
        <v>223</v>
      </c>
      <c r="B42" s="47" t="s">
        <v>224</v>
      </c>
      <c r="C42" s="30" t="s">
        <v>206</v>
      </c>
      <c r="D42" s="30" t="s">
        <v>77</v>
      </c>
      <c r="E42" s="28" t="s">
        <v>78</v>
      </c>
      <c r="F42" s="24" t="s">
        <v>79</v>
      </c>
      <c r="G42" s="47" t="s">
        <v>80</v>
      </c>
      <c r="H42" s="28" t="s">
        <v>80</v>
      </c>
      <c r="I42" s="31" t="s">
        <v>82</v>
      </c>
      <c r="J42" s="47" t="s">
        <v>110</v>
      </c>
      <c r="K42" s="109">
        <v>23</v>
      </c>
      <c r="L42" s="24">
        <v>17</v>
      </c>
      <c r="M42" s="24">
        <v>6</v>
      </c>
      <c r="N42" s="24">
        <v>0</v>
      </c>
      <c r="O42" s="106">
        <v>91</v>
      </c>
      <c r="P42" s="24">
        <v>71</v>
      </c>
      <c r="Q42" s="24">
        <v>20</v>
      </c>
      <c r="R42" s="24">
        <v>0</v>
      </c>
      <c r="S42" s="106">
        <f t="shared" si="18"/>
        <v>17</v>
      </c>
      <c r="T42" s="24">
        <v>2</v>
      </c>
      <c r="U42" s="24">
        <v>10</v>
      </c>
      <c r="V42" s="24">
        <v>3</v>
      </c>
      <c r="W42" s="24">
        <v>2</v>
      </c>
      <c r="X42" s="24">
        <v>0</v>
      </c>
      <c r="Y42" s="24">
        <v>0</v>
      </c>
      <c r="Z42" s="106">
        <f t="shared" si="19"/>
        <v>6</v>
      </c>
      <c r="AA42" s="24">
        <v>2</v>
      </c>
      <c r="AB42" s="24">
        <v>4</v>
      </c>
      <c r="AC42" s="24">
        <v>0</v>
      </c>
      <c r="AD42" s="24">
        <v>0</v>
      </c>
      <c r="AE42" s="24">
        <v>0</v>
      </c>
      <c r="AF42" s="24">
        <v>0</v>
      </c>
      <c r="AG42" s="106">
        <f t="shared" si="20"/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24">
        <v>0</v>
      </c>
      <c r="AN42" s="120">
        <f>(M42+N42)/K42</f>
        <v>0.2608695652173913</v>
      </c>
      <c r="AO42" s="120">
        <f t="shared" si="21"/>
        <v>0</v>
      </c>
      <c r="AP42" s="27" t="s">
        <v>93</v>
      </c>
      <c r="AQ42" s="27" t="s">
        <v>85</v>
      </c>
      <c r="AR42" s="35" t="s">
        <v>82</v>
      </c>
      <c r="AS42" s="28" t="s">
        <v>110</v>
      </c>
      <c r="AT42" s="35" t="s">
        <v>109</v>
      </c>
      <c r="AU42" s="28" t="s">
        <v>87</v>
      </c>
      <c r="AV42" s="36">
        <v>0</v>
      </c>
      <c r="AW42" s="36"/>
      <c r="AX42" s="36">
        <v>2.7829999999999999</v>
      </c>
      <c r="AY42" s="37"/>
      <c r="AZ42" s="37"/>
      <c r="BA42" s="37"/>
      <c r="BB42" s="37"/>
      <c r="BC42" s="123">
        <f t="shared" si="12"/>
        <v>2.7829999999999999</v>
      </c>
      <c r="BD42" s="24"/>
      <c r="BE42" s="49"/>
      <c r="BF42" s="49"/>
      <c r="BG42" s="44"/>
      <c r="BH42" s="124">
        <f t="shared" si="13"/>
        <v>2.7829999999999999</v>
      </c>
      <c r="BI42" s="45">
        <f t="shared" si="22"/>
        <v>0.121</v>
      </c>
      <c r="BJ42" s="39" t="s">
        <v>88</v>
      </c>
      <c r="BK42" s="136">
        <v>40</v>
      </c>
      <c r="BL42" s="137">
        <v>20</v>
      </c>
      <c r="BM42" s="137">
        <v>10</v>
      </c>
      <c r="BN42" s="137">
        <v>30</v>
      </c>
      <c r="BO42" s="137">
        <v>20</v>
      </c>
      <c r="BP42" s="137">
        <v>20</v>
      </c>
      <c r="BQ42" s="138">
        <f t="shared" si="14"/>
        <v>60</v>
      </c>
      <c r="BR42" s="138">
        <f t="shared" si="15"/>
        <v>40</v>
      </c>
      <c r="BS42" s="138">
        <f t="shared" si="16"/>
        <v>40</v>
      </c>
      <c r="BT42" s="138">
        <f t="shared" si="17"/>
        <v>140</v>
      </c>
      <c r="BU42" s="55"/>
      <c r="BV42" s="8"/>
      <c r="BW42" s="46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</row>
    <row r="43" spans="1:114" ht="13.5" customHeight="1">
      <c r="A43" s="24" t="s">
        <v>225</v>
      </c>
      <c r="B43" s="58" t="s">
        <v>226</v>
      </c>
      <c r="C43" s="58" t="s">
        <v>206</v>
      </c>
      <c r="D43" s="100" t="s">
        <v>77</v>
      </c>
      <c r="E43" s="65" t="s">
        <v>78</v>
      </c>
      <c r="F43" s="60" t="s">
        <v>79</v>
      </c>
      <c r="G43" s="47" t="s">
        <v>91</v>
      </c>
      <c r="H43" s="47" t="s">
        <v>92</v>
      </c>
      <c r="I43" s="31" t="s">
        <v>158</v>
      </c>
      <c r="J43" s="47" t="s">
        <v>83</v>
      </c>
      <c r="K43" s="109">
        <v>41</v>
      </c>
      <c r="L43" s="24">
        <v>30</v>
      </c>
      <c r="M43" s="24">
        <v>7</v>
      </c>
      <c r="N43" s="24">
        <v>4</v>
      </c>
      <c r="O43" s="106">
        <f>SUM(P43:R43)</f>
        <v>196</v>
      </c>
      <c r="P43" s="24">
        <v>126</v>
      </c>
      <c r="Q43" s="24">
        <v>54</v>
      </c>
      <c r="R43" s="24">
        <v>16</v>
      </c>
      <c r="S43" s="109">
        <f t="shared" si="18"/>
        <v>30</v>
      </c>
      <c r="T43" s="24">
        <v>0</v>
      </c>
      <c r="U43" s="24">
        <v>24</v>
      </c>
      <c r="V43" s="24">
        <v>6</v>
      </c>
      <c r="W43" s="24">
        <v>0</v>
      </c>
      <c r="X43" s="24">
        <v>0</v>
      </c>
      <c r="Y43" s="24">
        <v>0</v>
      </c>
      <c r="Z43" s="119">
        <f t="shared" si="19"/>
        <v>7</v>
      </c>
      <c r="AA43" s="24">
        <v>0</v>
      </c>
      <c r="AB43" s="24">
        <v>0</v>
      </c>
      <c r="AC43" s="24">
        <v>0</v>
      </c>
      <c r="AD43" s="24">
        <v>1</v>
      </c>
      <c r="AE43" s="24">
        <v>6</v>
      </c>
      <c r="AF43" s="24">
        <v>0</v>
      </c>
      <c r="AG43" s="106">
        <f t="shared" si="20"/>
        <v>4</v>
      </c>
      <c r="AH43" s="24">
        <v>0</v>
      </c>
      <c r="AI43" s="24">
        <v>4</v>
      </c>
      <c r="AJ43" s="24">
        <v>0</v>
      </c>
      <c r="AK43" s="24">
        <v>0</v>
      </c>
      <c r="AL43" s="24">
        <v>0</v>
      </c>
      <c r="AM43" s="24">
        <v>0</v>
      </c>
      <c r="AN43" s="120">
        <f>(Z43+AG43)/K43</f>
        <v>0.26829268292682928</v>
      </c>
      <c r="AO43" s="120">
        <f t="shared" si="21"/>
        <v>9.7560975609756101E-2</v>
      </c>
      <c r="AP43" s="27" t="s">
        <v>93</v>
      </c>
      <c r="AQ43" s="27" t="s">
        <v>85</v>
      </c>
      <c r="AR43" s="35" t="s">
        <v>158</v>
      </c>
      <c r="AS43" s="28" t="s">
        <v>140</v>
      </c>
      <c r="AT43" s="35" t="s">
        <v>82</v>
      </c>
      <c r="AU43" s="28" t="s">
        <v>140</v>
      </c>
      <c r="AV43" s="36">
        <v>3.8096750000000004</v>
      </c>
      <c r="AW43" s="36"/>
      <c r="AX43" s="37"/>
      <c r="AY43" s="37"/>
      <c r="AZ43" s="37"/>
      <c r="BA43" s="37"/>
      <c r="BB43" s="37"/>
      <c r="BC43" s="123">
        <f t="shared" si="12"/>
        <v>3.8096750000000004</v>
      </c>
      <c r="BD43" s="24" t="s">
        <v>111</v>
      </c>
      <c r="BE43" s="49"/>
      <c r="BF43" s="49">
        <v>0.8</v>
      </c>
      <c r="BG43" s="44">
        <v>1.9800000000000002E-2</v>
      </c>
      <c r="BH43" s="124">
        <f t="shared" si="13"/>
        <v>4.6294750000000002</v>
      </c>
      <c r="BI43" s="45">
        <f t="shared" si="22"/>
        <v>0.11291402439024391</v>
      </c>
      <c r="BJ43" s="39" t="s">
        <v>102</v>
      </c>
      <c r="BK43" s="136">
        <v>40</v>
      </c>
      <c r="BL43" s="137">
        <v>20</v>
      </c>
      <c r="BM43" s="137">
        <v>50</v>
      </c>
      <c r="BN43" s="137">
        <v>30</v>
      </c>
      <c r="BO43" s="137">
        <v>20</v>
      </c>
      <c r="BP43" s="137">
        <v>20</v>
      </c>
      <c r="BQ43" s="138">
        <f t="shared" si="14"/>
        <v>60</v>
      </c>
      <c r="BR43" s="138">
        <f t="shared" si="15"/>
        <v>80</v>
      </c>
      <c r="BS43" s="138">
        <f t="shared" si="16"/>
        <v>40</v>
      </c>
      <c r="BT43" s="138">
        <f t="shared" si="17"/>
        <v>180</v>
      </c>
      <c r="BU43" s="55"/>
      <c r="BV43" s="8"/>
      <c r="BW43" s="46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</row>
    <row r="44" spans="1:114" ht="13.5" customHeight="1">
      <c r="A44" s="60" t="s">
        <v>227</v>
      </c>
      <c r="B44" s="64" t="s">
        <v>228</v>
      </c>
      <c r="C44" s="64" t="s">
        <v>206</v>
      </c>
      <c r="D44" s="64" t="s">
        <v>77</v>
      </c>
      <c r="E44" s="65" t="s">
        <v>78</v>
      </c>
      <c r="F44" s="24" t="s">
        <v>108</v>
      </c>
      <c r="G44" s="28" t="s">
        <v>80</v>
      </c>
      <c r="H44" s="28" t="s">
        <v>81</v>
      </c>
      <c r="I44" s="28" t="s">
        <v>97</v>
      </c>
      <c r="J44" s="145" t="s">
        <v>98</v>
      </c>
      <c r="K44" s="52">
        <v>32</v>
      </c>
      <c r="L44" s="33">
        <v>32</v>
      </c>
      <c r="M44" s="33">
        <v>0</v>
      </c>
      <c r="N44" s="33">
        <v>0</v>
      </c>
      <c r="O44" s="41">
        <f>SUM(P44:R44)</f>
        <v>134</v>
      </c>
      <c r="P44" s="33">
        <v>134</v>
      </c>
      <c r="Q44" s="33">
        <v>0</v>
      </c>
      <c r="R44" s="33">
        <v>0</v>
      </c>
      <c r="S44" s="32">
        <f>SUM(T44:Y44)</f>
        <v>32</v>
      </c>
      <c r="T44" s="33">
        <v>0</v>
      </c>
      <c r="U44" s="24">
        <v>17</v>
      </c>
      <c r="V44" s="24">
        <v>15</v>
      </c>
      <c r="W44" s="24"/>
      <c r="X44" s="33"/>
      <c r="Y44" s="33"/>
      <c r="Z44" s="32">
        <f>SUM(AA44:AF44)</f>
        <v>0</v>
      </c>
      <c r="AA44" s="66"/>
      <c r="AB44" s="66"/>
      <c r="AC44" s="66"/>
      <c r="AD44" s="66"/>
      <c r="AE44" s="66"/>
      <c r="AF44" s="66"/>
      <c r="AG44" s="52">
        <f>SUM(AH44:AM44)</f>
        <v>0</v>
      </c>
      <c r="AH44" s="66"/>
      <c r="AI44" s="66"/>
      <c r="AJ44" s="66"/>
      <c r="AK44" s="66"/>
      <c r="AL44" s="66"/>
      <c r="AM44" s="66"/>
      <c r="AN44" s="34">
        <f t="shared" ref="AN44:AN49" si="23">(M44+N44)/K44</f>
        <v>0</v>
      </c>
      <c r="AO44" s="34">
        <f>AG44/K44</f>
        <v>0</v>
      </c>
      <c r="AP44" s="27" t="s">
        <v>84</v>
      </c>
      <c r="AQ44" s="28" t="s">
        <v>85</v>
      </c>
      <c r="AR44" s="28" t="s">
        <v>97</v>
      </c>
      <c r="AS44" s="28" t="s">
        <v>134</v>
      </c>
      <c r="AT44" s="28" t="s">
        <v>100</v>
      </c>
      <c r="AU44" s="146" t="s">
        <v>87</v>
      </c>
      <c r="AV44" s="36">
        <v>3.1152495399999998</v>
      </c>
      <c r="AW44" s="36"/>
      <c r="AX44" s="36"/>
      <c r="AY44" s="36"/>
      <c r="AZ44" s="36"/>
      <c r="BA44" s="36"/>
      <c r="BB44" s="36"/>
      <c r="BC44" s="123">
        <f t="shared" si="12"/>
        <v>3.1152495399999998</v>
      </c>
      <c r="BD44" s="24"/>
      <c r="BE44" s="24"/>
      <c r="BF44" s="24"/>
      <c r="BG44" s="24"/>
      <c r="BH44" s="38">
        <f>BC44+BF44+BG44+BE44</f>
        <v>3.1152495399999998</v>
      </c>
      <c r="BI44" s="45">
        <f>BH44/K44</f>
        <v>9.7351548124999993E-2</v>
      </c>
      <c r="BJ44" s="39" t="s">
        <v>102</v>
      </c>
      <c r="BK44" s="170">
        <v>40</v>
      </c>
      <c r="BL44" s="170">
        <v>20</v>
      </c>
      <c r="BM44" s="136">
        <v>80</v>
      </c>
      <c r="BN44" s="137">
        <v>70</v>
      </c>
      <c r="BO44" s="137">
        <v>20</v>
      </c>
      <c r="BP44" s="137">
        <v>10</v>
      </c>
      <c r="BQ44" s="138">
        <f>BK44+BL44</f>
        <v>60</v>
      </c>
      <c r="BR44" s="138">
        <f>BM44+BN44</f>
        <v>150</v>
      </c>
      <c r="BS44" s="138">
        <f>BO44+BP44</f>
        <v>30</v>
      </c>
      <c r="BT44" s="138">
        <f>BQ44+BR44+BS44</f>
        <v>240</v>
      </c>
      <c r="BU44" s="27"/>
      <c r="BV44" s="8"/>
      <c r="BW44" s="46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</row>
    <row r="45" spans="1:114" ht="12.75">
      <c r="A45" s="25" t="s">
        <v>229</v>
      </c>
      <c r="B45" s="30" t="s">
        <v>230</v>
      </c>
      <c r="C45" s="30" t="s">
        <v>206</v>
      </c>
      <c r="D45" s="30" t="s">
        <v>77</v>
      </c>
      <c r="E45" s="28" t="s">
        <v>78</v>
      </c>
      <c r="F45" s="25" t="s">
        <v>108</v>
      </c>
      <c r="G45" s="30" t="s">
        <v>92</v>
      </c>
      <c r="H45" s="30" t="s">
        <v>92</v>
      </c>
      <c r="I45" s="30" t="s">
        <v>109</v>
      </c>
      <c r="J45" s="58" t="s">
        <v>134</v>
      </c>
      <c r="K45" s="107">
        <v>8</v>
      </c>
      <c r="L45" s="33">
        <v>8</v>
      </c>
      <c r="M45" s="33">
        <v>0</v>
      </c>
      <c r="N45" s="33">
        <v>0</v>
      </c>
      <c r="O45" s="106">
        <v>36</v>
      </c>
      <c r="P45" s="33">
        <v>36</v>
      </c>
      <c r="Q45" s="33">
        <v>0</v>
      </c>
      <c r="R45" s="33">
        <v>0</v>
      </c>
      <c r="S45" s="106">
        <f t="shared" si="18"/>
        <v>8</v>
      </c>
      <c r="T45" s="33">
        <v>0</v>
      </c>
      <c r="U45" s="33">
        <v>4</v>
      </c>
      <c r="V45" s="33">
        <v>4</v>
      </c>
      <c r="W45" s="33">
        <v>0</v>
      </c>
      <c r="X45" s="33">
        <v>0</v>
      </c>
      <c r="Y45" s="33">
        <v>0</v>
      </c>
      <c r="Z45" s="106">
        <f t="shared" si="19"/>
        <v>0</v>
      </c>
      <c r="AA45" s="33">
        <v>0</v>
      </c>
      <c r="AB45" s="33">
        <v>0</v>
      </c>
      <c r="AC45" s="33">
        <v>0</v>
      </c>
      <c r="AD45" s="33">
        <v>0</v>
      </c>
      <c r="AE45" s="33">
        <v>0</v>
      </c>
      <c r="AF45" s="33">
        <v>0</v>
      </c>
      <c r="AG45" s="106">
        <f t="shared" si="20"/>
        <v>0</v>
      </c>
      <c r="AH45" s="33">
        <v>0</v>
      </c>
      <c r="AI45" s="33">
        <v>0</v>
      </c>
      <c r="AJ45" s="33">
        <v>0</v>
      </c>
      <c r="AK45" s="33">
        <v>0</v>
      </c>
      <c r="AL45" s="33">
        <v>0</v>
      </c>
      <c r="AM45" s="33">
        <v>0</v>
      </c>
      <c r="AN45" s="120">
        <f t="shared" si="23"/>
        <v>0</v>
      </c>
      <c r="AO45" s="120">
        <f t="shared" si="21"/>
        <v>0</v>
      </c>
      <c r="AP45" s="27" t="s">
        <v>93</v>
      </c>
      <c r="AQ45" s="27" t="s">
        <v>85</v>
      </c>
      <c r="AR45" s="30" t="s">
        <v>109</v>
      </c>
      <c r="AS45" s="58" t="s">
        <v>134</v>
      </c>
      <c r="AT45" s="30" t="s">
        <v>94</v>
      </c>
      <c r="AU45" s="35" t="s">
        <v>83</v>
      </c>
      <c r="AV45" s="36">
        <v>0</v>
      </c>
      <c r="AW45" s="36"/>
      <c r="AX45" s="37"/>
      <c r="AY45" s="37"/>
      <c r="AZ45" s="36">
        <v>0.83482400000000001</v>
      </c>
      <c r="BA45" s="36"/>
      <c r="BB45" s="36"/>
      <c r="BC45" s="123">
        <f t="shared" si="12"/>
        <v>0.83482400000000001</v>
      </c>
      <c r="BD45" s="36"/>
      <c r="BE45" s="49"/>
      <c r="BF45" s="49"/>
      <c r="BG45" s="63"/>
      <c r="BH45" s="124">
        <f t="shared" si="13"/>
        <v>0.83482400000000001</v>
      </c>
      <c r="BI45" s="45">
        <f t="shared" si="22"/>
        <v>0.104353</v>
      </c>
      <c r="BJ45" s="39" t="s">
        <v>102</v>
      </c>
      <c r="BK45" s="136">
        <v>40</v>
      </c>
      <c r="BL45" s="137">
        <v>20</v>
      </c>
      <c r="BM45" s="137">
        <v>50</v>
      </c>
      <c r="BN45" s="137">
        <v>30</v>
      </c>
      <c r="BO45" s="137">
        <v>20</v>
      </c>
      <c r="BP45" s="137">
        <v>20</v>
      </c>
      <c r="BQ45" s="138">
        <f t="shared" si="14"/>
        <v>60</v>
      </c>
      <c r="BR45" s="138">
        <f t="shared" si="15"/>
        <v>80</v>
      </c>
      <c r="BS45" s="138">
        <f t="shared" si="16"/>
        <v>40</v>
      </c>
      <c r="BT45" s="138">
        <f t="shared" si="17"/>
        <v>180</v>
      </c>
      <c r="BU45" s="55"/>
      <c r="BV45" s="8"/>
      <c r="BW45" s="46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</row>
    <row r="46" spans="1:114" ht="22.5" customHeight="1">
      <c r="A46" s="25" t="s">
        <v>231</v>
      </c>
      <c r="B46" s="27" t="s">
        <v>232</v>
      </c>
      <c r="C46" s="61" t="s">
        <v>206</v>
      </c>
      <c r="D46" s="29" t="s">
        <v>77</v>
      </c>
      <c r="E46" s="28" t="s">
        <v>78</v>
      </c>
      <c r="F46" s="24" t="s">
        <v>108</v>
      </c>
      <c r="G46" s="47" t="s">
        <v>80</v>
      </c>
      <c r="H46" s="47" t="s">
        <v>80</v>
      </c>
      <c r="I46" s="31" t="s">
        <v>100</v>
      </c>
      <c r="J46" s="47" t="s">
        <v>146</v>
      </c>
      <c r="K46" s="107">
        <v>11</v>
      </c>
      <c r="L46" s="33">
        <v>11</v>
      </c>
      <c r="M46" s="33">
        <v>0</v>
      </c>
      <c r="N46" s="33">
        <v>0</v>
      </c>
      <c r="O46" s="106">
        <f>SUM(P46:R46)</f>
        <v>22</v>
      </c>
      <c r="P46" s="33">
        <v>22</v>
      </c>
      <c r="Q46" s="33">
        <v>0</v>
      </c>
      <c r="R46" s="33">
        <v>0</v>
      </c>
      <c r="S46" s="106">
        <f t="shared" si="18"/>
        <v>11</v>
      </c>
      <c r="T46" s="33">
        <v>11</v>
      </c>
      <c r="U46" s="33">
        <v>0</v>
      </c>
      <c r="V46" s="33">
        <v>0</v>
      </c>
      <c r="W46" s="33">
        <v>0</v>
      </c>
      <c r="X46" s="33">
        <v>0</v>
      </c>
      <c r="Y46" s="33">
        <v>0</v>
      </c>
      <c r="Z46" s="106">
        <f t="shared" si="19"/>
        <v>0</v>
      </c>
      <c r="AA46" s="33">
        <v>0</v>
      </c>
      <c r="AB46" s="33">
        <v>0</v>
      </c>
      <c r="AC46" s="33">
        <v>0</v>
      </c>
      <c r="AD46" s="33">
        <v>0</v>
      </c>
      <c r="AE46" s="33">
        <v>0</v>
      </c>
      <c r="AF46" s="33">
        <v>0</v>
      </c>
      <c r="AG46" s="106">
        <f t="shared" si="20"/>
        <v>0</v>
      </c>
      <c r="AH46" s="33">
        <v>0</v>
      </c>
      <c r="AI46" s="33">
        <v>0</v>
      </c>
      <c r="AJ46" s="33">
        <v>0</v>
      </c>
      <c r="AK46" s="33">
        <v>0</v>
      </c>
      <c r="AL46" s="33">
        <v>0</v>
      </c>
      <c r="AM46" s="33">
        <v>0</v>
      </c>
      <c r="AN46" s="120">
        <f t="shared" si="23"/>
        <v>0</v>
      </c>
      <c r="AO46" s="120">
        <f t="shared" si="21"/>
        <v>0</v>
      </c>
      <c r="AP46" s="27" t="s">
        <v>93</v>
      </c>
      <c r="AQ46" s="28" t="s">
        <v>85</v>
      </c>
      <c r="AR46" s="35" t="s">
        <v>100</v>
      </c>
      <c r="AS46" s="47" t="s">
        <v>146</v>
      </c>
      <c r="AT46" s="47" t="s">
        <v>82</v>
      </c>
      <c r="AU46" s="47" t="s">
        <v>135</v>
      </c>
      <c r="AV46" s="36">
        <v>0</v>
      </c>
      <c r="AW46" s="43">
        <v>1.111</v>
      </c>
      <c r="AX46" s="43"/>
      <c r="AY46" s="42"/>
      <c r="AZ46" s="37"/>
      <c r="BA46" s="37"/>
      <c r="BB46" s="37"/>
      <c r="BC46" s="123">
        <f t="shared" si="12"/>
        <v>1.111</v>
      </c>
      <c r="BD46" s="36"/>
      <c r="BE46" s="44"/>
      <c r="BF46" s="44"/>
      <c r="BG46" s="44"/>
      <c r="BH46" s="124">
        <f t="shared" si="13"/>
        <v>1.111</v>
      </c>
      <c r="BI46" s="45">
        <f t="shared" si="22"/>
        <v>0.10099999999999999</v>
      </c>
      <c r="BJ46" s="39" t="s">
        <v>102</v>
      </c>
      <c r="BK46" s="136">
        <v>40</v>
      </c>
      <c r="BL46" s="137">
        <v>20</v>
      </c>
      <c r="BM46" s="137">
        <v>80</v>
      </c>
      <c r="BN46" s="137">
        <v>30</v>
      </c>
      <c r="BO46" s="137">
        <v>20</v>
      </c>
      <c r="BP46" s="137">
        <v>10</v>
      </c>
      <c r="BQ46" s="138">
        <f t="shared" si="14"/>
        <v>60</v>
      </c>
      <c r="BR46" s="138">
        <f t="shared" si="15"/>
        <v>110</v>
      </c>
      <c r="BS46" s="138">
        <f t="shared" si="16"/>
        <v>30</v>
      </c>
      <c r="BT46" s="138">
        <f t="shared" si="17"/>
        <v>200</v>
      </c>
      <c r="BU46" s="27"/>
      <c r="BV46" s="8"/>
      <c r="BW46" s="46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</row>
    <row r="47" spans="1:114" ht="13.5" customHeight="1">
      <c r="A47" s="25" t="s">
        <v>233</v>
      </c>
      <c r="B47" s="27" t="s">
        <v>234</v>
      </c>
      <c r="C47" s="61" t="s">
        <v>206</v>
      </c>
      <c r="D47" s="29" t="s">
        <v>77</v>
      </c>
      <c r="E47" s="28" t="s">
        <v>78</v>
      </c>
      <c r="F47" s="24" t="s">
        <v>108</v>
      </c>
      <c r="G47" s="47" t="s">
        <v>80</v>
      </c>
      <c r="H47" s="47" t="s">
        <v>81</v>
      </c>
      <c r="I47" s="31" t="s">
        <v>100</v>
      </c>
      <c r="J47" s="47" t="s">
        <v>146</v>
      </c>
      <c r="K47" s="107">
        <v>8</v>
      </c>
      <c r="L47" s="33">
        <v>8</v>
      </c>
      <c r="M47" s="33">
        <v>0</v>
      </c>
      <c r="N47" s="33">
        <v>0</v>
      </c>
      <c r="O47" s="106">
        <f>SUM(P47:R47)</f>
        <v>32</v>
      </c>
      <c r="P47" s="33">
        <v>32</v>
      </c>
      <c r="Q47" s="33">
        <v>0</v>
      </c>
      <c r="R47" s="33">
        <v>0</v>
      </c>
      <c r="S47" s="106">
        <f t="shared" si="18"/>
        <v>8</v>
      </c>
      <c r="T47" s="33">
        <v>0</v>
      </c>
      <c r="U47" s="33">
        <v>8</v>
      </c>
      <c r="V47" s="33">
        <v>0</v>
      </c>
      <c r="W47" s="33">
        <v>0</v>
      </c>
      <c r="X47" s="33">
        <v>0</v>
      </c>
      <c r="Y47" s="33">
        <v>0</v>
      </c>
      <c r="Z47" s="106">
        <f t="shared" si="19"/>
        <v>0</v>
      </c>
      <c r="AA47" s="33">
        <v>0</v>
      </c>
      <c r="AB47" s="33">
        <v>0</v>
      </c>
      <c r="AC47" s="33">
        <v>0</v>
      </c>
      <c r="AD47" s="33">
        <v>0</v>
      </c>
      <c r="AE47" s="33">
        <v>0</v>
      </c>
      <c r="AF47" s="33">
        <v>0</v>
      </c>
      <c r="AG47" s="106">
        <f t="shared" si="20"/>
        <v>0</v>
      </c>
      <c r="AH47" s="33">
        <v>0</v>
      </c>
      <c r="AI47" s="33">
        <v>0</v>
      </c>
      <c r="AJ47" s="33">
        <v>0</v>
      </c>
      <c r="AK47" s="33">
        <v>0</v>
      </c>
      <c r="AL47" s="33">
        <v>0</v>
      </c>
      <c r="AM47" s="33">
        <v>0</v>
      </c>
      <c r="AN47" s="120">
        <f t="shared" si="23"/>
        <v>0</v>
      </c>
      <c r="AO47" s="120">
        <f t="shared" si="21"/>
        <v>0</v>
      </c>
      <c r="AP47" s="27" t="s">
        <v>84</v>
      </c>
      <c r="AQ47" s="28" t="s">
        <v>85</v>
      </c>
      <c r="AR47" s="35" t="s">
        <v>100</v>
      </c>
      <c r="AS47" s="47" t="s">
        <v>146</v>
      </c>
      <c r="AT47" s="47" t="s">
        <v>82</v>
      </c>
      <c r="AU47" s="47" t="s">
        <v>135</v>
      </c>
      <c r="AV47" s="36">
        <v>0</v>
      </c>
      <c r="AW47" s="43">
        <v>0.72</v>
      </c>
      <c r="AX47" s="43"/>
      <c r="AY47" s="42"/>
      <c r="AZ47" s="37"/>
      <c r="BA47" s="37"/>
      <c r="BB47" s="37"/>
      <c r="BC47" s="123">
        <f t="shared" si="12"/>
        <v>0.72</v>
      </c>
      <c r="BD47" s="36"/>
      <c r="BE47" s="44"/>
      <c r="BF47" s="44"/>
      <c r="BG47" s="44"/>
      <c r="BH47" s="124">
        <f t="shared" si="13"/>
        <v>0.72</v>
      </c>
      <c r="BI47" s="45">
        <f t="shared" si="22"/>
        <v>0.09</v>
      </c>
      <c r="BJ47" s="39" t="s">
        <v>102</v>
      </c>
      <c r="BK47" s="136">
        <v>40</v>
      </c>
      <c r="BL47" s="137">
        <v>20</v>
      </c>
      <c r="BM47" s="137">
        <v>80</v>
      </c>
      <c r="BN47" s="137">
        <v>70</v>
      </c>
      <c r="BO47" s="137">
        <v>20</v>
      </c>
      <c r="BP47" s="137">
        <v>10</v>
      </c>
      <c r="BQ47" s="138">
        <f t="shared" si="14"/>
        <v>60</v>
      </c>
      <c r="BR47" s="138">
        <f t="shared" si="15"/>
        <v>150</v>
      </c>
      <c r="BS47" s="138">
        <f t="shared" si="16"/>
        <v>30</v>
      </c>
      <c r="BT47" s="138">
        <f t="shared" si="17"/>
        <v>240</v>
      </c>
      <c r="BU47" s="27"/>
      <c r="BV47" s="8"/>
      <c r="BW47" s="46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</row>
    <row r="48" spans="1:114" ht="13.5" customHeight="1">
      <c r="A48" s="26" t="s">
        <v>235</v>
      </c>
      <c r="B48" s="29" t="s">
        <v>236</v>
      </c>
      <c r="C48" s="29" t="s">
        <v>206</v>
      </c>
      <c r="D48" s="29" t="s">
        <v>77</v>
      </c>
      <c r="E48" s="28" t="s">
        <v>78</v>
      </c>
      <c r="F48" s="25" t="s">
        <v>79</v>
      </c>
      <c r="G48" s="27" t="s">
        <v>92</v>
      </c>
      <c r="H48" s="27" t="s">
        <v>92</v>
      </c>
      <c r="I48" s="30" t="s">
        <v>158</v>
      </c>
      <c r="J48" s="27" t="s">
        <v>134</v>
      </c>
      <c r="K48" s="107">
        <v>4</v>
      </c>
      <c r="L48" s="33">
        <v>4</v>
      </c>
      <c r="M48" s="33">
        <v>0</v>
      </c>
      <c r="N48" s="33">
        <v>0</v>
      </c>
      <c r="O48" s="106">
        <v>16</v>
      </c>
      <c r="P48" s="33">
        <v>16</v>
      </c>
      <c r="Q48" s="33">
        <v>0</v>
      </c>
      <c r="R48" s="33">
        <v>0</v>
      </c>
      <c r="S48" s="106">
        <f t="shared" si="18"/>
        <v>4</v>
      </c>
      <c r="T48" s="33">
        <v>0</v>
      </c>
      <c r="U48" s="33">
        <v>4</v>
      </c>
      <c r="V48" s="33">
        <v>0</v>
      </c>
      <c r="W48" s="33">
        <v>0</v>
      </c>
      <c r="X48" s="33">
        <v>0</v>
      </c>
      <c r="Y48" s="33">
        <v>0</v>
      </c>
      <c r="Z48" s="106">
        <f t="shared" si="19"/>
        <v>0</v>
      </c>
      <c r="AA48" s="33">
        <v>0</v>
      </c>
      <c r="AB48" s="33">
        <v>0</v>
      </c>
      <c r="AC48" s="33">
        <v>0</v>
      </c>
      <c r="AD48" s="33">
        <v>0</v>
      </c>
      <c r="AE48" s="33">
        <v>0</v>
      </c>
      <c r="AF48" s="33">
        <v>0</v>
      </c>
      <c r="AG48" s="106">
        <f t="shared" si="20"/>
        <v>0</v>
      </c>
      <c r="AH48" s="33">
        <v>0</v>
      </c>
      <c r="AI48" s="33">
        <v>0</v>
      </c>
      <c r="AJ48" s="33">
        <v>0</v>
      </c>
      <c r="AK48" s="33">
        <v>0</v>
      </c>
      <c r="AL48" s="33">
        <v>0</v>
      </c>
      <c r="AM48" s="33">
        <v>0</v>
      </c>
      <c r="AN48" s="120">
        <f t="shared" si="23"/>
        <v>0</v>
      </c>
      <c r="AO48" s="120">
        <f t="shared" si="21"/>
        <v>0</v>
      </c>
      <c r="AP48" s="27" t="s">
        <v>93</v>
      </c>
      <c r="AQ48" s="27" t="s">
        <v>85</v>
      </c>
      <c r="AR48" s="30" t="s">
        <v>158</v>
      </c>
      <c r="AS48" s="27" t="s">
        <v>134</v>
      </c>
      <c r="AT48" s="30" t="s">
        <v>100</v>
      </c>
      <c r="AU48" s="47" t="s">
        <v>135</v>
      </c>
      <c r="AV48" s="36">
        <v>0</v>
      </c>
      <c r="AW48" s="36">
        <v>0.41741200000000001</v>
      </c>
      <c r="AX48" s="127"/>
      <c r="AY48" s="43"/>
      <c r="AZ48" s="43"/>
      <c r="BA48" s="37"/>
      <c r="BB48" s="37"/>
      <c r="BC48" s="123">
        <f t="shared" si="12"/>
        <v>0.41741200000000001</v>
      </c>
      <c r="BD48" s="36"/>
      <c r="BE48" s="44"/>
      <c r="BF48" s="44"/>
      <c r="BG48" s="63"/>
      <c r="BH48" s="124">
        <f t="shared" si="13"/>
        <v>0.41741200000000001</v>
      </c>
      <c r="BI48" s="45">
        <f t="shared" si="22"/>
        <v>0.104353</v>
      </c>
      <c r="BJ48" s="39" t="s">
        <v>88</v>
      </c>
      <c r="BK48" s="136">
        <v>40</v>
      </c>
      <c r="BL48" s="137">
        <v>20</v>
      </c>
      <c r="BM48" s="137">
        <v>40</v>
      </c>
      <c r="BN48" s="137">
        <v>30</v>
      </c>
      <c r="BO48" s="137">
        <v>0</v>
      </c>
      <c r="BP48" s="137">
        <v>10</v>
      </c>
      <c r="BQ48" s="138">
        <f t="shared" si="14"/>
        <v>60</v>
      </c>
      <c r="BR48" s="138">
        <f t="shared" si="15"/>
        <v>70</v>
      </c>
      <c r="BS48" s="138">
        <f t="shared" si="16"/>
        <v>10</v>
      </c>
      <c r="BT48" s="138">
        <f t="shared" si="17"/>
        <v>140</v>
      </c>
      <c r="BU48" s="27"/>
      <c r="BV48" s="8"/>
      <c r="BW48" s="46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</row>
    <row r="49" spans="1:114" ht="13.5" customHeight="1">
      <c r="A49" s="25" t="s">
        <v>237</v>
      </c>
      <c r="B49" s="29" t="s">
        <v>238</v>
      </c>
      <c r="C49" s="29" t="s">
        <v>206</v>
      </c>
      <c r="D49" s="29" t="s">
        <v>77</v>
      </c>
      <c r="E49" s="28" t="s">
        <v>78</v>
      </c>
      <c r="F49" s="25" t="s">
        <v>108</v>
      </c>
      <c r="G49" s="27" t="s">
        <v>92</v>
      </c>
      <c r="H49" s="27" t="s">
        <v>92</v>
      </c>
      <c r="I49" s="30" t="s">
        <v>82</v>
      </c>
      <c r="J49" s="27" t="s">
        <v>87</v>
      </c>
      <c r="K49" s="107">
        <v>44</v>
      </c>
      <c r="L49" s="33">
        <v>0</v>
      </c>
      <c r="M49" s="33">
        <v>40</v>
      </c>
      <c r="N49" s="33">
        <v>4</v>
      </c>
      <c r="O49" s="106">
        <f t="shared" ref="O49:O64" si="24">SUM(P49:R49)</f>
        <v>132</v>
      </c>
      <c r="P49" s="33">
        <v>0</v>
      </c>
      <c r="Q49" s="33">
        <v>104</v>
      </c>
      <c r="R49" s="33">
        <v>28</v>
      </c>
      <c r="S49" s="106">
        <f t="shared" si="18"/>
        <v>0</v>
      </c>
      <c r="T49" s="33">
        <v>0</v>
      </c>
      <c r="U49" s="33">
        <v>0</v>
      </c>
      <c r="V49" s="33">
        <v>0</v>
      </c>
      <c r="W49" s="33">
        <v>0</v>
      </c>
      <c r="X49" s="33">
        <v>0</v>
      </c>
      <c r="Y49" s="33">
        <v>0</v>
      </c>
      <c r="Z49" s="106">
        <f t="shared" si="19"/>
        <v>40</v>
      </c>
      <c r="AA49" s="33">
        <v>14</v>
      </c>
      <c r="AB49" s="33">
        <v>26</v>
      </c>
      <c r="AC49" s="33">
        <v>0</v>
      </c>
      <c r="AD49" s="33">
        <v>0</v>
      </c>
      <c r="AE49" s="33">
        <v>0</v>
      </c>
      <c r="AF49" s="33">
        <v>0</v>
      </c>
      <c r="AG49" s="106">
        <f t="shared" si="20"/>
        <v>4</v>
      </c>
      <c r="AH49" s="33">
        <v>0</v>
      </c>
      <c r="AI49" s="33">
        <v>4</v>
      </c>
      <c r="AJ49" s="33">
        <v>0</v>
      </c>
      <c r="AK49" s="33">
        <v>0</v>
      </c>
      <c r="AL49" s="33">
        <v>0</v>
      </c>
      <c r="AM49" s="33">
        <v>0</v>
      </c>
      <c r="AN49" s="120">
        <f t="shared" si="23"/>
        <v>1</v>
      </c>
      <c r="AO49" s="120">
        <f t="shared" si="21"/>
        <v>9.0909090909090912E-2</v>
      </c>
      <c r="AP49" s="27" t="s">
        <v>93</v>
      </c>
      <c r="AQ49" s="27" t="s">
        <v>85</v>
      </c>
      <c r="AR49" s="30" t="s">
        <v>82</v>
      </c>
      <c r="AS49" s="27" t="s">
        <v>87</v>
      </c>
      <c r="AT49" s="30" t="s">
        <v>109</v>
      </c>
      <c r="AU49" s="47" t="s">
        <v>99</v>
      </c>
      <c r="AV49" s="36">
        <v>1.25</v>
      </c>
      <c r="AW49" s="43"/>
      <c r="AX49" s="37"/>
      <c r="AY49" s="43">
        <v>2.5915319999999999</v>
      </c>
      <c r="AZ49" s="43"/>
      <c r="BA49" s="37"/>
      <c r="BB49" s="37"/>
      <c r="BC49" s="123">
        <f t="shared" si="12"/>
        <v>3.8415319999999999</v>
      </c>
      <c r="BD49" s="36" t="s">
        <v>111</v>
      </c>
      <c r="BE49" s="44"/>
      <c r="BF49" s="44">
        <v>0.75</v>
      </c>
      <c r="BG49" s="63"/>
      <c r="BH49" s="124">
        <f t="shared" si="13"/>
        <v>4.5915319999999999</v>
      </c>
      <c r="BI49" s="45">
        <f t="shared" si="22"/>
        <v>0.104353</v>
      </c>
      <c r="BJ49" s="39" t="s">
        <v>102</v>
      </c>
      <c r="BK49" s="136">
        <v>40</v>
      </c>
      <c r="BL49" s="137">
        <v>20</v>
      </c>
      <c r="BM49" s="137">
        <v>50</v>
      </c>
      <c r="BN49" s="137">
        <v>30</v>
      </c>
      <c r="BO49" s="137">
        <v>0</v>
      </c>
      <c r="BP49" s="137">
        <v>30</v>
      </c>
      <c r="BQ49" s="138">
        <f t="shared" si="14"/>
        <v>60</v>
      </c>
      <c r="BR49" s="138">
        <f t="shared" si="15"/>
        <v>80</v>
      </c>
      <c r="BS49" s="138">
        <f t="shared" si="16"/>
        <v>30</v>
      </c>
      <c r="BT49" s="138">
        <f t="shared" si="17"/>
        <v>170</v>
      </c>
      <c r="BU49" s="27"/>
      <c r="BV49" s="8"/>
      <c r="BW49" s="46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</row>
    <row r="50" spans="1:114" ht="13.5" customHeight="1">
      <c r="A50" s="24" t="s">
        <v>239</v>
      </c>
      <c r="B50" s="27" t="s">
        <v>240</v>
      </c>
      <c r="C50" s="28" t="s">
        <v>206</v>
      </c>
      <c r="D50" s="29" t="s">
        <v>77</v>
      </c>
      <c r="E50" s="28" t="s">
        <v>78</v>
      </c>
      <c r="F50" s="24" t="s">
        <v>108</v>
      </c>
      <c r="G50" s="27" t="s">
        <v>92</v>
      </c>
      <c r="H50" s="27" t="s">
        <v>92</v>
      </c>
      <c r="I50" s="30" t="s">
        <v>82</v>
      </c>
      <c r="J50" s="27" t="s">
        <v>87</v>
      </c>
      <c r="K50" s="112">
        <v>49</v>
      </c>
      <c r="L50" s="53">
        <v>35</v>
      </c>
      <c r="M50" s="53">
        <v>11</v>
      </c>
      <c r="N50" s="53">
        <v>3</v>
      </c>
      <c r="O50" s="106">
        <f t="shared" si="24"/>
        <v>283</v>
      </c>
      <c r="P50" s="53">
        <v>219</v>
      </c>
      <c r="Q50" s="33">
        <v>46</v>
      </c>
      <c r="R50" s="33">
        <v>18</v>
      </c>
      <c r="S50" s="106">
        <f t="shared" si="18"/>
        <v>35</v>
      </c>
      <c r="T50" s="33">
        <v>0</v>
      </c>
      <c r="U50" s="53">
        <v>16</v>
      </c>
      <c r="V50" s="33">
        <v>13</v>
      </c>
      <c r="W50" s="33">
        <v>6</v>
      </c>
      <c r="X50" s="33">
        <v>0</v>
      </c>
      <c r="Y50" s="33">
        <v>0</v>
      </c>
      <c r="Z50" s="106">
        <f t="shared" si="19"/>
        <v>11</v>
      </c>
      <c r="AA50" s="33">
        <v>0</v>
      </c>
      <c r="AB50" s="33">
        <v>4</v>
      </c>
      <c r="AC50" s="33">
        <v>3</v>
      </c>
      <c r="AD50" s="33">
        <v>2</v>
      </c>
      <c r="AE50" s="33">
        <v>2</v>
      </c>
      <c r="AF50" s="33">
        <v>0</v>
      </c>
      <c r="AG50" s="106">
        <f t="shared" si="20"/>
        <v>3</v>
      </c>
      <c r="AH50" s="33">
        <v>0</v>
      </c>
      <c r="AI50" s="33">
        <v>2</v>
      </c>
      <c r="AJ50" s="33">
        <v>1</v>
      </c>
      <c r="AK50" s="33">
        <v>0</v>
      </c>
      <c r="AL50" s="33">
        <v>0</v>
      </c>
      <c r="AM50" s="33">
        <v>0</v>
      </c>
      <c r="AN50" s="120">
        <f>(Z50+AG50)/K50</f>
        <v>0.2857142857142857</v>
      </c>
      <c r="AO50" s="120">
        <f t="shared" si="21"/>
        <v>6.1224489795918366E-2</v>
      </c>
      <c r="AP50" s="27" t="s">
        <v>93</v>
      </c>
      <c r="AQ50" s="27" t="s">
        <v>241</v>
      </c>
      <c r="AR50" s="30" t="s">
        <v>82</v>
      </c>
      <c r="AS50" s="27" t="s">
        <v>87</v>
      </c>
      <c r="AT50" s="35" t="s">
        <v>109</v>
      </c>
      <c r="AU50" s="47" t="s">
        <v>99</v>
      </c>
      <c r="AV50" s="36">
        <v>0.75</v>
      </c>
      <c r="AW50" s="36"/>
      <c r="AX50" s="126"/>
      <c r="AY50" s="36">
        <v>2.5632969999999999</v>
      </c>
      <c r="AZ50" s="36">
        <v>0.6</v>
      </c>
      <c r="BA50" s="37"/>
      <c r="BB50" s="37"/>
      <c r="BC50" s="123">
        <f t="shared" si="12"/>
        <v>3.913297</v>
      </c>
      <c r="BD50" s="24"/>
      <c r="BE50" s="44"/>
      <c r="BF50" s="44">
        <v>1.2</v>
      </c>
      <c r="BG50" s="63"/>
      <c r="BH50" s="124">
        <f t="shared" si="13"/>
        <v>5.1132970000000002</v>
      </c>
      <c r="BI50" s="45">
        <f t="shared" si="22"/>
        <v>0.104353</v>
      </c>
      <c r="BJ50" s="39" t="s">
        <v>88</v>
      </c>
      <c r="BK50" s="136">
        <v>40</v>
      </c>
      <c r="BL50" s="137">
        <v>20</v>
      </c>
      <c r="BM50" s="137">
        <v>50</v>
      </c>
      <c r="BN50" s="137">
        <v>30</v>
      </c>
      <c r="BO50" s="137">
        <v>0</v>
      </c>
      <c r="BP50" s="137">
        <v>20</v>
      </c>
      <c r="BQ50" s="138">
        <f t="shared" si="14"/>
        <v>60</v>
      </c>
      <c r="BR50" s="138">
        <f t="shared" si="15"/>
        <v>80</v>
      </c>
      <c r="BS50" s="138">
        <f t="shared" si="16"/>
        <v>20</v>
      </c>
      <c r="BT50" s="138">
        <f t="shared" si="17"/>
        <v>160</v>
      </c>
      <c r="BU50" s="55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</row>
    <row r="51" spans="1:114" ht="13.5" customHeight="1">
      <c r="A51" s="24" t="s">
        <v>242</v>
      </c>
      <c r="B51" s="28" t="s">
        <v>243</v>
      </c>
      <c r="C51" s="28" t="s">
        <v>206</v>
      </c>
      <c r="D51" s="29" t="s">
        <v>77</v>
      </c>
      <c r="E51" s="28" t="s">
        <v>78</v>
      </c>
      <c r="F51" s="24" t="s">
        <v>79</v>
      </c>
      <c r="G51" s="28" t="s">
        <v>80</v>
      </c>
      <c r="H51" s="28" t="s">
        <v>80</v>
      </c>
      <c r="I51" s="31" t="s">
        <v>100</v>
      </c>
      <c r="J51" s="47" t="s">
        <v>244</v>
      </c>
      <c r="K51" s="112">
        <v>35</v>
      </c>
      <c r="L51" s="33">
        <v>24</v>
      </c>
      <c r="M51" s="33">
        <v>9</v>
      </c>
      <c r="N51" s="33">
        <v>2</v>
      </c>
      <c r="O51" s="106">
        <f t="shared" si="24"/>
        <v>162</v>
      </c>
      <c r="P51" s="33">
        <v>116</v>
      </c>
      <c r="Q51" s="33">
        <v>38</v>
      </c>
      <c r="R51" s="33">
        <v>8</v>
      </c>
      <c r="S51" s="106">
        <f t="shared" si="18"/>
        <v>24</v>
      </c>
      <c r="T51" s="33">
        <v>0</v>
      </c>
      <c r="U51" s="33">
        <v>10</v>
      </c>
      <c r="V51" s="33">
        <v>8</v>
      </c>
      <c r="W51" s="33">
        <v>6</v>
      </c>
      <c r="X51" s="33">
        <v>0</v>
      </c>
      <c r="Y51" s="33">
        <v>0</v>
      </c>
      <c r="Z51" s="106">
        <f t="shared" si="19"/>
        <v>9</v>
      </c>
      <c r="AA51" s="33">
        <v>0</v>
      </c>
      <c r="AB51" s="33">
        <v>8</v>
      </c>
      <c r="AC51" s="33">
        <v>0</v>
      </c>
      <c r="AD51" s="33">
        <v>0</v>
      </c>
      <c r="AE51" s="33">
        <v>1</v>
      </c>
      <c r="AF51" s="33">
        <v>0</v>
      </c>
      <c r="AG51" s="106">
        <f t="shared" si="20"/>
        <v>2</v>
      </c>
      <c r="AH51" s="33">
        <v>0</v>
      </c>
      <c r="AI51" s="33">
        <v>2</v>
      </c>
      <c r="AJ51" s="33">
        <v>0</v>
      </c>
      <c r="AK51" s="33">
        <v>0</v>
      </c>
      <c r="AL51" s="33">
        <v>0</v>
      </c>
      <c r="AM51" s="33">
        <v>0</v>
      </c>
      <c r="AN51" s="120">
        <f t="shared" ref="AN51:AN57" si="25">(M51+N51)/K51</f>
        <v>0.31428571428571428</v>
      </c>
      <c r="AO51" s="120">
        <f t="shared" si="21"/>
        <v>5.7142857142857141E-2</v>
      </c>
      <c r="AP51" s="27" t="s">
        <v>93</v>
      </c>
      <c r="AQ51" s="29" t="s">
        <v>85</v>
      </c>
      <c r="AR51" s="35" t="s">
        <v>100</v>
      </c>
      <c r="AS51" s="47" t="s">
        <v>244</v>
      </c>
      <c r="AT51" s="35" t="s">
        <v>86</v>
      </c>
      <c r="AU51" s="47" t="s">
        <v>146</v>
      </c>
      <c r="AV51" s="36">
        <v>0</v>
      </c>
      <c r="AW51" s="43">
        <v>2.117</v>
      </c>
      <c r="AX51" s="43">
        <v>2.117</v>
      </c>
      <c r="AY51" s="43"/>
      <c r="AZ51" s="37"/>
      <c r="BA51" s="37"/>
      <c r="BB51" s="37"/>
      <c r="BC51" s="123">
        <f t="shared" si="12"/>
        <v>4.234</v>
      </c>
      <c r="BD51" s="36" t="s">
        <v>111</v>
      </c>
      <c r="BE51" s="44"/>
      <c r="BF51" s="44"/>
      <c r="BG51" s="44"/>
      <c r="BH51" s="124">
        <f t="shared" si="13"/>
        <v>4.234</v>
      </c>
      <c r="BI51" s="59">
        <f t="shared" si="22"/>
        <v>0.12097142857142858</v>
      </c>
      <c r="BJ51" s="39" t="s">
        <v>102</v>
      </c>
      <c r="BK51" s="136">
        <v>40</v>
      </c>
      <c r="BL51" s="137">
        <v>20</v>
      </c>
      <c r="BM51" s="137">
        <v>10</v>
      </c>
      <c r="BN51" s="137">
        <v>70</v>
      </c>
      <c r="BO51" s="137">
        <v>20</v>
      </c>
      <c r="BP51" s="137">
        <v>20</v>
      </c>
      <c r="BQ51" s="138">
        <f t="shared" si="14"/>
        <v>60</v>
      </c>
      <c r="BR51" s="138">
        <f t="shared" si="15"/>
        <v>80</v>
      </c>
      <c r="BS51" s="138">
        <f t="shared" si="16"/>
        <v>40</v>
      </c>
      <c r="BT51" s="138">
        <f t="shared" si="17"/>
        <v>180</v>
      </c>
      <c r="BU51" s="27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</row>
    <row r="52" spans="1:114" ht="12.75" customHeight="1">
      <c r="A52" s="26" t="s">
        <v>245</v>
      </c>
      <c r="B52" s="27" t="s">
        <v>246</v>
      </c>
      <c r="C52" s="30" t="s">
        <v>206</v>
      </c>
      <c r="D52" s="30" t="s">
        <v>77</v>
      </c>
      <c r="E52" s="28" t="s">
        <v>78</v>
      </c>
      <c r="F52" s="25" t="s">
        <v>79</v>
      </c>
      <c r="G52" s="30" t="s">
        <v>80</v>
      </c>
      <c r="H52" s="30" t="s">
        <v>81</v>
      </c>
      <c r="I52" s="30" t="s">
        <v>100</v>
      </c>
      <c r="J52" s="58" t="s">
        <v>119</v>
      </c>
      <c r="K52" s="107">
        <v>33</v>
      </c>
      <c r="L52" s="33">
        <v>33</v>
      </c>
      <c r="M52" s="33">
        <v>0</v>
      </c>
      <c r="N52" s="33">
        <v>0</v>
      </c>
      <c r="O52" s="106">
        <f t="shared" si="24"/>
        <v>136</v>
      </c>
      <c r="P52" s="33">
        <v>136</v>
      </c>
      <c r="Q52" s="33">
        <v>0</v>
      </c>
      <c r="R52" s="33">
        <v>0</v>
      </c>
      <c r="S52" s="106">
        <f t="shared" si="18"/>
        <v>33</v>
      </c>
      <c r="T52" s="33">
        <v>0</v>
      </c>
      <c r="U52" s="33">
        <v>29</v>
      </c>
      <c r="V52" s="33">
        <v>4</v>
      </c>
      <c r="W52" s="33">
        <v>0</v>
      </c>
      <c r="X52" s="33">
        <v>0</v>
      </c>
      <c r="Y52" s="33">
        <v>0</v>
      </c>
      <c r="Z52" s="106">
        <f t="shared" si="19"/>
        <v>0</v>
      </c>
      <c r="AA52" s="33">
        <v>0</v>
      </c>
      <c r="AB52" s="33">
        <v>0</v>
      </c>
      <c r="AC52" s="33">
        <v>0</v>
      </c>
      <c r="AD52" s="33">
        <v>0</v>
      </c>
      <c r="AE52" s="33">
        <v>0</v>
      </c>
      <c r="AF52" s="33">
        <v>0</v>
      </c>
      <c r="AG52" s="106">
        <f t="shared" si="20"/>
        <v>0</v>
      </c>
      <c r="AH52" s="33">
        <v>0</v>
      </c>
      <c r="AI52" s="33">
        <v>0</v>
      </c>
      <c r="AJ52" s="33">
        <v>0</v>
      </c>
      <c r="AK52" s="33">
        <v>0</v>
      </c>
      <c r="AL52" s="33">
        <v>0</v>
      </c>
      <c r="AM52" s="33">
        <v>0</v>
      </c>
      <c r="AN52" s="120">
        <f t="shared" si="25"/>
        <v>0</v>
      </c>
      <c r="AO52" s="120">
        <f t="shared" si="21"/>
        <v>0</v>
      </c>
      <c r="AP52" s="27" t="s">
        <v>84</v>
      </c>
      <c r="AQ52" s="27" t="s">
        <v>85</v>
      </c>
      <c r="AR52" s="30" t="s">
        <v>100</v>
      </c>
      <c r="AS52" s="58" t="s">
        <v>119</v>
      </c>
      <c r="AT52" s="30" t="s">
        <v>109</v>
      </c>
      <c r="AU52" s="35" t="s">
        <v>101</v>
      </c>
      <c r="AV52" s="36">
        <v>0</v>
      </c>
      <c r="AW52" s="36">
        <v>1</v>
      </c>
      <c r="AX52" s="36">
        <v>1.7</v>
      </c>
      <c r="AY52" s="36"/>
      <c r="AZ52" s="36"/>
      <c r="BA52" s="36"/>
      <c r="BB52" s="36"/>
      <c r="BC52" s="123">
        <f t="shared" si="12"/>
        <v>2.7</v>
      </c>
      <c r="BD52" s="36"/>
      <c r="BE52" s="49"/>
      <c r="BF52" s="49"/>
      <c r="BG52" s="63"/>
      <c r="BH52" s="124">
        <f t="shared" si="13"/>
        <v>2.7</v>
      </c>
      <c r="BI52" s="45">
        <f t="shared" si="22"/>
        <v>8.1818181818181818E-2</v>
      </c>
      <c r="BJ52" s="39" t="s">
        <v>102</v>
      </c>
      <c r="BK52" s="136">
        <v>40</v>
      </c>
      <c r="BL52" s="137">
        <v>20</v>
      </c>
      <c r="BM52" s="137">
        <v>40</v>
      </c>
      <c r="BN52" s="137">
        <v>70</v>
      </c>
      <c r="BO52" s="137">
        <v>20</v>
      </c>
      <c r="BP52" s="137">
        <v>10</v>
      </c>
      <c r="BQ52" s="138">
        <f t="shared" si="14"/>
        <v>60</v>
      </c>
      <c r="BR52" s="138">
        <f t="shared" si="15"/>
        <v>110</v>
      </c>
      <c r="BS52" s="138">
        <f t="shared" si="16"/>
        <v>30</v>
      </c>
      <c r="BT52" s="138">
        <f t="shared" si="17"/>
        <v>200</v>
      </c>
      <c r="BU52" s="55"/>
      <c r="BV52" s="8"/>
      <c r="BW52" s="46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</row>
    <row r="53" spans="1:114" ht="13.5" customHeight="1">
      <c r="A53" s="26" t="s">
        <v>247</v>
      </c>
      <c r="B53" s="27" t="s">
        <v>248</v>
      </c>
      <c r="C53" s="30" t="s">
        <v>206</v>
      </c>
      <c r="D53" s="30" t="s">
        <v>77</v>
      </c>
      <c r="E53" s="28" t="s">
        <v>78</v>
      </c>
      <c r="F53" s="25" t="s">
        <v>79</v>
      </c>
      <c r="G53" s="30" t="s">
        <v>80</v>
      </c>
      <c r="H53" s="30" t="s">
        <v>80</v>
      </c>
      <c r="I53" s="30" t="s">
        <v>100</v>
      </c>
      <c r="J53" s="58" t="s">
        <v>119</v>
      </c>
      <c r="K53" s="107">
        <v>56</v>
      </c>
      <c r="L53" s="33">
        <v>35</v>
      </c>
      <c r="M53" s="33">
        <v>17</v>
      </c>
      <c r="N53" s="33">
        <v>4</v>
      </c>
      <c r="O53" s="106">
        <f t="shared" si="24"/>
        <v>246</v>
      </c>
      <c r="P53" s="33">
        <v>151</v>
      </c>
      <c r="Q53" s="33">
        <v>79</v>
      </c>
      <c r="R53" s="33">
        <v>16</v>
      </c>
      <c r="S53" s="106">
        <f t="shared" si="18"/>
        <v>35</v>
      </c>
      <c r="T53" s="33">
        <v>0</v>
      </c>
      <c r="U53" s="33">
        <v>24</v>
      </c>
      <c r="V53" s="33">
        <v>11</v>
      </c>
      <c r="W53" s="33">
        <v>0</v>
      </c>
      <c r="X53" s="33">
        <v>0</v>
      </c>
      <c r="Y53" s="33">
        <v>0</v>
      </c>
      <c r="Z53" s="106">
        <f t="shared" si="19"/>
        <v>17</v>
      </c>
      <c r="AA53" s="33">
        <v>0</v>
      </c>
      <c r="AB53" s="33">
        <v>10</v>
      </c>
      <c r="AC53" s="33">
        <v>5</v>
      </c>
      <c r="AD53" s="33">
        <v>0</v>
      </c>
      <c r="AE53" s="33">
        <v>2</v>
      </c>
      <c r="AF53" s="33">
        <v>0</v>
      </c>
      <c r="AG53" s="106">
        <f t="shared" si="20"/>
        <v>4</v>
      </c>
      <c r="AH53" s="33">
        <v>0</v>
      </c>
      <c r="AI53" s="33">
        <v>4</v>
      </c>
      <c r="AJ53" s="33">
        <v>0</v>
      </c>
      <c r="AK53" s="33">
        <v>0</v>
      </c>
      <c r="AL53" s="33">
        <v>0</v>
      </c>
      <c r="AM53" s="33">
        <v>0</v>
      </c>
      <c r="AN53" s="120">
        <f t="shared" si="25"/>
        <v>0.375</v>
      </c>
      <c r="AO53" s="120">
        <f t="shared" si="21"/>
        <v>7.1428571428571425E-2</v>
      </c>
      <c r="AP53" s="27" t="s">
        <v>93</v>
      </c>
      <c r="AQ53" s="27" t="s">
        <v>85</v>
      </c>
      <c r="AR53" s="30" t="s">
        <v>100</v>
      </c>
      <c r="AS53" s="58" t="s">
        <v>119</v>
      </c>
      <c r="AT53" s="30" t="s">
        <v>109</v>
      </c>
      <c r="AU53" s="35" t="s">
        <v>101</v>
      </c>
      <c r="AV53" s="36">
        <v>0</v>
      </c>
      <c r="AW53" s="36">
        <v>1</v>
      </c>
      <c r="AX53" s="36">
        <v>6.26</v>
      </c>
      <c r="AY53" s="36"/>
      <c r="AZ53" s="36"/>
      <c r="BA53" s="36"/>
      <c r="BB53" s="36"/>
      <c r="BC53" s="123">
        <f t="shared" si="12"/>
        <v>7.26</v>
      </c>
      <c r="BD53" s="36"/>
      <c r="BE53" s="49"/>
      <c r="BF53" s="49"/>
      <c r="BG53" s="63"/>
      <c r="BH53" s="124">
        <f t="shared" si="13"/>
        <v>7.26</v>
      </c>
      <c r="BI53" s="45">
        <f t="shared" si="22"/>
        <v>0.12964285714285714</v>
      </c>
      <c r="BJ53" s="39" t="s">
        <v>102</v>
      </c>
      <c r="BK53" s="136">
        <v>40</v>
      </c>
      <c r="BL53" s="137">
        <v>20</v>
      </c>
      <c r="BM53" s="137">
        <v>40</v>
      </c>
      <c r="BN53" s="137">
        <v>70</v>
      </c>
      <c r="BO53" s="137">
        <v>20</v>
      </c>
      <c r="BP53" s="137">
        <v>20</v>
      </c>
      <c r="BQ53" s="138">
        <f t="shared" si="14"/>
        <v>60</v>
      </c>
      <c r="BR53" s="138">
        <f t="shared" si="15"/>
        <v>110</v>
      </c>
      <c r="BS53" s="138">
        <f t="shared" si="16"/>
        <v>40</v>
      </c>
      <c r="BT53" s="138">
        <f t="shared" si="17"/>
        <v>210</v>
      </c>
      <c r="BU53" s="55"/>
      <c r="BV53" s="8"/>
      <c r="BW53" s="46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</row>
    <row r="54" spans="1:114" ht="13.5" customHeight="1">
      <c r="A54" s="24" t="s">
        <v>249</v>
      </c>
      <c r="B54" s="28" t="s">
        <v>250</v>
      </c>
      <c r="C54" s="28" t="s">
        <v>206</v>
      </c>
      <c r="D54" s="29" t="s">
        <v>77</v>
      </c>
      <c r="E54" s="28" t="s">
        <v>78</v>
      </c>
      <c r="F54" s="24" t="s">
        <v>108</v>
      </c>
      <c r="G54" s="28" t="s">
        <v>92</v>
      </c>
      <c r="H54" s="28" t="s">
        <v>92</v>
      </c>
      <c r="I54" s="31" t="s">
        <v>86</v>
      </c>
      <c r="J54" s="47" t="s">
        <v>140</v>
      </c>
      <c r="K54" s="107">
        <v>6</v>
      </c>
      <c r="L54" s="33">
        <f>T54+U54+V54+W54+X54+Y54</f>
        <v>0</v>
      </c>
      <c r="M54" s="33">
        <v>3</v>
      </c>
      <c r="N54" s="33">
        <v>3</v>
      </c>
      <c r="O54" s="106">
        <f t="shared" si="24"/>
        <v>24</v>
      </c>
      <c r="P54" s="33">
        <v>0</v>
      </c>
      <c r="Q54" s="33">
        <v>12</v>
      </c>
      <c r="R54" s="33">
        <v>12</v>
      </c>
      <c r="S54" s="106">
        <f t="shared" si="18"/>
        <v>0</v>
      </c>
      <c r="T54" s="33">
        <v>0</v>
      </c>
      <c r="U54" s="33">
        <v>0</v>
      </c>
      <c r="V54" s="33">
        <v>0</v>
      </c>
      <c r="W54" s="33">
        <v>0</v>
      </c>
      <c r="X54" s="33">
        <v>0</v>
      </c>
      <c r="Y54" s="33">
        <v>0</v>
      </c>
      <c r="Z54" s="106">
        <f t="shared" si="19"/>
        <v>3</v>
      </c>
      <c r="AA54" s="33">
        <v>0</v>
      </c>
      <c r="AB54" s="33">
        <v>3</v>
      </c>
      <c r="AC54" s="33">
        <v>0</v>
      </c>
      <c r="AD54" s="33">
        <v>0</v>
      </c>
      <c r="AE54" s="33">
        <v>0</v>
      </c>
      <c r="AF54" s="33">
        <v>0</v>
      </c>
      <c r="AG54" s="106">
        <f t="shared" si="20"/>
        <v>3</v>
      </c>
      <c r="AH54" s="33">
        <v>0</v>
      </c>
      <c r="AI54" s="33">
        <v>3</v>
      </c>
      <c r="AJ54" s="33">
        <v>0</v>
      </c>
      <c r="AK54" s="33">
        <v>0</v>
      </c>
      <c r="AL54" s="33">
        <v>0</v>
      </c>
      <c r="AM54" s="33">
        <v>0</v>
      </c>
      <c r="AN54" s="120">
        <f t="shared" si="25"/>
        <v>1</v>
      </c>
      <c r="AO54" s="120">
        <f t="shared" si="21"/>
        <v>0.5</v>
      </c>
      <c r="AP54" s="27" t="s">
        <v>93</v>
      </c>
      <c r="AQ54" s="28" t="s">
        <v>85</v>
      </c>
      <c r="AR54" s="35" t="s">
        <v>86</v>
      </c>
      <c r="AS54" s="47" t="s">
        <v>140</v>
      </c>
      <c r="AT54" s="35" t="s">
        <v>109</v>
      </c>
      <c r="AU54" s="47" t="s">
        <v>98</v>
      </c>
      <c r="AV54" s="36">
        <v>0</v>
      </c>
      <c r="AW54" s="43"/>
      <c r="AX54" s="43"/>
      <c r="AY54" s="43">
        <v>0.62611799999999995</v>
      </c>
      <c r="AZ54" s="37"/>
      <c r="BA54" s="37"/>
      <c r="BB54" s="37"/>
      <c r="BC54" s="123">
        <f t="shared" si="12"/>
        <v>0.62611799999999995</v>
      </c>
      <c r="BD54" s="36" t="s">
        <v>111</v>
      </c>
      <c r="BE54" s="44"/>
      <c r="BF54" s="44"/>
      <c r="BG54" s="44"/>
      <c r="BH54" s="124">
        <f t="shared" si="13"/>
        <v>0.62611799999999995</v>
      </c>
      <c r="BI54" s="59">
        <f t="shared" si="22"/>
        <v>0.10435299999999999</v>
      </c>
      <c r="BJ54" s="39" t="s">
        <v>102</v>
      </c>
      <c r="BK54" s="136">
        <v>40</v>
      </c>
      <c r="BL54" s="137">
        <v>20</v>
      </c>
      <c r="BM54" s="137">
        <v>50</v>
      </c>
      <c r="BN54" s="137">
        <v>10</v>
      </c>
      <c r="BO54" s="137">
        <v>20</v>
      </c>
      <c r="BP54" s="137">
        <v>30</v>
      </c>
      <c r="BQ54" s="138">
        <f t="shared" si="14"/>
        <v>60</v>
      </c>
      <c r="BR54" s="138">
        <f t="shared" si="15"/>
        <v>60</v>
      </c>
      <c r="BS54" s="138">
        <f t="shared" si="16"/>
        <v>50</v>
      </c>
      <c r="BT54" s="138">
        <f t="shared" si="17"/>
        <v>170</v>
      </c>
      <c r="BU54" s="27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</row>
    <row r="55" spans="1:114" ht="13.5" customHeight="1">
      <c r="A55" s="24" t="s">
        <v>251</v>
      </c>
      <c r="B55" s="28" t="s">
        <v>252</v>
      </c>
      <c r="C55" s="28" t="s">
        <v>253</v>
      </c>
      <c r="D55" s="28" t="s">
        <v>155</v>
      </c>
      <c r="E55" s="28" t="s">
        <v>151</v>
      </c>
      <c r="F55" s="24" t="s">
        <v>79</v>
      </c>
      <c r="G55" s="28" t="s">
        <v>91</v>
      </c>
      <c r="H55" s="28" t="s">
        <v>92</v>
      </c>
      <c r="I55" s="31" t="s">
        <v>158</v>
      </c>
      <c r="J55" s="47" t="s">
        <v>119</v>
      </c>
      <c r="K55" s="113">
        <v>56</v>
      </c>
      <c r="L55" s="33">
        <v>42</v>
      </c>
      <c r="M55" s="33">
        <v>10</v>
      </c>
      <c r="N55" s="33">
        <v>4</v>
      </c>
      <c r="O55" s="106">
        <f t="shared" si="24"/>
        <v>308</v>
      </c>
      <c r="P55" s="33">
        <v>228</v>
      </c>
      <c r="Q55" s="33">
        <v>64</v>
      </c>
      <c r="R55" s="33">
        <v>16</v>
      </c>
      <c r="S55" s="106">
        <f t="shared" si="18"/>
        <v>42</v>
      </c>
      <c r="T55" s="33">
        <v>0</v>
      </c>
      <c r="U55" s="33">
        <v>4</v>
      </c>
      <c r="V55" s="33">
        <v>16</v>
      </c>
      <c r="W55" s="33">
        <v>22</v>
      </c>
      <c r="X55" s="33">
        <v>0</v>
      </c>
      <c r="Y55" s="33">
        <v>0</v>
      </c>
      <c r="Z55" s="106">
        <f t="shared" si="19"/>
        <v>10</v>
      </c>
      <c r="AA55" s="33">
        <v>0</v>
      </c>
      <c r="AB55" s="33">
        <v>4</v>
      </c>
      <c r="AC55" s="33">
        <v>0</v>
      </c>
      <c r="AD55" s="33">
        <v>0</v>
      </c>
      <c r="AE55" s="33">
        <v>6</v>
      </c>
      <c r="AF55" s="33">
        <v>0</v>
      </c>
      <c r="AG55" s="106">
        <f t="shared" si="20"/>
        <v>4</v>
      </c>
      <c r="AH55" s="33">
        <v>0</v>
      </c>
      <c r="AI55" s="33">
        <v>4</v>
      </c>
      <c r="AJ55" s="33">
        <v>0</v>
      </c>
      <c r="AK55" s="33">
        <v>0</v>
      </c>
      <c r="AL55" s="33">
        <v>0</v>
      </c>
      <c r="AM55" s="33">
        <v>0</v>
      </c>
      <c r="AN55" s="120">
        <f t="shared" si="25"/>
        <v>0.25</v>
      </c>
      <c r="AO55" s="120">
        <f t="shared" si="21"/>
        <v>7.1428571428571425E-2</v>
      </c>
      <c r="AP55" s="27" t="s">
        <v>93</v>
      </c>
      <c r="AQ55" s="28" t="s">
        <v>85</v>
      </c>
      <c r="AR55" s="35" t="s">
        <v>158</v>
      </c>
      <c r="AS55" s="47" t="s">
        <v>119</v>
      </c>
      <c r="AT55" s="47" t="s">
        <v>82</v>
      </c>
      <c r="AU55" s="47" t="s">
        <v>119</v>
      </c>
      <c r="AV55" s="36">
        <v>0</v>
      </c>
      <c r="AW55" s="43">
        <v>2.5</v>
      </c>
      <c r="AX55" s="43">
        <v>3.4839587000000001</v>
      </c>
      <c r="AY55" s="43"/>
      <c r="AZ55" s="37"/>
      <c r="BA55" s="37"/>
      <c r="BB55" s="37"/>
      <c r="BC55" s="123">
        <f t="shared" si="12"/>
        <v>5.9839587000000005</v>
      </c>
      <c r="BD55" s="36" t="s">
        <v>111</v>
      </c>
      <c r="BE55" s="44"/>
      <c r="BF55" s="44">
        <v>0.9</v>
      </c>
      <c r="BG55" s="44"/>
      <c r="BH55" s="124">
        <f t="shared" si="13"/>
        <v>6.8839587000000009</v>
      </c>
      <c r="BI55" s="59">
        <f t="shared" si="22"/>
        <v>0.12292783392857144</v>
      </c>
      <c r="BJ55" s="39" t="s">
        <v>102</v>
      </c>
      <c r="BK55" s="136">
        <v>50</v>
      </c>
      <c r="BL55" s="137">
        <v>50</v>
      </c>
      <c r="BM55" s="137">
        <v>30</v>
      </c>
      <c r="BN55" s="137">
        <v>30</v>
      </c>
      <c r="BO55" s="137">
        <v>0</v>
      </c>
      <c r="BP55" s="137">
        <v>20</v>
      </c>
      <c r="BQ55" s="138">
        <f t="shared" si="14"/>
        <v>100</v>
      </c>
      <c r="BR55" s="138">
        <f t="shared" si="15"/>
        <v>60</v>
      </c>
      <c r="BS55" s="138">
        <f t="shared" si="16"/>
        <v>20</v>
      </c>
      <c r="BT55" s="138">
        <f t="shared" si="17"/>
        <v>180</v>
      </c>
      <c r="BU55" s="27"/>
      <c r="BV55" s="8"/>
      <c r="BW55" s="46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</row>
    <row r="56" spans="1:114" ht="13.5" customHeight="1">
      <c r="A56" s="60" t="s">
        <v>254</v>
      </c>
      <c r="B56" s="29" t="s">
        <v>255</v>
      </c>
      <c r="C56" s="30" t="s">
        <v>253</v>
      </c>
      <c r="D56" s="62" t="s">
        <v>155</v>
      </c>
      <c r="E56" s="64" t="s">
        <v>151</v>
      </c>
      <c r="F56" s="60" t="s">
        <v>108</v>
      </c>
      <c r="G56" s="47" t="s">
        <v>92</v>
      </c>
      <c r="H56" s="47" t="s">
        <v>92</v>
      </c>
      <c r="I56" s="27" t="s">
        <v>158</v>
      </c>
      <c r="J56" s="47" t="s">
        <v>134</v>
      </c>
      <c r="K56" s="109">
        <v>19</v>
      </c>
      <c r="L56" s="24">
        <v>13</v>
      </c>
      <c r="M56" s="24">
        <v>5</v>
      </c>
      <c r="N56" s="24">
        <v>1</v>
      </c>
      <c r="O56" s="114">
        <f t="shared" si="24"/>
        <v>85</v>
      </c>
      <c r="P56" s="24">
        <v>61</v>
      </c>
      <c r="Q56" s="24">
        <v>20</v>
      </c>
      <c r="R56" s="24">
        <v>4</v>
      </c>
      <c r="S56" s="106">
        <f t="shared" si="18"/>
        <v>13</v>
      </c>
      <c r="T56" s="24">
        <v>0</v>
      </c>
      <c r="U56" s="24">
        <v>6</v>
      </c>
      <c r="V56" s="24">
        <v>5</v>
      </c>
      <c r="W56" s="24">
        <v>2</v>
      </c>
      <c r="X56" s="24">
        <v>0</v>
      </c>
      <c r="Y56" s="24">
        <v>0</v>
      </c>
      <c r="Z56" s="106">
        <f t="shared" si="19"/>
        <v>5</v>
      </c>
      <c r="AA56" s="24">
        <v>0</v>
      </c>
      <c r="AB56" s="24">
        <v>4</v>
      </c>
      <c r="AC56" s="24">
        <v>0</v>
      </c>
      <c r="AD56" s="24">
        <v>0</v>
      </c>
      <c r="AE56" s="24">
        <v>1</v>
      </c>
      <c r="AF56" s="24">
        <v>0</v>
      </c>
      <c r="AG56" s="114">
        <f t="shared" si="20"/>
        <v>1</v>
      </c>
      <c r="AH56" s="24">
        <v>0</v>
      </c>
      <c r="AI56" s="24">
        <v>1</v>
      </c>
      <c r="AJ56" s="24">
        <v>0</v>
      </c>
      <c r="AK56" s="24">
        <v>0</v>
      </c>
      <c r="AL56" s="24">
        <v>0</v>
      </c>
      <c r="AM56" s="24">
        <v>0</v>
      </c>
      <c r="AN56" s="120">
        <f t="shared" si="25"/>
        <v>0.31578947368421051</v>
      </c>
      <c r="AO56" s="120">
        <f t="shared" si="21"/>
        <v>5.2631578947368418E-2</v>
      </c>
      <c r="AP56" s="27" t="s">
        <v>93</v>
      </c>
      <c r="AQ56" s="29" t="s">
        <v>85</v>
      </c>
      <c r="AR56" s="27" t="s">
        <v>158</v>
      </c>
      <c r="AS56" s="47" t="s">
        <v>99</v>
      </c>
      <c r="AT56" s="27" t="s">
        <v>100</v>
      </c>
      <c r="AU56" s="28" t="s">
        <v>134</v>
      </c>
      <c r="AV56" s="36">
        <v>0.5</v>
      </c>
      <c r="AW56" s="43">
        <v>1.3265799599999999</v>
      </c>
      <c r="AX56" s="43"/>
      <c r="AY56" s="37"/>
      <c r="AZ56" s="37"/>
      <c r="BA56" s="37"/>
      <c r="BB56" s="37"/>
      <c r="BC56" s="123">
        <f t="shared" si="12"/>
        <v>1.8265799599999999</v>
      </c>
      <c r="BD56" s="24" t="s">
        <v>111</v>
      </c>
      <c r="BE56" s="44"/>
      <c r="BF56" s="44">
        <v>0.4</v>
      </c>
      <c r="BG56" s="30"/>
      <c r="BH56" s="124">
        <f t="shared" si="13"/>
        <v>2.22657996</v>
      </c>
      <c r="BI56" s="59">
        <f t="shared" si="22"/>
        <v>0.11718841894736842</v>
      </c>
      <c r="BJ56" s="39" t="s">
        <v>102</v>
      </c>
      <c r="BK56" s="136">
        <v>50</v>
      </c>
      <c r="BL56" s="137">
        <v>50</v>
      </c>
      <c r="BM56" s="137">
        <v>50</v>
      </c>
      <c r="BN56" s="137">
        <v>30</v>
      </c>
      <c r="BO56" s="137">
        <v>20</v>
      </c>
      <c r="BP56" s="137">
        <v>20</v>
      </c>
      <c r="BQ56" s="138">
        <f t="shared" si="14"/>
        <v>100</v>
      </c>
      <c r="BR56" s="138">
        <f t="shared" si="15"/>
        <v>80</v>
      </c>
      <c r="BS56" s="138">
        <f t="shared" si="16"/>
        <v>40</v>
      </c>
      <c r="BT56" s="138">
        <f t="shared" si="17"/>
        <v>220</v>
      </c>
      <c r="BU56" s="27"/>
      <c r="BV56" s="8"/>
      <c r="BW56" s="46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</row>
    <row r="57" spans="1:114" ht="13.5" customHeight="1">
      <c r="A57" s="25" t="s">
        <v>256</v>
      </c>
      <c r="B57" s="29" t="s">
        <v>257</v>
      </c>
      <c r="C57" s="29" t="s">
        <v>258</v>
      </c>
      <c r="D57" s="29" t="s">
        <v>106</v>
      </c>
      <c r="E57" s="28" t="s">
        <v>107</v>
      </c>
      <c r="F57" s="25" t="s">
        <v>79</v>
      </c>
      <c r="G57" s="27" t="s">
        <v>80</v>
      </c>
      <c r="H57" s="27" t="s">
        <v>80</v>
      </c>
      <c r="I57" s="31" t="s">
        <v>86</v>
      </c>
      <c r="J57" s="28" t="s">
        <v>140</v>
      </c>
      <c r="K57" s="112">
        <v>10</v>
      </c>
      <c r="L57" s="33">
        <v>8</v>
      </c>
      <c r="M57" s="33">
        <v>2</v>
      </c>
      <c r="N57" s="33">
        <v>0</v>
      </c>
      <c r="O57" s="106">
        <f t="shared" si="24"/>
        <v>45</v>
      </c>
      <c r="P57" s="33">
        <v>37</v>
      </c>
      <c r="Q57" s="33">
        <v>8</v>
      </c>
      <c r="R57" s="33">
        <v>0</v>
      </c>
      <c r="S57" s="106">
        <f t="shared" si="18"/>
        <v>8</v>
      </c>
      <c r="T57" s="33">
        <v>0</v>
      </c>
      <c r="U57" s="33">
        <v>3</v>
      </c>
      <c r="V57" s="33">
        <v>5</v>
      </c>
      <c r="W57" s="33">
        <v>0</v>
      </c>
      <c r="X57" s="33">
        <v>0</v>
      </c>
      <c r="Y57" s="33">
        <v>0</v>
      </c>
      <c r="Z57" s="106">
        <f t="shared" si="19"/>
        <v>2</v>
      </c>
      <c r="AA57" s="33">
        <v>0</v>
      </c>
      <c r="AB57" s="33">
        <v>2</v>
      </c>
      <c r="AC57" s="33">
        <v>0</v>
      </c>
      <c r="AD57" s="33">
        <v>0</v>
      </c>
      <c r="AE57" s="33">
        <v>0</v>
      </c>
      <c r="AF57" s="33">
        <v>0</v>
      </c>
      <c r="AG57" s="106">
        <f t="shared" si="20"/>
        <v>0</v>
      </c>
      <c r="AH57" s="33">
        <v>0</v>
      </c>
      <c r="AI57" s="33">
        <v>0</v>
      </c>
      <c r="AJ57" s="33">
        <v>0</v>
      </c>
      <c r="AK57" s="33">
        <v>0</v>
      </c>
      <c r="AL57" s="33">
        <v>0</v>
      </c>
      <c r="AM57" s="33">
        <v>0</v>
      </c>
      <c r="AN57" s="120">
        <f t="shared" si="25"/>
        <v>0.2</v>
      </c>
      <c r="AO57" s="120">
        <f t="shared" si="21"/>
        <v>0</v>
      </c>
      <c r="AP57" s="27" t="s">
        <v>93</v>
      </c>
      <c r="AQ57" s="27" t="s">
        <v>85</v>
      </c>
      <c r="AR57" s="35" t="s">
        <v>86</v>
      </c>
      <c r="AS57" s="27" t="s">
        <v>121</v>
      </c>
      <c r="AT57" s="35" t="s">
        <v>86</v>
      </c>
      <c r="AU57" s="27" t="s">
        <v>134</v>
      </c>
      <c r="AV57" s="36">
        <v>0</v>
      </c>
      <c r="AW57" s="36"/>
      <c r="AX57" s="36"/>
      <c r="AY57" s="36">
        <v>0.58799999999999997</v>
      </c>
      <c r="AZ57" s="36">
        <v>0.58799999999999997</v>
      </c>
      <c r="BA57" s="37"/>
      <c r="BB57" s="37"/>
      <c r="BC57" s="123">
        <f t="shared" si="12"/>
        <v>1.1759999999999999</v>
      </c>
      <c r="BD57" s="36"/>
      <c r="BE57" s="49"/>
      <c r="BF57" s="49"/>
      <c r="BG57" s="49"/>
      <c r="BH57" s="124">
        <f t="shared" si="13"/>
        <v>1.1759999999999999</v>
      </c>
      <c r="BI57" s="45">
        <f t="shared" si="22"/>
        <v>0.1176</v>
      </c>
      <c r="BJ57" s="39" t="s">
        <v>88</v>
      </c>
      <c r="BK57" s="136">
        <v>30</v>
      </c>
      <c r="BL57" s="137">
        <v>35</v>
      </c>
      <c r="BM57" s="137">
        <v>10</v>
      </c>
      <c r="BN57" s="137">
        <v>10</v>
      </c>
      <c r="BO57" s="137">
        <v>0</v>
      </c>
      <c r="BP57" s="137">
        <v>10</v>
      </c>
      <c r="BQ57" s="138">
        <f t="shared" si="14"/>
        <v>65</v>
      </c>
      <c r="BR57" s="138">
        <f t="shared" si="15"/>
        <v>20</v>
      </c>
      <c r="BS57" s="138">
        <f t="shared" si="16"/>
        <v>10</v>
      </c>
      <c r="BT57" s="138">
        <f t="shared" si="17"/>
        <v>95</v>
      </c>
      <c r="BU57" s="27"/>
      <c r="BV57" s="8"/>
      <c r="BW57" s="46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</row>
    <row r="58" spans="1:114" ht="13.5" customHeight="1">
      <c r="A58" s="25" t="s">
        <v>259</v>
      </c>
      <c r="B58" s="58" t="s">
        <v>260</v>
      </c>
      <c r="C58" s="29" t="s">
        <v>261</v>
      </c>
      <c r="D58" s="29" t="s">
        <v>261</v>
      </c>
      <c r="E58" s="28"/>
      <c r="F58" s="25" t="s">
        <v>108</v>
      </c>
      <c r="G58" s="27" t="s">
        <v>92</v>
      </c>
      <c r="H58" s="27" t="s">
        <v>92</v>
      </c>
      <c r="I58" s="56" t="s">
        <v>100</v>
      </c>
      <c r="J58" s="28" t="s">
        <v>87</v>
      </c>
      <c r="K58" s="112">
        <v>50</v>
      </c>
      <c r="L58" s="33">
        <v>50</v>
      </c>
      <c r="M58" s="33">
        <v>0</v>
      </c>
      <c r="N58" s="33">
        <v>0</v>
      </c>
      <c r="O58" s="106">
        <f t="shared" si="24"/>
        <v>200</v>
      </c>
      <c r="P58" s="24">
        <v>200</v>
      </c>
      <c r="Q58" s="24">
        <v>0</v>
      </c>
      <c r="R58" s="24">
        <v>0</v>
      </c>
      <c r="S58" s="106">
        <v>50</v>
      </c>
      <c r="T58" s="24">
        <v>0</v>
      </c>
      <c r="U58" s="24">
        <v>0</v>
      </c>
      <c r="V58" s="24">
        <v>50</v>
      </c>
      <c r="W58" s="24">
        <v>0</v>
      </c>
      <c r="X58" s="24">
        <v>0</v>
      </c>
      <c r="Y58" s="24">
        <v>0</v>
      </c>
      <c r="Z58" s="106">
        <f t="shared" si="19"/>
        <v>0</v>
      </c>
      <c r="AA58" s="24">
        <v>0</v>
      </c>
      <c r="AB58" s="24">
        <v>0</v>
      </c>
      <c r="AC58" s="24">
        <v>0</v>
      </c>
      <c r="AD58" s="24">
        <v>0</v>
      </c>
      <c r="AE58" s="24">
        <v>0</v>
      </c>
      <c r="AF58" s="24">
        <v>0</v>
      </c>
      <c r="AG58" s="106">
        <f t="shared" si="20"/>
        <v>0</v>
      </c>
      <c r="AH58" s="33">
        <v>0</v>
      </c>
      <c r="AI58" s="33">
        <v>0</v>
      </c>
      <c r="AJ58" s="33">
        <v>0</v>
      </c>
      <c r="AK58" s="33">
        <v>0</v>
      </c>
      <c r="AL58" s="33">
        <v>0</v>
      </c>
      <c r="AM58" s="33">
        <v>0</v>
      </c>
      <c r="AN58" s="120">
        <f>(Z58+AG58)/K58</f>
        <v>0</v>
      </c>
      <c r="AO58" s="120">
        <f t="shared" si="21"/>
        <v>0</v>
      </c>
      <c r="AP58" s="27" t="s">
        <v>93</v>
      </c>
      <c r="AQ58" s="27" t="s">
        <v>262</v>
      </c>
      <c r="AR58" s="27" t="s">
        <v>100</v>
      </c>
      <c r="AS58" s="27" t="s">
        <v>87</v>
      </c>
      <c r="AT58" s="27" t="s">
        <v>100</v>
      </c>
      <c r="AU58" s="27" t="s">
        <v>119</v>
      </c>
      <c r="AV58" s="36">
        <v>0</v>
      </c>
      <c r="AW58" s="43">
        <v>2.5</v>
      </c>
      <c r="AX58" s="37"/>
      <c r="AY58" s="37"/>
      <c r="AZ58" s="37"/>
      <c r="BA58" s="37"/>
      <c r="BB58" s="37"/>
      <c r="BC58" s="123">
        <f t="shared" si="12"/>
        <v>2.5</v>
      </c>
      <c r="BD58" s="36"/>
      <c r="BE58" s="49"/>
      <c r="BF58" s="49"/>
      <c r="BG58" s="49"/>
      <c r="BH58" s="124">
        <f t="shared" si="13"/>
        <v>2.5</v>
      </c>
      <c r="BI58" s="45">
        <f t="shared" si="22"/>
        <v>0.05</v>
      </c>
      <c r="BJ58" s="39" t="s">
        <v>102</v>
      </c>
      <c r="BK58" s="147">
        <v>0</v>
      </c>
      <c r="BL58" s="148">
        <v>0</v>
      </c>
      <c r="BM58" s="148">
        <v>0</v>
      </c>
      <c r="BN58" s="148">
        <v>0</v>
      </c>
      <c r="BO58" s="148">
        <v>0</v>
      </c>
      <c r="BP58" s="148">
        <v>0</v>
      </c>
      <c r="BQ58" s="149">
        <f t="shared" si="14"/>
        <v>0</v>
      </c>
      <c r="BR58" s="149">
        <f t="shared" si="15"/>
        <v>0</v>
      </c>
      <c r="BS58" s="149">
        <f t="shared" si="16"/>
        <v>0</v>
      </c>
      <c r="BT58" s="149">
        <f t="shared" si="17"/>
        <v>0</v>
      </c>
      <c r="BU58" s="27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</row>
    <row r="59" spans="1:114" ht="13.5" customHeight="1">
      <c r="A59" s="26" t="s">
        <v>263</v>
      </c>
      <c r="B59" s="58" t="s">
        <v>264</v>
      </c>
      <c r="C59" s="29" t="s">
        <v>261</v>
      </c>
      <c r="D59" s="28" t="s">
        <v>261</v>
      </c>
      <c r="E59" s="28"/>
      <c r="F59" s="25" t="s">
        <v>108</v>
      </c>
      <c r="G59" s="27" t="s">
        <v>92</v>
      </c>
      <c r="H59" s="27" t="s">
        <v>92</v>
      </c>
      <c r="I59" s="56" t="s">
        <v>82</v>
      </c>
      <c r="J59" s="47" t="s">
        <v>87</v>
      </c>
      <c r="K59" s="112">
        <v>50</v>
      </c>
      <c r="L59" s="33">
        <v>50</v>
      </c>
      <c r="M59" s="33">
        <v>0</v>
      </c>
      <c r="N59" s="33">
        <v>0</v>
      </c>
      <c r="O59" s="106">
        <f t="shared" si="24"/>
        <v>200</v>
      </c>
      <c r="P59" s="24">
        <v>200</v>
      </c>
      <c r="Q59" s="24">
        <v>0</v>
      </c>
      <c r="R59" s="24">
        <v>0</v>
      </c>
      <c r="S59" s="106">
        <v>50</v>
      </c>
      <c r="T59" s="24">
        <v>0</v>
      </c>
      <c r="U59" s="24">
        <v>0</v>
      </c>
      <c r="V59" s="24">
        <v>50</v>
      </c>
      <c r="W59" s="24">
        <v>0</v>
      </c>
      <c r="X59" s="24">
        <v>0</v>
      </c>
      <c r="Y59" s="24">
        <v>0</v>
      </c>
      <c r="Z59" s="106">
        <f t="shared" si="19"/>
        <v>0</v>
      </c>
      <c r="AA59" s="24">
        <v>0</v>
      </c>
      <c r="AB59" s="24">
        <v>0</v>
      </c>
      <c r="AC59" s="24">
        <v>0</v>
      </c>
      <c r="AD59" s="24">
        <v>0</v>
      </c>
      <c r="AE59" s="24">
        <v>0</v>
      </c>
      <c r="AF59" s="24">
        <v>0</v>
      </c>
      <c r="AG59" s="106">
        <f t="shared" si="20"/>
        <v>0</v>
      </c>
      <c r="AH59" s="33">
        <v>0</v>
      </c>
      <c r="AI59" s="33">
        <v>0</v>
      </c>
      <c r="AJ59" s="33">
        <v>0</v>
      </c>
      <c r="AK59" s="33">
        <v>0</v>
      </c>
      <c r="AL59" s="33">
        <v>0</v>
      </c>
      <c r="AM59" s="33">
        <v>0</v>
      </c>
      <c r="AN59" s="120">
        <f>(Z59+AG59)/K59</f>
        <v>0</v>
      </c>
      <c r="AO59" s="120">
        <f t="shared" si="21"/>
        <v>0</v>
      </c>
      <c r="AP59" s="27" t="s">
        <v>93</v>
      </c>
      <c r="AQ59" s="27" t="s">
        <v>262</v>
      </c>
      <c r="AR59" s="27" t="s">
        <v>82</v>
      </c>
      <c r="AS59" s="35" t="s">
        <v>87</v>
      </c>
      <c r="AT59" s="27" t="s">
        <v>82</v>
      </c>
      <c r="AU59" s="27" t="s">
        <v>119</v>
      </c>
      <c r="AV59" s="36">
        <v>0</v>
      </c>
      <c r="AW59" s="43"/>
      <c r="AX59" s="43">
        <v>2.5</v>
      </c>
      <c r="AY59" s="43"/>
      <c r="AZ59" s="37"/>
      <c r="BA59" s="37"/>
      <c r="BB59" s="37"/>
      <c r="BC59" s="123">
        <f t="shared" si="12"/>
        <v>2.5</v>
      </c>
      <c r="BD59" s="36"/>
      <c r="BE59" s="44"/>
      <c r="BF59" s="44"/>
      <c r="BG59" s="44"/>
      <c r="BH59" s="124">
        <f t="shared" si="13"/>
        <v>2.5</v>
      </c>
      <c r="BI59" s="45">
        <f t="shared" si="22"/>
        <v>0.05</v>
      </c>
      <c r="BJ59" s="39" t="s">
        <v>102</v>
      </c>
      <c r="BK59" s="147">
        <v>0</v>
      </c>
      <c r="BL59" s="148">
        <v>0</v>
      </c>
      <c r="BM59" s="148">
        <v>0</v>
      </c>
      <c r="BN59" s="148">
        <v>0</v>
      </c>
      <c r="BO59" s="148">
        <v>0</v>
      </c>
      <c r="BP59" s="148">
        <v>0</v>
      </c>
      <c r="BQ59" s="149">
        <f t="shared" si="14"/>
        <v>0</v>
      </c>
      <c r="BR59" s="149">
        <f t="shared" si="15"/>
        <v>0</v>
      </c>
      <c r="BS59" s="149">
        <f t="shared" si="16"/>
        <v>0</v>
      </c>
      <c r="BT59" s="149">
        <f t="shared" si="17"/>
        <v>0</v>
      </c>
      <c r="BU59" s="27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</row>
    <row r="60" spans="1:114" ht="13.5" customHeight="1">
      <c r="A60" s="26" t="s">
        <v>265</v>
      </c>
      <c r="B60" s="58" t="s">
        <v>266</v>
      </c>
      <c r="C60" s="29" t="s">
        <v>261</v>
      </c>
      <c r="D60" s="29" t="s">
        <v>261</v>
      </c>
      <c r="E60" s="28"/>
      <c r="F60" s="25" t="s">
        <v>108</v>
      </c>
      <c r="G60" s="27" t="s">
        <v>92</v>
      </c>
      <c r="H60" s="27" t="s">
        <v>92</v>
      </c>
      <c r="I60" s="31" t="s">
        <v>86</v>
      </c>
      <c r="J60" s="47" t="s">
        <v>87</v>
      </c>
      <c r="K60" s="112">
        <v>50</v>
      </c>
      <c r="L60" s="33">
        <v>50</v>
      </c>
      <c r="M60" s="33">
        <v>0</v>
      </c>
      <c r="N60" s="33">
        <v>0</v>
      </c>
      <c r="O60" s="106">
        <f t="shared" si="24"/>
        <v>200</v>
      </c>
      <c r="P60" s="33">
        <v>200</v>
      </c>
      <c r="Q60" s="33">
        <v>0</v>
      </c>
      <c r="R60" s="33">
        <v>0</v>
      </c>
      <c r="S60" s="106">
        <v>50</v>
      </c>
      <c r="T60" s="33">
        <v>0</v>
      </c>
      <c r="U60" s="33">
        <v>0</v>
      </c>
      <c r="V60" s="33">
        <v>50</v>
      </c>
      <c r="W60" s="33">
        <v>0</v>
      </c>
      <c r="X60" s="33">
        <v>0</v>
      </c>
      <c r="Y60" s="33">
        <v>0</v>
      </c>
      <c r="Z60" s="106">
        <v>0</v>
      </c>
      <c r="AA60" s="33">
        <v>0</v>
      </c>
      <c r="AB60" s="33">
        <v>0</v>
      </c>
      <c r="AC60" s="33">
        <v>0</v>
      </c>
      <c r="AD60" s="33">
        <v>0</v>
      </c>
      <c r="AE60" s="33">
        <v>0</v>
      </c>
      <c r="AF60" s="33">
        <v>0</v>
      </c>
      <c r="AG60" s="106">
        <v>0</v>
      </c>
      <c r="AH60" s="33">
        <v>0</v>
      </c>
      <c r="AI60" s="33">
        <v>0</v>
      </c>
      <c r="AJ60" s="33">
        <v>0</v>
      </c>
      <c r="AK60" s="33">
        <v>0</v>
      </c>
      <c r="AL60" s="33">
        <v>0</v>
      </c>
      <c r="AM60" s="33">
        <v>0</v>
      </c>
      <c r="AN60" s="120">
        <v>0</v>
      </c>
      <c r="AO60" s="120">
        <v>0</v>
      </c>
      <c r="AP60" s="27" t="s">
        <v>93</v>
      </c>
      <c r="AQ60" s="27" t="s">
        <v>262</v>
      </c>
      <c r="AR60" s="35" t="s">
        <v>86</v>
      </c>
      <c r="AS60" s="35" t="s">
        <v>87</v>
      </c>
      <c r="AT60" s="27" t="s">
        <v>86</v>
      </c>
      <c r="AU60" s="35" t="s">
        <v>119</v>
      </c>
      <c r="AV60" s="36">
        <v>0</v>
      </c>
      <c r="AW60" s="37"/>
      <c r="AX60" s="37"/>
      <c r="AY60" s="36">
        <v>2.5</v>
      </c>
      <c r="AZ60" s="37"/>
      <c r="BA60" s="37"/>
      <c r="BB60" s="37"/>
      <c r="BC60" s="123">
        <f t="shared" si="12"/>
        <v>2.5</v>
      </c>
      <c r="BD60" s="36"/>
      <c r="BE60" s="49"/>
      <c r="BF60" s="49"/>
      <c r="BG60" s="49"/>
      <c r="BH60" s="124">
        <f t="shared" si="13"/>
        <v>2.5</v>
      </c>
      <c r="BI60" s="45">
        <f t="shared" si="22"/>
        <v>0.05</v>
      </c>
      <c r="BJ60" s="39" t="s">
        <v>102</v>
      </c>
      <c r="BK60" s="147">
        <v>0</v>
      </c>
      <c r="BL60" s="148">
        <v>0</v>
      </c>
      <c r="BM60" s="148">
        <v>0</v>
      </c>
      <c r="BN60" s="148">
        <v>0</v>
      </c>
      <c r="BO60" s="148">
        <v>0</v>
      </c>
      <c r="BP60" s="148">
        <v>0</v>
      </c>
      <c r="BQ60" s="149">
        <f t="shared" si="14"/>
        <v>0</v>
      </c>
      <c r="BR60" s="149">
        <f t="shared" si="15"/>
        <v>0</v>
      </c>
      <c r="BS60" s="149">
        <f t="shared" si="16"/>
        <v>0</v>
      </c>
      <c r="BT60" s="149">
        <f t="shared" si="17"/>
        <v>0</v>
      </c>
      <c r="BU60" s="27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</row>
    <row r="61" spans="1:114" ht="13.5" customHeight="1">
      <c r="A61" s="26" t="s">
        <v>267</v>
      </c>
      <c r="B61" s="58" t="s">
        <v>268</v>
      </c>
      <c r="C61" s="29" t="s">
        <v>261</v>
      </c>
      <c r="D61" s="29" t="s">
        <v>261</v>
      </c>
      <c r="E61" s="28"/>
      <c r="F61" s="25" t="s">
        <v>108</v>
      </c>
      <c r="G61" s="27" t="s">
        <v>92</v>
      </c>
      <c r="H61" s="27" t="s">
        <v>92</v>
      </c>
      <c r="I61" s="31" t="s">
        <v>109</v>
      </c>
      <c r="J61" s="47" t="s">
        <v>87</v>
      </c>
      <c r="K61" s="112">
        <v>50</v>
      </c>
      <c r="L61" s="33">
        <v>50</v>
      </c>
      <c r="M61" s="33">
        <v>0</v>
      </c>
      <c r="N61" s="33">
        <v>0</v>
      </c>
      <c r="O61" s="106">
        <f t="shared" si="24"/>
        <v>200</v>
      </c>
      <c r="P61" s="33">
        <v>200</v>
      </c>
      <c r="Q61" s="33">
        <v>0</v>
      </c>
      <c r="R61" s="33">
        <v>0</v>
      </c>
      <c r="S61" s="106">
        <v>50</v>
      </c>
      <c r="T61" s="33">
        <v>0</v>
      </c>
      <c r="U61" s="33">
        <v>0</v>
      </c>
      <c r="V61" s="33">
        <v>50</v>
      </c>
      <c r="W61" s="33">
        <v>0</v>
      </c>
      <c r="X61" s="33">
        <v>0</v>
      </c>
      <c r="Y61" s="33">
        <v>0</v>
      </c>
      <c r="Z61" s="106">
        <v>0</v>
      </c>
      <c r="AA61" s="33">
        <v>0</v>
      </c>
      <c r="AB61" s="33">
        <v>0</v>
      </c>
      <c r="AC61" s="33">
        <v>0</v>
      </c>
      <c r="AD61" s="33">
        <v>0</v>
      </c>
      <c r="AE61" s="33">
        <v>0</v>
      </c>
      <c r="AF61" s="33">
        <v>0</v>
      </c>
      <c r="AG61" s="106">
        <v>0</v>
      </c>
      <c r="AH61" s="33">
        <v>0</v>
      </c>
      <c r="AI61" s="33">
        <v>0</v>
      </c>
      <c r="AJ61" s="33">
        <v>0</v>
      </c>
      <c r="AK61" s="33">
        <v>0</v>
      </c>
      <c r="AL61" s="33">
        <v>0</v>
      </c>
      <c r="AM61" s="33">
        <v>0</v>
      </c>
      <c r="AN61" s="120">
        <v>0</v>
      </c>
      <c r="AO61" s="120">
        <v>0</v>
      </c>
      <c r="AP61" s="27" t="s">
        <v>93</v>
      </c>
      <c r="AQ61" s="27" t="s">
        <v>262</v>
      </c>
      <c r="AR61" s="35" t="s">
        <v>109</v>
      </c>
      <c r="AS61" s="35" t="s">
        <v>87</v>
      </c>
      <c r="AT61" s="27" t="s">
        <v>109</v>
      </c>
      <c r="AU61" s="35" t="s">
        <v>119</v>
      </c>
      <c r="AV61" s="36">
        <v>0</v>
      </c>
      <c r="AW61" s="37"/>
      <c r="AX61" s="37"/>
      <c r="AY61" s="36"/>
      <c r="AZ61" s="36">
        <v>2.5</v>
      </c>
      <c r="BA61" s="37"/>
      <c r="BB61" s="37"/>
      <c r="BC61" s="123">
        <f t="shared" si="12"/>
        <v>2.5</v>
      </c>
      <c r="BD61" s="36"/>
      <c r="BE61" s="49"/>
      <c r="BF61" s="49"/>
      <c r="BG61" s="49"/>
      <c r="BH61" s="124">
        <f t="shared" si="13"/>
        <v>2.5</v>
      </c>
      <c r="BI61" s="45">
        <f t="shared" si="22"/>
        <v>0.05</v>
      </c>
      <c r="BJ61" s="39" t="s">
        <v>102</v>
      </c>
      <c r="BK61" s="147">
        <v>0</v>
      </c>
      <c r="BL61" s="148">
        <v>0</v>
      </c>
      <c r="BM61" s="148">
        <v>0</v>
      </c>
      <c r="BN61" s="148">
        <v>0</v>
      </c>
      <c r="BO61" s="148">
        <v>0</v>
      </c>
      <c r="BP61" s="148">
        <v>0</v>
      </c>
      <c r="BQ61" s="149">
        <f t="shared" si="14"/>
        <v>0</v>
      </c>
      <c r="BR61" s="149">
        <f t="shared" si="15"/>
        <v>0</v>
      </c>
      <c r="BS61" s="149">
        <f t="shared" si="16"/>
        <v>0</v>
      </c>
      <c r="BT61" s="149">
        <f t="shared" si="17"/>
        <v>0</v>
      </c>
      <c r="BU61" s="27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</row>
    <row r="62" spans="1:114" ht="13.5" customHeight="1">
      <c r="A62" s="26" t="s">
        <v>269</v>
      </c>
      <c r="B62" s="58" t="s">
        <v>270</v>
      </c>
      <c r="C62" s="29" t="s">
        <v>261</v>
      </c>
      <c r="D62" s="29" t="s">
        <v>261</v>
      </c>
      <c r="E62" s="28"/>
      <c r="F62" s="25" t="s">
        <v>108</v>
      </c>
      <c r="G62" s="27" t="s">
        <v>92</v>
      </c>
      <c r="H62" s="27" t="s">
        <v>92</v>
      </c>
      <c r="I62" s="31" t="s">
        <v>94</v>
      </c>
      <c r="J62" s="47" t="s">
        <v>87</v>
      </c>
      <c r="K62" s="112">
        <v>50</v>
      </c>
      <c r="L62" s="33">
        <v>50</v>
      </c>
      <c r="M62" s="33">
        <v>0</v>
      </c>
      <c r="N62" s="33">
        <v>0</v>
      </c>
      <c r="O62" s="106">
        <f t="shared" si="24"/>
        <v>200</v>
      </c>
      <c r="P62" s="33">
        <v>200</v>
      </c>
      <c r="Q62" s="33">
        <v>0</v>
      </c>
      <c r="R62" s="33">
        <v>0</v>
      </c>
      <c r="S62" s="106">
        <v>50</v>
      </c>
      <c r="T62" s="33">
        <v>0</v>
      </c>
      <c r="U62" s="33">
        <v>0</v>
      </c>
      <c r="V62" s="33">
        <v>50</v>
      </c>
      <c r="W62" s="33">
        <v>0</v>
      </c>
      <c r="X62" s="33">
        <v>0</v>
      </c>
      <c r="Y62" s="33">
        <v>0</v>
      </c>
      <c r="Z62" s="106">
        <v>0</v>
      </c>
      <c r="AA62" s="33">
        <v>0</v>
      </c>
      <c r="AB62" s="33">
        <v>0</v>
      </c>
      <c r="AC62" s="33">
        <v>0</v>
      </c>
      <c r="AD62" s="33">
        <v>0</v>
      </c>
      <c r="AE62" s="33">
        <v>0</v>
      </c>
      <c r="AF62" s="33">
        <v>0</v>
      </c>
      <c r="AG62" s="106">
        <v>0</v>
      </c>
      <c r="AH62" s="33">
        <v>0</v>
      </c>
      <c r="AI62" s="33">
        <v>0</v>
      </c>
      <c r="AJ62" s="33">
        <v>0</v>
      </c>
      <c r="AK62" s="33">
        <v>0</v>
      </c>
      <c r="AL62" s="33">
        <v>0</v>
      </c>
      <c r="AM62" s="33">
        <v>0</v>
      </c>
      <c r="AN62" s="120">
        <v>0</v>
      </c>
      <c r="AO62" s="120">
        <v>0</v>
      </c>
      <c r="AP62" s="27" t="s">
        <v>93</v>
      </c>
      <c r="AQ62" s="27" t="s">
        <v>262</v>
      </c>
      <c r="AR62" s="35" t="s">
        <v>94</v>
      </c>
      <c r="AS62" s="35" t="s">
        <v>87</v>
      </c>
      <c r="AT62" s="27" t="s">
        <v>94</v>
      </c>
      <c r="AU62" s="35" t="s">
        <v>119</v>
      </c>
      <c r="AV62" s="36">
        <v>0</v>
      </c>
      <c r="AW62" s="37"/>
      <c r="AX62" s="37"/>
      <c r="AY62" s="36"/>
      <c r="AZ62" s="36"/>
      <c r="BA62" s="36">
        <v>2.5</v>
      </c>
      <c r="BB62" s="36"/>
      <c r="BC62" s="123">
        <f t="shared" si="12"/>
        <v>2.5</v>
      </c>
      <c r="BD62" s="36"/>
      <c r="BE62" s="49"/>
      <c r="BF62" s="49"/>
      <c r="BG62" s="49"/>
      <c r="BH62" s="124">
        <f t="shared" si="13"/>
        <v>2.5</v>
      </c>
      <c r="BI62" s="45">
        <f t="shared" si="22"/>
        <v>0.05</v>
      </c>
      <c r="BJ62" s="39" t="s">
        <v>102</v>
      </c>
      <c r="BK62" s="147">
        <v>0</v>
      </c>
      <c r="BL62" s="148">
        <v>0</v>
      </c>
      <c r="BM62" s="148">
        <v>0</v>
      </c>
      <c r="BN62" s="148">
        <v>0</v>
      </c>
      <c r="BO62" s="148">
        <v>0</v>
      </c>
      <c r="BP62" s="148">
        <v>0</v>
      </c>
      <c r="BQ62" s="149">
        <f t="shared" si="14"/>
        <v>0</v>
      </c>
      <c r="BR62" s="149">
        <f t="shared" si="15"/>
        <v>0</v>
      </c>
      <c r="BS62" s="149">
        <f t="shared" si="16"/>
        <v>0</v>
      </c>
      <c r="BT62" s="149">
        <f t="shared" si="17"/>
        <v>0</v>
      </c>
      <c r="BU62" s="27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</row>
    <row r="63" spans="1:114" ht="13.5" customHeight="1">
      <c r="A63" s="24" t="s">
        <v>271</v>
      </c>
      <c r="B63" s="30" t="s">
        <v>272</v>
      </c>
      <c r="C63" s="30" t="s">
        <v>273</v>
      </c>
      <c r="D63" s="29" t="s">
        <v>274</v>
      </c>
      <c r="E63" s="47" t="s">
        <v>275</v>
      </c>
      <c r="F63" s="24" t="s">
        <v>108</v>
      </c>
      <c r="G63" s="47" t="s">
        <v>91</v>
      </c>
      <c r="H63" s="47" t="s">
        <v>92</v>
      </c>
      <c r="I63" s="31" t="s">
        <v>100</v>
      </c>
      <c r="J63" s="28" t="s">
        <v>83</v>
      </c>
      <c r="K63" s="107">
        <v>22</v>
      </c>
      <c r="L63" s="24">
        <v>0</v>
      </c>
      <c r="M63" s="24">
        <v>20</v>
      </c>
      <c r="N63" s="24">
        <v>2</v>
      </c>
      <c r="O63" s="106">
        <f t="shared" si="24"/>
        <v>88</v>
      </c>
      <c r="P63" s="24">
        <v>0</v>
      </c>
      <c r="Q63" s="24">
        <v>80</v>
      </c>
      <c r="R63" s="24">
        <v>8</v>
      </c>
      <c r="S63" s="109">
        <v>0</v>
      </c>
      <c r="T63" s="24">
        <v>0</v>
      </c>
      <c r="U63" s="24">
        <v>0</v>
      </c>
      <c r="V63" s="24">
        <v>0</v>
      </c>
      <c r="W63" s="24">
        <v>0</v>
      </c>
      <c r="X63" s="24">
        <v>0</v>
      </c>
      <c r="Y63" s="24">
        <v>0</v>
      </c>
      <c r="Z63" s="109">
        <v>20</v>
      </c>
      <c r="AA63" s="24">
        <v>0</v>
      </c>
      <c r="AB63" s="24">
        <v>20</v>
      </c>
      <c r="AC63" s="24">
        <v>0</v>
      </c>
      <c r="AD63" s="24">
        <v>0</v>
      </c>
      <c r="AE63" s="24">
        <v>0</v>
      </c>
      <c r="AF63" s="24">
        <v>0</v>
      </c>
      <c r="AG63" s="109">
        <v>2</v>
      </c>
      <c r="AH63" s="24">
        <v>0</v>
      </c>
      <c r="AI63" s="24">
        <v>2</v>
      </c>
      <c r="AJ63" s="24">
        <v>0</v>
      </c>
      <c r="AK63" s="24">
        <v>0</v>
      </c>
      <c r="AL63" s="24">
        <v>0</v>
      </c>
      <c r="AM63" s="24">
        <v>0</v>
      </c>
      <c r="AN63" s="120">
        <f>(M63+N63)/K63</f>
        <v>1</v>
      </c>
      <c r="AO63" s="120">
        <f t="shared" ref="AO63:AO71" si="26">N63/K63</f>
        <v>9.0909090909090912E-2</v>
      </c>
      <c r="AP63" s="27" t="s">
        <v>93</v>
      </c>
      <c r="AQ63" s="27" t="s">
        <v>85</v>
      </c>
      <c r="AR63" s="31" t="s">
        <v>100</v>
      </c>
      <c r="AS63" s="28" t="s">
        <v>83</v>
      </c>
      <c r="AT63" s="35" t="s">
        <v>86</v>
      </c>
      <c r="AU63" s="28" t="s">
        <v>101</v>
      </c>
      <c r="AV63" s="36">
        <v>0</v>
      </c>
      <c r="AW63" s="36">
        <v>1.295766</v>
      </c>
      <c r="AX63" s="43">
        <v>1</v>
      </c>
      <c r="AY63" s="43"/>
      <c r="AZ63" s="37"/>
      <c r="BA63" s="37"/>
      <c r="BB63" s="36"/>
      <c r="BC63" s="123">
        <f t="shared" si="12"/>
        <v>2.295766</v>
      </c>
      <c r="BD63" s="24" t="s">
        <v>111</v>
      </c>
      <c r="BE63" s="30"/>
      <c r="BF63" s="30"/>
      <c r="BG63" s="67"/>
      <c r="BH63" s="124">
        <f t="shared" si="13"/>
        <v>2.295766</v>
      </c>
      <c r="BI63" s="45">
        <f t="shared" si="22"/>
        <v>0.104353</v>
      </c>
      <c r="BJ63" s="39" t="s">
        <v>88</v>
      </c>
      <c r="BK63" s="136">
        <v>30</v>
      </c>
      <c r="BL63" s="137">
        <v>15</v>
      </c>
      <c r="BM63" s="137">
        <v>0</v>
      </c>
      <c r="BN63" s="137">
        <v>30</v>
      </c>
      <c r="BO63" s="137">
        <v>20</v>
      </c>
      <c r="BP63" s="137">
        <v>30</v>
      </c>
      <c r="BQ63" s="138">
        <f t="shared" si="14"/>
        <v>45</v>
      </c>
      <c r="BR63" s="138">
        <f t="shared" si="15"/>
        <v>30</v>
      </c>
      <c r="BS63" s="138">
        <f t="shared" si="16"/>
        <v>50</v>
      </c>
      <c r="BT63" s="138">
        <f t="shared" si="17"/>
        <v>125</v>
      </c>
      <c r="BU63" s="55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</row>
    <row r="64" spans="1:114" ht="13.5" customHeight="1">
      <c r="A64" s="60" t="s">
        <v>276</v>
      </c>
      <c r="B64" s="30" t="s">
        <v>277</v>
      </c>
      <c r="C64" s="30" t="s">
        <v>150</v>
      </c>
      <c r="D64" s="62" t="s">
        <v>150</v>
      </c>
      <c r="E64" s="64" t="s">
        <v>151</v>
      </c>
      <c r="F64" s="60" t="s">
        <v>108</v>
      </c>
      <c r="G64" s="47" t="s">
        <v>92</v>
      </c>
      <c r="H64" s="47" t="s">
        <v>92</v>
      </c>
      <c r="I64" s="56" t="s">
        <v>100</v>
      </c>
      <c r="J64" s="28" t="s">
        <v>87</v>
      </c>
      <c r="K64" s="114">
        <v>29</v>
      </c>
      <c r="L64" s="24">
        <v>20</v>
      </c>
      <c r="M64" s="24">
        <v>7</v>
      </c>
      <c r="N64" s="24">
        <v>2</v>
      </c>
      <c r="O64" s="109">
        <f t="shared" si="24"/>
        <v>137</v>
      </c>
      <c r="P64" s="24">
        <v>96</v>
      </c>
      <c r="Q64" s="24">
        <v>33</v>
      </c>
      <c r="R64" s="24">
        <v>8</v>
      </c>
      <c r="S64" s="109">
        <f t="shared" ref="S64:S71" si="27">SUM(T64:Y64)</f>
        <v>20</v>
      </c>
      <c r="T64" s="24">
        <v>0</v>
      </c>
      <c r="U64" s="24">
        <v>8</v>
      </c>
      <c r="V64" s="24">
        <v>8</v>
      </c>
      <c r="W64" s="24">
        <v>4</v>
      </c>
      <c r="X64" s="24">
        <v>0</v>
      </c>
      <c r="Y64" s="24">
        <v>0</v>
      </c>
      <c r="Z64" s="106">
        <f t="shared" ref="Z64:Z71" si="28">SUM(AA64:AF64)</f>
        <v>7</v>
      </c>
      <c r="AA64" s="24">
        <v>0</v>
      </c>
      <c r="AB64" s="24">
        <v>4</v>
      </c>
      <c r="AC64" s="24">
        <v>2</v>
      </c>
      <c r="AD64" s="24">
        <v>0</v>
      </c>
      <c r="AE64" s="24">
        <v>1</v>
      </c>
      <c r="AF64" s="24">
        <v>0</v>
      </c>
      <c r="AG64" s="109">
        <f t="shared" ref="AG64:AG71" si="29">SUM(AH64:AM64)</f>
        <v>2</v>
      </c>
      <c r="AH64" s="24">
        <v>0</v>
      </c>
      <c r="AI64" s="24">
        <v>2</v>
      </c>
      <c r="AJ64" s="24">
        <v>0</v>
      </c>
      <c r="AK64" s="24">
        <v>0</v>
      </c>
      <c r="AL64" s="24">
        <v>0</v>
      </c>
      <c r="AM64" s="24">
        <v>0</v>
      </c>
      <c r="AN64" s="120">
        <f>(M64+N64)/K64</f>
        <v>0.31034482758620691</v>
      </c>
      <c r="AO64" s="120">
        <f t="shared" si="26"/>
        <v>6.8965517241379309E-2</v>
      </c>
      <c r="AP64" s="27" t="s">
        <v>93</v>
      </c>
      <c r="AQ64" s="29" t="s">
        <v>85</v>
      </c>
      <c r="AR64" s="56" t="s">
        <v>100</v>
      </c>
      <c r="AS64" s="28" t="s">
        <v>87</v>
      </c>
      <c r="AT64" s="27" t="s">
        <v>82</v>
      </c>
      <c r="AU64" s="27" t="s">
        <v>87</v>
      </c>
      <c r="AV64" s="36">
        <v>0</v>
      </c>
      <c r="AW64" s="43">
        <v>1.426237</v>
      </c>
      <c r="AX64" s="43">
        <v>1.1000000000000001</v>
      </c>
      <c r="AY64" s="37"/>
      <c r="AZ64" s="37"/>
      <c r="BB64" s="43"/>
      <c r="BC64" s="123">
        <f t="shared" si="12"/>
        <v>2.5262370000000001</v>
      </c>
      <c r="BD64" s="24" t="s">
        <v>111</v>
      </c>
      <c r="BE64" s="30"/>
      <c r="BF64" s="44">
        <v>0.5</v>
      </c>
      <c r="BG64" s="30"/>
      <c r="BH64" s="124">
        <f t="shared" si="13"/>
        <v>3.0262370000000001</v>
      </c>
      <c r="BI64" s="45">
        <f t="shared" si="22"/>
        <v>0.104353</v>
      </c>
      <c r="BJ64" s="39" t="s">
        <v>102</v>
      </c>
      <c r="BK64" s="136">
        <v>50</v>
      </c>
      <c r="BL64" s="137">
        <v>25</v>
      </c>
      <c r="BM64" s="137">
        <v>50</v>
      </c>
      <c r="BN64" s="137">
        <v>30</v>
      </c>
      <c r="BO64" s="137">
        <v>20</v>
      </c>
      <c r="BP64" s="137">
        <v>20</v>
      </c>
      <c r="BQ64" s="138">
        <f t="shared" si="14"/>
        <v>75</v>
      </c>
      <c r="BR64" s="138">
        <f t="shared" si="15"/>
        <v>80</v>
      </c>
      <c r="BS64" s="138">
        <f t="shared" si="16"/>
        <v>40</v>
      </c>
      <c r="BT64" s="138">
        <f t="shared" si="17"/>
        <v>195</v>
      </c>
      <c r="BU64" s="27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</row>
    <row r="65" spans="1:114" ht="13.5" customHeight="1">
      <c r="A65" s="25" t="s">
        <v>278</v>
      </c>
      <c r="B65" s="29" t="s">
        <v>279</v>
      </c>
      <c r="C65" s="29" t="s">
        <v>150</v>
      </c>
      <c r="D65" s="29" t="s">
        <v>150</v>
      </c>
      <c r="E65" s="28" t="s">
        <v>151</v>
      </c>
      <c r="F65" s="25" t="s">
        <v>108</v>
      </c>
      <c r="G65" s="27" t="s">
        <v>92</v>
      </c>
      <c r="H65" s="27" t="s">
        <v>92</v>
      </c>
      <c r="I65" s="56" t="s">
        <v>158</v>
      </c>
      <c r="J65" s="27" t="s">
        <v>135</v>
      </c>
      <c r="K65" s="107">
        <v>20</v>
      </c>
      <c r="L65" s="33">
        <v>0</v>
      </c>
      <c r="M65" s="33">
        <v>20</v>
      </c>
      <c r="N65" s="33">
        <v>0</v>
      </c>
      <c r="O65" s="107">
        <v>80</v>
      </c>
      <c r="P65" s="33">
        <v>0</v>
      </c>
      <c r="Q65" s="33">
        <v>80</v>
      </c>
      <c r="R65" s="33">
        <v>0</v>
      </c>
      <c r="S65" s="107">
        <f t="shared" si="27"/>
        <v>0</v>
      </c>
      <c r="T65" s="33">
        <v>0</v>
      </c>
      <c r="U65" s="33">
        <v>0</v>
      </c>
      <c r="V65" s="33">
        <v>0</v>
      </c>
      <c r="W65" s="33">
        <v>0</v>
      </c>
      <c r="X65" s="33">
        <v>0</v>
      </c>
      <c r="Y65" s="33">
        <v>0</v>
      </c>
      <c r="Z65" s="107">
        <f t="shared" si="28"/>
        <v>20</v>
      </c>
      <c r="AA65" s="33">
        <v>0</v>
      </c>
      <c r="AB65" s="33">
        <v>20</v>
      </c>
      <c r="AC65" s="33">
        <v>0</v>
      </c>
      <c r="AD65" s="33">
        <v>0</v>
      </c>
      <c r="AE65" s="33">
        <v>0</v>
      </c>
      <c r="AF65" s="33">
        <v>0</v>
      </c>
      <c r="AG65" s="106">
        <f t="shared" si="29"/>
        <v>0</v>
      </c>
      <c r="AH65" s="33">
        <v>0</v>
      </c>
      <c r="AI65" s="33">
        <v>0</v>
      </c>
      <c r="AJ65" s="33">
        <v>0</v>
      </c>
      <c r="AK65" s="33">
        <v>0</v>
      </c>
      <c r="AL65" s="33">
        <v>0</v>
      </c>
      <c r="AM65" s="33">
        <v>0</v>
      </c>
      <c r="AN65" s="120">
        <f t="shared" ref="AN65:AN71" si="30">(Z65+AG65)/K65</f>
        <v>1</v>
      </c>
      <c r="AO65" s="120">
        <f t="shared" si="26"/>
        <v>0</v>
      </c>
      <c r="AP65" s="27" t="s">
        <v>93</v>
      </c>
      <c r="AQ65" s="27" t="s">
        <v>85</v>
      </c>
      <c r="AR65" s="27" t="s">
        <v>158</v>
      </c>
      <c r="AS65" s="27" t="s">
        <v>135</v>
      </c>
      <c r="AT65" s="27" t="s">
        <v>82</v>
      </c>
      <c r="AU65" s="27" t="s">
        <v>110</v>
      </c>
      <c r="AV65" s="36">
        <v>1</v>
      </c>
      <c r="AW65" s="43">
        <v>0.82559539999999998</v>
      </c>
      <c r="AX65" s="43"/>
      <c r="AY65" s="43"/>
      <c r="AZ65" s="37"/>
      <c r="BA65" s="37"/>
      <c r="BB65" s="37"/>
      <c r="BC65" s="123">
        <f t="shared" si="12"/>
        <v>1.8255954000000001</v>
      </c>
      <c r="BD65" s="36" t="s">
        <v>111</v>
      </c>
      <c r="BE65" s="44"/>
      <c r="BF65" s="44">
        <v>0.4</v>
      </c>
      <c r="BG65" s="44">
        <v>4.9299999999999997E-2</v>
      </c>
      <c r="BH65" s="125">
        <f t="shared" si="13"/>
        <v>2.2748954000000001</v>
      </c>
      <c r="BI65" s="45">
        <f t="shared" si="22"/>
        <v>0.11374477000000001</v>
      </c>
      <c r="BJ65" s="39" t="s">
        <v>102</v>
      </c>
      <c r="BK65" s="136">
        <v>50</v>
      </c>
      <c r="BL65" s="137">
        <v>25</v>
      </c>
      <c r="BM65" s="137">
        <v>50</v>
      </c>
      <c r="BN65" s="137">
        <v>30</v>
      </c>
      <c r="BO65" s="137">
        <v>20</v>
      </c>
      <c r="BP65" s="137">
        <v>20</v>
      </c>
      <c r="BQ65" s="138">
        <f t="shared" si="14"/>
        <v>75</v>
      </c>
      <c r="BR65" s="138">
        <f t="shared" si="15"/>
        <v>80</v>
      </c>
      <c r="BS65" s="138">
        <f t="shared" si="16"/>
        <v>40</v>
      </c>
      <c r="BT65" s="138">
        <f t="shared" si="17"/>
        <v>195</v>
      </c>
      <c r="BU65" s="35"/>
      <c r="BV65" s="8"/>
      <c r="BW65" s="8"/>
      <c r="BX65" s="57"/>
      <c r="BY65" s="57"/>
      <c r="BZ65" s="57"/>
      <c r="CA65" s="57"/>
      <c r="CB65" s="57"/>
      <c r="CC65" s="57"/>
      <c r="CD65" s="57"/>
      <c r="CE65" s="57"/>
      <c r="CF65" s="57"/>
      <c r="CG65" s="57"/>
      <c r="CH65" s="57"/>
      <c r="CI65" s="57"/>
      <c r="CJ65" s="57"/>
      <c r="CK65" s="57"/>
      <c r="CL65" s="57"/>
      <c r="CM65" s="57"/>
      <c r="CN65" s="57"/>
      <c r="CO65" s="57"/>
      <c r="CP65" s="57"/>
      <c r="CQ65" s="57"/>
      <c r="CR65" s="57"/>
      <c r="CS65" s="57"/>
      <c r="CT65" s="57"/>
      <c r="CU65" s="57"/>
      <c r="CV65" s="57"/>
      <c r="CW65" s="57"/>
      <c r="CX65" s="57"/>
      <c r="CY65" s="57"/>
      <c r="CZ65" s="57"/>
      <c r="DA65" s="57"/>
      <c r="DB65" s="57"/>
      <c r="DC65" s="57"/>
      <c r="DD65" s="57"/>
      <c r="DE65" s="57"/>
      <c r="DF65" s="57"/>
      <c r="DG65" s="57"/>
      <c r="DH65" s="57"/>
      <c r="DI65" s="57"/>
      <c r="DJ65" s="57"/>
    </row>
    <row r="66" spans="1:114" ht="13.5" customHeight="1">
      <c r="A66" s="25" t="s">
        <v>280</v>
      </c>
      <c r="B66" s="29" t="s">
        <v>281</v>
      </c>
      <c r="C66" s="29" t="s">
        <v>150</v>
      </c>
      <c r="D66" s="29" t="s">
        <v>150</v>
      </c>
      <c r="E66" s="28" t="s">
        <v>151</v>
      </c>
      <c r="F66" s="24" t="s">
        <v>108</v>
      </c>
      <c r="G66" s="27" t="s">
        <v>80</v>
      </c>
      <c r="H66" s="27" t="s">
        <v>81</v>
      </c>
      <c r="I66" s="30" t="s">
        <v>158</v>
      </c>
      <c r="J66" s="27" t="s">
        <v>135</v>
      </c>
      <c r="K66" s="112">
        <v>9</v>
      </c>
      <c r="L66" s="33">
        <v>9</v>
      </c>
      <c r="M66" s="33">
        <v>0</v>
      </c>
      <c r="N66" s="33">
        <v>0</v>
      </c>
      <c r="O66" s="106">
        <v>88</v>
      </c>
      <c r="P66" s="33">
        <v>88</v>
      </c>
      <c r="Q66" s="33">
        <v>0</v>
      </c>
      <c r="R66" s="33">
        <v>0</v>
      </c>
      <c r="S66" s="106">
        <f t="shared" si="27"/>
        <v>9</v>
      </c>
      <c r="T66" s="33">
        <v>0</v>
      </c>
      <c r="U66" s="33">
        <v>9</v>
      </c>
      <c r="V66" s="33">
        <v>0</v>
      </c>
      <c r="W66" s="33">
        <v>0</v>
      </c>
      <c r="X66" s="33">
        <v>0</v>
      </c>
      <c r="Y66" s="33">
        <v>0</v>
      </c>
      <c r="Z66" s="106">
        <f t="shared" si="28"/>
        <v>0</v>
      </c>
      <c r="AA66" s="33">
        <v>0</v>
      </c>
      <c r="AB66" s="33">
        <v>0</v>
      </c>
      <c r="AC66" s="33">
        <v>0</v>
      </c>
      <c r="AD66" s="33">
        <v>0</v>
      </c>
      <c r="AE66" s="33">
        <v>0</v>
      </c>
      <c r="AF66" s="33">
        <v>0</v>
      </c>
      <c r="AG66" s="106">
        <f t="shared" si="29"/>
        <v>0</v>
      </c>
      <c r="AH66" s="24">
        <v>0</v>
      </c>
      <c r="AI66" s="24">
        <v>0</v>
      </c>
      <c r="AJ66" s="24">
        <v>0</v>
      </c>
      <c r="AK66" s="24">
        <v>0</v>
      </c>
      <c r="AL66" s="24">
        <v>0</v>
      </c>
      <c r="AM66" s="24">
        <v>0</v>
      </c>
      <c r="AN66" s="120">
        <f t="shared" si="30"/>
        <v>0</v>
      </c>
      <c r="AO66" s="120">
        <f t="shared" si="26"/>
        <v>0</v>
      </c>
      <c r="AP66" s="27" t="s">
        <v>84</v>
      </c>
      <c r="AQ66" s="27" t="s">
        <v>85</v>
      </c>
      <c r="AR66" s="27" t="s">
        <v>158</v>
      </c>
      <c r="AS66" s="27" t="s">
        <v>135</v>
      </c>
      <c r="AT66" s="27" t="s">
        <v>82</v>
      </c>
      <c r="AU66" s="27" t="s">
        <v>110</v>
      </c>
      <c r="AV66" s="36">
        <v>0.75</v>
      </c>
      <c r="AW66" s="36">
        <v>0.1</v>
      </c>
      <c r="AX66" s="37"/>
      <c r="AY66" s="37"/>
      <c r="AZ66" s="37"/>
      <c r="BA66" s="37"/>
      <c r="BB66" s="37"/>
      <c r="BC66" s="123">
        <f t="shared" si="12"/>
        <v>0.85</v>
      </c>
      <c r="BD66" s="49" t="s">
        <v>111</v>
      </c>
      <c r="BE66" s="44"/>
      <c r="BF66" s="44"/>
      <c r="BG66" s="44"/>
      <c r="BH66" s="124">
        <f t="shared" si="13"/>
        <v>0.85</v>
      </c>
      <c r="BI66" s="45">
        <f t="shared" si="22"/>
        <v>9.4444444444444442E-2</v>
      </c>
      <c r="BJ66" s="39" t="s">
        <v>102</v>
      </c>
      <c r="BK66" s="136">
        <v>50</v>
      </c>
      <c r="BL66" s="137">
        <v>25</v>
      </c>
      <c r="BM66" s="137">
        <v>50</v>
      </c>
      <c r="BN66" s="137">
        <v>70</v>
      </c>
      <c r="BO66" s="137">
        <v>20</v>
      </c>
      <c r="BP66" s="137">
        <v>20</v>
      </c>
      <c r="BQ66" s="138">
        <f t="shared" si="14"/>
        <v>75</v>
      </c>
      <c r="BR66" s="138">
        <f t="shared" si="15"/>
        <v>120</v>
      </c>
      <c r="BS66" s="138">
        <f t="shared" si="16"/>
        <v>40</v>
      </c>
      <c r="BT66" s="138">
        <f t="shared" si="17"/>
        <v>235</v>
      </c>
      <c r="BU66" s="35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</row>
    <row r="67" spans="1:114" ht="13.5" customHeight="1">
      <c r="A67" s="25" t="s">
        <v>282</v>
      </c>
      <c r="B67" s="29" t="s">
        <v>283</v>
      </c>
      <c r="C67" s="29" t="s">
        <v>150</v>
      </c>
      <c r="D67" s="29" t="s">
        <v>150</v>
      </c>
      <c r="E67" s="28" t="s">
        <v>151</v>
      </c>
      <c r="F67" s="24" t="s">
        <v>108</v>
      </c>
      <c r="G67" s="27" t="s">
        <v>80</v>
      </c>
      <c r="H67" s="27" t="s">
        <v>80</v>
      </c>
      <c r="I67" s="30" t="s">
        <v>158</v>
      </c>
      <c r="J67" s="27" t="s">
        <v>135</v>
      </c>
      <c r="K67" s="112">
        <v>15</v>
      </c>
      <c r="L67" s="33">
        <v>15</v>
      </c>
      <c r="M67" s="33">
        <v>0</v>
      </c>
      <c r="N67" s="33">
        <v>0</v>
      </c>
      <c r="O67" s="106">
        <v>88</v>
      </c>
      <c r="P67" s="33">
        <v>88</v>
      </c>
      <c r="Q67" s="33">
        <v>0</v>
      </c>
      <c r="R67" s="33">
        <v>0</v>
      </c>
      <c r="S67" s="106">
        <f t="shared" si="27"/>
        <v>15</v>
      </c>
      <c r="T67" s="33">
        <v>0</v>
      </c>
      <c r="U67" s="33">
        <v>15</v>
      </c>
      <c r="V67" s="33">
        <v>0</v>
      </c>
      <c r="W67" s="33">
        <v>0</v>
      </c>
      <c r="X67" s="33">
        <v>0</v>
      </c>
      <c r="Y67" s="33">
        <v>0</v>
      </c>
      <c r="Z67" s="106">
        <f t="shared" si="28"/>
        <v>0</v>
      </c>
      <c r="AA67" s="33">
        <v>0</v>
      </c>
      <c r="AB67" s="33">
        <v>0</v>
      </c>
      <c r="AC67" s="33">
        <v>0</v>
      </c>
      <c r="AD67" s="33">
        <v>0</v>
      </c>
      <c r="AE67" s="33">
        <v>0</v>
      </c>
      <c r="AF67" s="33">
        <v>0</v>
      </c>
      <c r="AG67" s="106">
        <f t="shared" si="29"/>
        <v>0</v>
      </c>
      <c r="AH67" s="24">
        <v>0</v>
      </c>
      <c r="AI67" s="24">
        <v>0</v>
      </c>
      <c r="AJ67" s="24">
        <v>0</v>
      </c>
      <c r="AK67" s="24">
        <v>0</v>
      </c>
      <c r="AL67" s="24">
        <v>0</v>
      </c>
      <c r="AM67" s="24">
        <v>0</v>
      </c>
      <c r="AN67" s="120">
        <f t="shared" si="30"/>
        <v>0</v>
      </c>
      <c r="AO67" s="120">
        <f t="shared" si="26"/>
        <v>0</v>
      </c>
      <c r="AP67" s="27" t="s">
        <v>93</v>
      </c>
      <c r="AQ67" s="27" t="s">
        <v>85</v>
      </c>
      <c r="AR67" s="27" t="s">
        <v>158</v>
      </c>
      <c r="AS67" s="27" t="s">
        <v>135</v>
      </c>
      <c r="AT67" s="27" t="s">
        <v>82</v>
      </c>
      <c r="AU67" s="27" t="s">
        <v>110</v>
      </c>
      <c r="AV67" s="36">
        <v>1</v>
      </c>
      <c r="AW67" s="36">
        <v>0.85499999999999998</v>
      </c>
      <c r="AX67" s="37"/>
      <c r="AY67" s="37"/>
      <c r="AZ67" s="37"/>
      <c r="BA67" s="37"/>
      <c r="BB67" s="37"/>
      <c r="BC67" s="123">
        <f t="shared" si="12"/>
        <v>1.855</v>
      </c>
      <c r="BD67" s="49" t="s">
        <v>111</v>
      </c>
      <c r="BE67" s="44"/>
      <c r="BF67" s="44"/>
      <c r="BG67" s="44"/>
      <c r="BH67" s="124">
        <f t="shared" si="13"/>
        <v>1.855</v>
      </c>
      <c r="BI67" s="45">
        <f t="shared" si="22"/>
        <v>0.12366666666666666</v>
      </c>
      <c r="BJ67" s="39" t="s">
        <v>102</v>
      </c>
      <c r="BK67" s="136">
        <v>50</v>
      </c>
      <c r="BL67" s="137">
        <v>25</v>
      </c>
      <c r="BM67" s="137">
        <v>50</v>
      </c>
      <c r="BN67" s="137">
        <v>70</v>
      </c>
      <c r="BO67" s="137">
        <v>20</v>
      </c>
      <c r="BP67" s="137">
        <v>20</v>
      </c>
      <c r="BQ67" s="138">
        <f t="shared" si="14"/>
        <v>75</v>
      </c>
      <c r="BR67" s="138">
        <f t="shared" si="15"/>
        <v>120</v>
      </c>
      <c r="BS67" s="138">
        <f t="shared" si="16"/>
        <v>40</v>
      </c>
      <c r="BT67" s="138">
        <f t="shared" si="17"/>
        <v>235</v>
      </c>
      <c r="BU67" s="35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</row>
    <row r="68" spans="1:114" ht="13.5" customHeight="1">
      <c r="A68" s="26" t="s">
        <v>284</v>
      </c>
      <c r="B68" s="30" t="s">
        <v>285</v>
      </c>
      <c r="C68" s="30" t="s">
        <v>150</v>
      </c>
      <c r="D68" s="29" t="s">
        <v>150</v>
      </c>
      <c r="E68" s="28" t="s">
        <v>151</v>
      </c>
      <c r="F68" s="24" t="s">
        <v>79</v>
      </c>
      <c r="G68" s="27" t="s">
        <v>80</v>
      </c>
      <c r="H68" s="27" t="s">
        <v>80</v>
      </c>
      <c r="I68" s="30" t="s">
        <v>86</v>
      </c>
      <c r="J68" s="30" t="s">
        <v>101</v>
      </c>
      <c r="K68" s="112">
        <v>30</v>
      </c>
      <c r="L68" s="33">
        <v>0</v>
      </c>
      <c r="M68" s="33">
        <v>22</v>
      </c>
      <c r="N68" s="33">
        <v>8</v>
      </c>
      <c r="O68" s="106">
        <f t="shared" ref="O68:O107" si="31">SUM(P68:R68)</f>
        <v>67</v>
      </c>
      <c r="P68" s="33">
        <v>0</v>
      </c>
      <c r="Q68" s="33">
        <v>49</v>
      </c>
      <c r="R68" s="33">
        <v>18</v>
      </c>
      <c r="S68" s="106">
        <f t="shared" si="27"/>
        <v>0</v>
      </c>
      <c r="T68" s="33">
        <v>0</v>
      </c>
      <c r="U68" s="33">
        <v>0</v>
      </c>
      <c r="V68" s="33">
        <v>0</v>
      </c>
      <c r="W68" s="33">
        <v>0</v>
      </c>
      <c r="X68" s="33">
        <v>0</v>
      </c>
      <c r="Y68" s="33">
        <v>0</v>
      </c>
      <c r="Z68" s="106">
        <f t="shared" si="28"/>
        <v>22</v>
      </c>
      <c r="AA68" s="33">
        <v>17</v>
      </c>
      <c r="AB68" s="33">
        <v>5</v>
      </c>
      <c r="AC68" s="33">
        <v>0</v>
      </c>
      <c r="AD68" s="33">
        <v>0</v>
      </c>
      <c r="AE68" s="33">
        <v>0</v>
      </c>
      <c r="AF68" s="33">
        <v>0</v>
      </c>
      <c r="AG68" s="106">
        <f t="shared" si="29"/>
        <v>8</v>
      </c>
      <c r="AH68" s="24">
        <v>6</v>
      </c>
      <c r="AI68" s="24">
        <v>2</v>
      </c>
      <c r="AJ68" s="24">
        <v>0</v>
      </c>
      <c r="AK68" s="24">
        <v>0</v>
      </c>
      <c r="AL68" s="24">
        <v>0</v>
      </c>
      <c r="AM68" s="24">
        <v>0</v>
      </c>
      <c r="AN68" s="120">
        <f t="shared" si="30"/>
        <v>1</v>
      </c>
      <c r="AO68" s="120">
        <f t="shared" si="26"/>
        <v>0.26666666666666666</v>
      </c>
      <c r="AP68" s="27" t="s">
        <v>93</v>
      </c>
      <c r="AQ68" s="27" t="s">
        <v>85</v>
      </c>
      <c r="AR68" s="35" t="s">
        <v>86</v>
      </c>
      <c r="AS68" s="58" t="s">
        <v>101</v>
      </c>
      <c r="AT68" s="35" t="s">
        <v>109</v>
      </c>
      <c r="AU68" s="47" t="s">
        <v>101</v>
      </c>
      <c r="AV68" s="36">
        <v>0</v>
      </c>
      <c r="AW68" s="68"/>
      <c r="AX68" s="36"/>
      <c r="AY68" s="36">
        <v>3.1305900000000002</v>
      </c>
      <c r="AZ68" s="37"/>
      <c r="BA68" s="37"/>
      <c r="BB68" s="37"/>
      <c r="BC68" s="123">
        <f t="shared" si="12"/>
        <v>3.1305900000000002</v>
      </c>
      <c r="BD68" s="49"/>
      <c r="BE68" s="69"/>
      <c r="BF68" s="69"/>
      <c r="BG68" s="69"/>
      <c r="BH68" s="124">
        <f t="shared" si="13"/>
        <v>3.1305900000000002</v>
      </c>
      <c r="BI68" s="45">
        <f t="shared" si="22"/>
        <v>0.104353</v>
      </c>
      <c r="BJ68" s="39" t="s">
        <v>102</v>
      </c>
      <c r="BK68" s="136">
        <v>50</v>
      </c>
      <c r="BL68" s="137">
        <v>25</v>
      </c>
      <c r="BM68" s="137">
        <v>30</v>
      </c>
      <c r="BN68" s="137">
        <v>30</v>
      </c>
      <c r="BO68" s="137">
        <v>20</v>
      </c>
      <c r="BP68" s="137">
        <v>30</v>
      </c>
      <c r="BQ68" s="138">
        <f t="shared" si="14"/>
        <v>75</v>
      </c>
      <c r="BR68" s="138">
        <f t="shared" si="15"/>
        <v>60</v>
      </c>
      <c r="BS68" s="138">
        <f t="shared" si="16"/>
        <v>50</v>
      </c>
      <c r="BT68" s="138">
        <f t="shared" si="17"/>
        <v>185</v>
      </c>
      <c r="BU68" s="35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</row>
    <row r="69" spans="1:114" ht="13.5" customHeight="1">
      <c r="A69" s="25" t="s">
        <v>286</v>
      </c>
      <c r="B69" s="29" t="s">
        <v>287</v>
      </c>
      <c r="C69" s="29" t="s">
        <v>150</v>
      </c>
      <c r="D69" s="29" t="s">
        <v>150</v>
      </c>
      <c r="E69" s="28" t="s">
        <v>151</v>
      </c>
      <c r="F69" s="25" t="s">
        <v>108</v>
      </c>
      <c r="G69" s="27" t="s">
        <v>92</v>
      </c>
      <c r="H69" s="27" t="s">
        <v>92</v>
      </c>
      <c r="I69" s="31" t="s">
        <v>213</v>
      </c>
      <c r="J69" s="28" t="s">
        <v>99</v>
      </c>
      <c r="K69" s="107">
        <v>58</v>
      </c>
      <c r="L69" s="33">
        <v>36</v>
      </c>
      <c r="M69" s="33">
        <v>18</v>
      </c>
      <c r="N69" s="33">
        <v>4</v>
      </c>
      <c r="O69" s="106">
        <f t="shared" si="31"/>
        <v>288</v>
      </c>
      <c r="P69" s="33">
        <v>222</v>
      </c>
      <c r="Q69" s="33">
        <v>48</v>
      </c>
      <c r="R69" s="33">
        <v>18</v>
      </c>
      <c r="S69" s="107">
        <f t="shared" si="27"/>
        <v>36</v>
      </c>
      <c r="T69" s="33">
        <v>0</v>
      </c>
      <c r="U69" s="33">
        <v>24</v>
      </c>
      <c r="V69" s="33">
        <v>12</v>
      </c>
      <c r="W69" s="33">
        <v>0</v>
      </c>
      <c r="X69" s="33">
        <v>0</v>
      </c>
      <c r="Y69" s="33">
        <v>0</v>
      </c>
      <c r="Z69" s="107">
        <f t="shared" si="28"/>
        <v>18</v>
      </c>
      <c r="AA69" s="33">
        <v>0</v>
      </c>
      <c r="AB69" s="33">
        <v>8</v>
      </c>
      <c r="AC69" s="33">
        <v>0</v>
      </c>
      <c r="AD69" s="33">
        <v>0</v>
      </c>
      <c r="AE69" s="33">
        <v>10</v>
      </c>
      <c r="AF69" s="33">
        <v>0</v>
      </c>
      <c r="AG69" s="106">
        <f t="shared" si="29"/>
        <v>4</v>
      </c>
      <c r="AH69" s="33">
        <v>0</v>
      </c>
      <c r="AI69" s="33">
        <v>2</v>
      </c>
      <c r="AJ69" s="33">
        <v>2</v>
      </c>
      <c r="AK69" s="33">
        <v>0</v>
      </c>
      <c r="AL69" s="33">
        <v>0</v>
      </c>
      <c r="AM69" s="33">
        <v>0</v>
      </c>
      <c r="AN69" s="120">
        <f t="shared" si="30"/>
        <v>0.37931034482758619</v>
      </c>
      <c r="AO69" s="120">
        <f t="shared" si="26"/>
        <v>6.8965517241379309E-2</v>
      </c>
      <c r="AP69" s="27" t="s">
        <v>93</v>
      </c>
      <c r="AQ69" s="27" t="s">
        <v>85</v>
      </c>
      <c r="AR69" s="35" t="s">
        <v>97</v>
      </c>
      <c r="AS69" s="27" t="s">
        <v>87</v>
      </c>
      <c r="AT69" s="35" t="s">
        <v>100</v>
      </c>
      <c r="AU69" s="35" t="s">
        <v>135</v>
      </c>
      <c r="AV69" s="36">
        <v>4.4191145000000001</v>
      </c>
      <c r="AW69" s="43"/>
      <c r="AX69" s="43"/>
      <c r="AY69" s="43"/>
      <c r="AZ69" s="37"/>
      <c r="BA69" s="37"/>
      <c r="BB69" s="37"/>
      <c r="BC69" s="123">
        <f t="shared" si="12"/>
        <v>4.4191145000000001</v>
      </c>
      <c r="BD69" s="36" t="s">
        <v>111</v>
      </c>
      <c r="BE69" s="44"/>
      <c r="BF69" s="44">
        <v>0.7</v>
      </c>
      <c r="BG69" s="44">
        <v>3.9E-2</v>
      </c>
      <c r="BH69" s="124">
        <f t="shared" si="13"/>
        <v>5.1581144999999999</v>
      </c>
      <c r="BI69" s="59">
        <f t="shared" si="22"/>
        <v>8.893300862068966E-2</v>
      </c>
      <c r="BJ69" s="39" t="s">
        <v>102</v>
      </c>
      <c r="BK69" s="136">
        <v>50</v>
      </c>
      <c r="BL69" s="137">
        <v>25</v>
      </c>
      <c r="BM69" s="137">
        <v>80</v>
      </c>
      <c r="BN69" s="137">
        <v>70</v>
      </c>
      <c r="BO69" s="137">
        <v>0</v>
      </c>
      <c r="BP69" s="137">
        <v>20</v>
      </c>
      <c r="BQ69" s="138">
        <f t="shared" si="14"/>
        <v>75</v>
      </c>
      <c r="BR69" s="138">
        <f t="shared" si="15"/>
        <v>150</v>
      </c>
      <c r="BS69" s="138">
        <f t="shared" si="16"/>
        <v>20</v>
      </c>
      <c r="BT69" s="138">
        <f t="shared" si="17"/>
        <v>245</v>
      </c>
      <c r="BU69" s="35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</row>
    <row r="70" spans="1:114" ht="13.5" customHeight="1">
      <c r="A70" s="54" t="s">
        <v>288</v>
      </c>
      <c r="B70" s="29" t="s">
        <v>289</v>
      </c>
      <c r="C70" s="28" t="s">
        <v>150</v>
      </c>
      <c r="D70" s="29" t="s">
        <v>150</v>
      </c>
      <c r="E70" s="28" t="s">
        <v>151</v>
      </c>
      <c r="F70" s="54" t="s">
        <v>108</v>
      </c>
      <c r="G70" s="27" t="s">
        <v>80</v>
      </c>
      <c r="H70" s="27" t="s">
        <v>81</v>
      </c>
      <c r="I70" s="31" t="s">
        <v>158</v>
      </c>
      <c r="J70" s="47" t="s">
        <v>135</v>
      </c>
      <c r="K70" s="113">
        <v>49</v>
      </c>
      <c r="L70" s="33">
        <v>45</v>
      </c>
      <c r="M70" s="33">
        <v>4</v>
      </c>
      <c r="N70" s="33">
        <v>0</v>
      </c>
      <c r="O70" s="106">
        <f t="shared" si="31"/>
        <v>214</v>
      </c>
      <c r="P70" s="33">
        <v>194</v>
      </c>
      <c r="Q70" s="33">
        <v>20</v>
      </c>
      <c r="R70" s="33">
        <v>0</v>
      </c>
      <c r="S70" s="107">
        <f t="shared" si="27"/>
        <v>45</v>
      </c>
      <c r="T70" s="33">
        <v>0</v>
      </c>
      <c r="U70" s="33">
        <v>33</v>
      </c>
      <c r="V70" s="33">
        <v>10</v>
      </c>
      <c r="W70" s="33">
        <v>2</v>
      </c>
      <c r="X70" s="33">
        <v>0</v>
      </c>
      <c r="Y70" s="33">
        <v>0</v>
      </c>
      <c r="Z70" s="107">
        <f t="shared" si="28"/>
        <v>4</v>
      </c>
      <c r="AA70" s="33">
        <v>0</v>
      </c>
      <c r="AB70" s="33">
        <v>0</v>
      </c>
      <c r="AC70" s="33">
        <v>4</v>
      </c>
      <c r="AD70" s="33">
        <v>0</v>
      </c>
      <c r="AE70" s="33">
        <v>0</v>
      </c>
      <c r="AF70" s="33">
        <v>0</v>
      </c>
      <c r="AG70" s="106">
        <f t="shared" si="29"/>
        <v>0</v>
      </c>
      <c r="AH70" s="33">
        <v>0</v>
      </c>
      <c r="AI70" s="33">
        <v>0</v>
      </c>
      <c r="AJ70" s="33">
        <v>0</v>
      </c>
      <c r="AK70" s="33">
        <v>0</v>
      </c>
      <c r="AL70" s="33">
        <v>0</v>
      </c>
      <c r="AM70" s="33">
        <v>0</v>
      </c>
      <c r="AN70" s="120">
        <f t="shared" si="30"/>
        <v>8.1632653061224483E-2</v>
      </c>
      <c r="AO70" s="120">
        <f t="shared" si="26"/>
        <v>0</v>
      </c>
      <c r="AP70" s="35" t="s">
        <v>84</v>
      </c>
      <c r="AQ70" s="27" t="s">
        <v>85</v>
      </c>
      <c r="AR70" s="35" t="s">
        <v>158</v>
      </c>
      <c r="AS70" s="47" t="s">
        <v>135</v>
      </c>
      <c r="AT70" s="35" t="s">
        <v>82</v>
      </c>
      <c r="AU70" s="47" t="s">
        <v>134</v>
      </c>
      <c r="AV70" s="36">
        <v>2.2599999999999998</v>
      </c>
      <c r="AW70" s="36">
        <v>1.621</v>
      </c>
      <c r="AX70" s="36"/>
      <c r="AY70" s="36"/>
      <c r="AZ70" s="36"/>
      <c r="BA70" s="37"/>
      <c r="BB70" s="37"/>
      <c r="BC70" s="123">
        <f t="shared" si="12"/>
        <v>3.8809999999999998</v>
      </c>
      <c r="BD70" s="24"/>
      <c r="BE70" s="24"/>
      <c r="BF70" s="24"/>
      <c r="BG70" s="24"/>
      <c r="BH70" s="124">
        <f t="shared" si="13"/>
        <v>3.8809999999999998</v>
      </c>
      <c r="BI70" s="45">
        <f t="shared" si="22"/>
        <v>7.9204081632653051E-2</v>
      </c>
      <c r="BJ70" s="39" t="s">
        <v>102</v>
      </c>
      <c r="BK70" s="136">
        <v>50</v>
      </c>
      <c r="BL70" s="137">
        <v>25</v>
      </c>
      <c r="BM70" s="137">
        <v>40</v>
      </c>
      <c r="BN70" s="137">
        <v>70</v>
      </c>
      <c r="BO70" s="137">
        <v>0</v>
      </c>
      <c r="BP70" s="137">
        <v>10</v>
      </c>
      <c r="BQ70" s="138">
        <f t="shared" si="14"/>
        <v>75</v>
      </c>
      <c r="BR70" s="138">
        <f t="shared" si="15"/>
        <v>110</v>
      </c>
      <c r="BS70" s="138">
        <f t="shared" si="16"/>
        <v>10</v>
      </c>
      <c r="BT70" s="138">
        <f t="shared" si="17"/>
        <v>195</v>
      </c>
      <c r="BU70" s="55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</row>
    <row r="71" spans="1:114" ht="13.5" customHeight="1">
      <c r="A71" s="54" t="s">
        <v>290</v>
      </c>
      <c r="B71" s="29" t="s">
        <v>291</v>
      </c>
      <c r="C71" s="28" t="s">
        <v>150</v>
      </c>
      <c r="D71" s="29" t="s">
        <v>150</v>
      </c>
      <c r="E71" s="28" t="s">
        <v>151</v>
      </c>
      <c r="F71" s="54" t="s">
        <v>108</v>
      </c>
      <c r="G71" s="27" t="s">
        <v>80</v>
      </c>
      <c r="H71" s="27" t="s">
        <v>80</v>
      </c>
      <c r="I71" s="31" t="s">
        <v>158</v>
      </c>
      <c r="J71" s="47" t="s">
        <v>135</v>
      </c>
      <c r="K71" s="113">
        <v>31</v>
      </c>
      <c r="L71" s="33">
        <v>22</v>
      </c>
      <c r="M71" s="33">
        <v>9</v>
      </c>
      <c r="N71" s="33">
        <v>0</v>
      </c>
      <c r="O71" s="106">
        <f t="shared" si="31"/>
        <v>152</v>
      </c>
      <c r="P71" s="33">
        <v>110</v>
      </c>
      <c r="Q71" s="33">
        <v>42</v>
      </c>
      <c r="R71" s="33">
        <v>0</v>
      </c>
      <c r="S71" s="107">
        <f t="shared" si="27"/>
        <v>22</v>
      </c>
      <c r="T71" s="33">
        <v>0</v>
      </c>
      <c r="U71" s="33">
        <v>8</v>
      </c>
      <c r="V71" s="33">
        <v>6</v>
      </c>
      <c r="W71" s="33">
        <v>8</v>
      </c>
      <c r="X71" s="33">
        <v>0</v>
      </c>
      <c r="Y71" s="33">
        <v>0</v>
      </c>
      <c r="Z71" s="107">
        <f t="shared" si="28"/>
        <v>9</v>
      </c>
      <c r="AA71" s="33">
        <v>0</v>
      </c>
      <c r="AB71" s="33">
        <v>7</v>
      </c>
      <c r="AC71" s="33">
        <v>0</v>
      </c>
      <c r="AD71" s="33">
        <v>0</v>
      </c>
      <c r="AE71" s="33">
        <v>2</v>
      </c>
      <c r="AF71" s="33">
        <v>0</v>
      </c>
      <c r="AG71" s="106">
        <f t="shared" si="29"/>
        <v>0</v>
      </c>
      <c r="AH71" s="33">
        <v>0</v>
      </c>
      <c r="AI71" s="33">
        <v>0</v>
      </c>
      <c r="AJ71" s="33">
        <v>0</v>
      </c>
      <c r="AK71" s="33">
        <v>0</v>
      </c>
      <c r="AL71" s="33">
        <v>0</v>
      </c>
      <c r="AM71" s="33">
        <v>0</v>
      </c>
      <c r="AN71" s="120">
        <f t="shared" si="30"/>
        <v>0.29032258064516131</v>
      </c>
      <c r="AO71" s="120">
        <f t="shared" si="26"/>
        <v>0</v>
      </c>
      <c r="AP71" s="27" t="s">
        <v>93</v>
      </c>
      <c r="AQ71" s="27" t="s">
        <v>85</v>
      </c>
      <c r="AR71" s="35" t="s">
        <v>158</v>
      </c>
      <c r="AS71" s="47" t="s">
        <v>135</v>
      </c>
      <c r="AT71" s="35" t="s">
        <v>82</v>
      </c>
      <c r="AU71" s="47" t="s">
        <v>134</v>
      </c>
      <c r="AV71" s="36">
        <v>1.855</v>
      </c>
      <c r="AW71" s="36">
        <v>1.855</v>
      </c>
      <c r="AX71" s="36"/>
      <c r="AY71" s="36"/>
      <c r="AZ71" s="36"/>
      <c r="BA71" s="37"/>
      <c r="BB71" s="37"/>
      <c r="BC71" s="123">
        <f t="shared" ref="BC71:BC102" si="32">SUM(AV71:BB71)</f>
        <v>3.71</v>
      </c>
      <c r="BD71" s="24"/>
      <c r="BE71" s="24"/>
      <c r="BF71" s="24"/>
      <c r="BG71" s="24"/>
      <c r="BH71" s="124">
        <f t="shared" ref="BH71:BH102" si="33">BC71+BF71+BG71+BE71</f>
        <v>3.71</v>
      </c>
      <c r="BI71" s="45">
        <f t="shared" si="22"/>
        <v>0.11967741935483871</v>
      </c>
      <c r="BJ71" s="39" t="s">
        <v>102</v>
      </c>
      <c r="BK71" s="136">
        <v>50</v>
      </c>
      <c r="BL71" s="137">
        <v>25</v>
      </c>
      <c r="BM71" s="137">
        <v>40</v>
      </c>
      <c r="BN71" s="137">
        <v>70</v>
      </c>
      <c r="BO71" s="137">
        <v>0</v>
      </c>
      <c r="BP71" s="137">
        <v>20</v>
      </c>
      <c r="BQ71" s="138">
        <f t="shared" ref="BQ71:BQ102" si="34">BK71+BL71</f>
        <v>75</v>
      </c>
      <c r="BR71" s="138">
        <f t="shared" ref="BR71:BR102" si="35">BM71+BN71</f>
        <v>110</v>
      </c>
      <c r="BS71" s="138">
        <f t="shared" ref="BS71:BS102" si="36">BO71+BP71</f>
        <v>20</v>
      </c>
      <c r="BT71" s="138">
        <f t="shared" ref="BT71:BT102" si="37">BQ71+BR71+BS71</f>
        <v>205</v>
      </c>
      <c r="BU71" s="55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</row>
    <row r="72" spans="1:114" ht="13.5" customHeight="1">
      <c r="A72" s="54" t="s">
        <v>292</v>
      </c>
      <c r="B72" s="30" t="s">
        <v>293</v>
      </c>
      <c r="C72" s="28" t="s">
        <v>294</v>
      </c>
      <c r="D72" s="29" t="s">
        <v>295</v>
      </c>
      <c r="E72" s="28" t="s">
        <v>107</v>
      </c>
      <c r="F72" s="54" t="s">
        <v>108</v>
      </c>
      <c r="G72" s="27" t="s">
        <v>80</v>
      </c>
      <c r="H72" s="27" t="s">
        <v>80</v>
      </c>
      <c r="I72" s="31" t="s">
        <v>109</v>
      </c>
      <c r="J72" s="47" t="s">
        <v>134</v>
      </c>
      <c r="K72" s="112">
        <v>0</v>
      </c>
      <c r="L72" s="33">
        <v>19</v>
      </c>
      <c r="M72" s="33">
        <v>9</v>
      </c>
      <c r="N72" s="33">
        <v>2</v>
      </c>
      <c r="O72" s="107">
        <f t="shared" si="31"/>
        <v>129</v>
      </c>
      <c r="P72" s="33">
        <v>85</v>
      </c>
      <c r="Q72" s="33">
        <v>36</v>
      </c>
      <c r="R72" s="33">
        <v>8</v>
      </c>
      <c r="S72" s="106">
        <v>0</v>
      </c>
      <c r="T72" s="33">
        <v>0</v>
      </c>
      <c r="U72" s="33">
        <v>14</v>
      </c>
      <c r="V72" s="33">
        <v>5</v>
      </c>
      <c r="W72" s="33">
        <v>0</v>
      </c>
      <c r="X72" s="33">
        <v>0</v>
      </c>
      <c r="Y72" s="33">
        <v>0</v>
      </c>
      <c r="Z72" s="107">
        <v>0</v>
      </c>
      <c r="AA72" s="33">
        <v>0</v>
      </c>
      <c r="AB72" s="33">
        <v>9</v>
      </c>
      <c r="AC72" s="33">
        <v>0</v>
      </c>
      <c r="AD72" s="33">
        <v>0</v>
      </c>
      <c r="AE72" s="33">
        <v>0</v>
      </c>
      <c r="AF72" s="33">
        <v>0</v>
      </c>
      <c r="AG72" s="107">
        <v>0</v>
      </c>
      <c r="AH72" s="33">
        <v>0</v>
      </c>
      <c r="AI72" s="33">
        <v>2</v>
      </c>
      <c r="AJ72" s="33">
        <v>0</v>
      </c>
      <c r="AK72" s="33">
        <v>0</v>
      </c>
      <c r="AL72" s="33">
        <v>0</v>
      </c>
      <c r="AM72" s="33">
        <v>0</v>
      </c>
      <c r="AN72" s="120">
        <f>(M72+N72)/BV72</f>
        <v>0.36666666666666664</v>
      </c>
      <c r="AO72" s="120">
        <f>N72/BV72</f>
        <v>6.6666666666666666E-2</v>
      </c>
      <c r="AP72" s="27" t="s">
        <v>93</v>
      </c>
      <c r="AQ72" s="27" t="s">
        <v>85</v>
      </c>
      <c r="AR72" s="35" t="s">
        <v>109</v>
      </c>
      <c r="AS72" s="47" t="s">
        <v>134</v>
      </c>
      <c r="AT72" s="35" t="s">
        <v>120</v>
      </c>
      <c r="AU72" s="47" t="s">
        <v>87</v>
      </c>
      <c r="AV72" s="36">
        <v>0.85609254999999995</v>
      </c>
      <c r="AW72" s="36"/>
      <c r="AX72" s="36"/>
      <c r="AY72" s="36"/>
      <c r="AZ72" s="36">
        <v>2.1139999999999999</v>
      </c>
      <c r="BA72" s="37"/>
      <c r="BB72" s="37"/>
      <c r="BC72" s="123">
        <f t="shared" si="32"/>
        <v>2.9700925499999999</v>
      </c>
      <c r="BD72" s="24"/>
      <c r="BE72" s="24"/>
      <c r="BF72" s="24"/>
      <c r="BG72" s="24"/>
      <c r="BH72" s="124">
        <f t="shared" si="33"/>
        <v>2.9700925499999999</v>
      </c>
      <c r="BI72" s="45">
        <f>BH72/BV72</f>
        <v>9.9003085000000005E-2</v>
      </c>
      <c r="BJ72" s="39" t="s">
        <v>88</v>
      </c>
      <c r="BK72" s="136">
        <v>30</v>
      </c>
      <c r="BL72" s="137">
        <v>5</v>
      </c>
      <c r="BM72" s="137">
        <v>50</v>
      </c>
      <c r="BN72" s="137">
        <v>30</v>
      </c>
      <c r="BO72" s="137">
        <v>0</v>
      </c>
      <c r="BP72" s="137">
        <v>20</v>
      </c>
      <c r="BQ72" s="138">
        <f t="shared" si="34"/>
        <v>35</v>
      </c>
      <c r="BR72" s="138">
        <f t="shared" si="35"/>
        <v>80</v>
      </c>
      <c r="BS72" s="138">
        <f t="shared" si="36"/>
        <v>20</v>
      </c>
      <c r="BT72" s="138">
        <f t="shared" si="37"/>
        <v>135</v>
      </c>
      <c r="BU72" s="27" t="s">
        <v>123</v>
      </c>
      <c r="BV72" s="202">
        <v>30</v>
      </c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</row>
    <row r="73" spans="1:114" ht="12.75" customHeight="1">
      <c r="A73" s="25" t="s">
        <v>296</v>
      </c>
      <c r="B73" s="30" t="s">
        <v>297</v>
      </c>
      <c r="C73" s="30" t="s">
        <v>298</v>
      </c>
      <c r="D73" s="30" t="s">
        <v>133</v>
      </c>
      <c r="E73" s="28" t="s">
        <v>78</v>
      </c>
      <c r="F73" s="25" t="s">
        <v>108</v>
      </c>
      <c r="G73" s="30" t="s">
        <v>92</v>
      </c>
      <c r="H73" s="30" t="s">
        <v>92</v>
      </c>
      <c r="I73" s="58" t="s">
        <v>109</v>
      </c>
      <c r="J73" s="58" t="s">
        <v>87</v>
      </c>
      <c r="K73" s="107">
        <v>3</v>
      </c>
      <c r="L73" s="33">
        <v>0</v>
      </c>
      <c r="M73" s="33">
        <v>0</v>
      </c>
      <c r="N73" s="33">
        <v>3</v>
      </c>
      <c r="O73" s="107">
        <f t="shared" si="31"/>
        <v>12</v>
      </c>
      <c r="P73" s="33">
        <v>0</v>
      </c>
      <c r="Q73" s="33">
        <v>0</v>
      </c>
      <c r="R73" s="33">
        <v>12</v>
      </c>
      <c r="S73" s="107">
        <f>SUM(T73:Y73)</f>
        <v>0</v>
      </c>
      <c r="T73" s="33">
        <v>0</v>
      </c>
      <c r="U73" s="33">
        <v>0</v>
      </c>
      <c r="V73" s="33">
        <v>0</v>
      </c>
      <c r="W73" s="33">
        <v>0</v>
      </c>
      <c r="X73" s="33">
        <v>0</v>
      </c>
      <c r="Y73" s="33">
        <v>0</v>
      </c>
      <c r="Z73" s="107">
        <f>SUM(AA73:AF73)</f>
        <v>0</v>
      </c>
      <c r="AA73" s="33">
        <v>0</v>
      </c>
      <c r="AB73" s="33">
        <v>0</v>
      </c>
      <c r="AC73" s="33">
        <v>0</v>
      </c>
      <c r="AD73" s="33">
        <v>0</v>
      </c>
      <c r="AE73" s="33">
        <v>0</v>
      </c>
      <c r="AF73" s="33">
        <v>0</v>
      </c>
      <c r="AG73" s="107">
        <f>SUM(AH73:AM73)</f>
        <v>3</v>
      </c>
      <c r="AH73" s="33">
        <v>0</v>
      </c>
      <c r="AI73" s="33">
        <v>3</v>
      </c>
      <c r="AJ73" s="33">
        <v>0</v>
      </c>
      <c r="AK73" s="33">
        <v>0</v>
      </c>
      <c r="AL73" s="33">
        <v>0</v>
      </c>
      <c r="AM73" s="33">
        <v>0</v>
      </c>
      <c r="AN73" s="120">
        <f>(Z73+AG73)/K73</f>
        <v>1</v>
      </c>
      <c r="AO73" s="120">
        <f>N73/K73</f>
        <v>1</v>
      </c>
      <c r="AP73" s="27" t="s">
        <v>93</v>
      </c>
      <c r="AQ73" s="27" t="s">
        <v>85</v>
      </c>
      <c r="AR73" s="58" t="s">
        <v>109</v>
      </c>
      <c r="AS73" s="58" t="s">
        <v>87</v>
      </c>
      <c r="AT73" s="58" t="s">
        <v>109</v>
      </c>
      <c r="AU73" s="35" t="s">
        <v>119</v>
      </c>
      <c r="AV73" s="36">
        <v>0</v>
      </c>
      <c r="AW73" s="43"/>
      <c r="AX73" s="43"/>
      <c r="AY73" s="43"/>
      <c r="AZ73" s="43">
        <v>0.31305899999999998</v>
      </c>
      <c r="BA73" s="37"/>
      <c r="BB73" s="37"/>
      <c r="BC73" s="123">
        <f t="shared" si="32"/>
        <v>0.31305899999999998</v>
      </c>
      <c r="BD73" s="36" t="s">
        <v>111</v>
      </c>
      <c r="BE73" s="44"/>
      <c r="BF73" s="44"/>
      <c r="BG73" s="44"/>
      <c r="BH73" s="124">
        <f t="shared" si="33"/>
        <v>0.31305899999999998</v>
      </c>
      <c r="BI73" s="59">
        <f>BH73/K73</f>
        <v>0.10435299999999999</v>
      </c>
      <c r="BJ73" s="39" t="s">
        <v>102</v>
      </c>
      <c r="BK73" s="136">
        <v>40</v>
      </c>
      <c r="BL73" s="137">
        <v>40</v>
      </c>
      <c r="BM73" s="137">
        <v>50</v>
      </c>
      <c r="BN73" s="137">
        <v>10</v>
      </c>
      <c r="BO73" s="137">
        <v>20</v>
      </c>
      <c r="BP73" s="137">
        <v>30</v>
      </c>
      <c r="BQ73" s="138">
        <f t="shared" si="34"/>
        <v>80</v>
      </c>
      <c r="BR73" s="138">
        <f t="shared" si="35"/>
        <v>60</v>
      </c>
      <c r="BS73" s="138">
        <f t="shared" si="36"/>
        <v>50</v>
      </c>
      <c r="BT73" s="138">
        <f t="shared" si="37"/>
        <v>190</v>
      </c>
      <c r="BU73" s="27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</row>
    <row r="74" spans="1:114" ht="12.75" customHeight="1">
      <c r="A74" s="25" t="s">
        <v>299</v>
      </c>
      <c r="B74" s="29" t="s">
        <v>300</v>
      </c>
      <c r="C74" s="29" t="s">
        <v>301</v>
      </c>
      <c r="D74" s="29" t="s">
        <v>77</v>
      </c>
      <c r="E74" s="28" t="s">
        <v>78</v>
      </c>
      <c r="F74" s="25" t="s">
        <v>108</v>
      </c>
      <c r="G74" s="30" t="s">
        <v>92</v>
      </c>
      <c r="H74" s="30" t="s">
        <v>92</v>
      </c>
      <c r="I74" s="31" t="s">
        <v>158</v>
      </c>
      <c r="J74" s="47" t="s">
        <v>101</v>
      </c>
      <c r="K74" s="112">
        <v>13</v>
      </c>
      <c r="L74" s="33">
        <v>13</v>
      </c>
      <c r="M74" s="33">
        <v>0</v>
      </c>
      <c r="N74" s="33">
        <v>0</v>
      </c>
      <c r="O74" s="106">
        <f t="shared" si="31"/>
        <v>58</v>
      </c>
      <c r="P74" s="33">
        <v>58</v>
      </c>
      <c r="Q74" s="33">
        <v>0</v>
      </c>
      <c r="R74" s="33">
        <v>0</v>
      </c>
      <c r="S74" s="106">
        <f>SUM(T74:Y74)</f>
        <v>13</v>
      </c>
      <c r="T74" s="33">
        <v>0</v>
      </c>
      <c r="U74" s="33">
        <v>7</v>
      </c>
      <c r="V74" s="33">
        <v>6</v>
      </c>
      <c r="W74" s="33">
        <v>0</v>
      </c>
      <c r="X74" s="33">
        <v>0</v>
      </c>
      <c r="Y74" s="33">
        <v>0</v>
      </c>
      <c r="Z74" s="106">
        <f>SUM(AA74:AF74)</f>
        <v>0</v>
      </c>
      <c r="AA74" s="33">
        <v>0</v>
      </c>
      <c r="AB74" s="33">
        <v>0</v>
      </c>
      <c r="AC74" s="33">
        <v>0</v>
      </c>
      <c r="AD74" s="33">
        <v>0</v>
      </c>
      <c r="AE74" s="33">
        <v>0</v>
      </c>
      <c r="AF74" s="33">
        <v>0</v>
      </c>
      <c r="AG74" s="106">
        <f>SUM(AH74:AM74)</f>
        <v>0</v>
      </c>
      <c r="AH74" s="24">
        <v>0</v>
      </c>
      <c r="AI74" s="33">
        <v>0</v>
      </c>
      <c r="AJ74" s="33">
        <v>0</v>
      </c>
      <c r="AK74" s="24">
        <v>0</v>
      </c>
      <c r="AL74" s="24">
        <v>0</v>
      </c>
      <c r="AM74" s="24">
        <v>0</v>
      </c>
      <c r="AN74" s="120">
        <f>(M74+N74)/K74</f>
        <v>0</v>
      </c>
      <c r="AO74" s="120">
        <f>N74/K74</f>
        <v>0</v>
      </c>
      <c r="AP74" s="27" t="s">
        <v>84</v>
      </c>
      <c r="AQ74" s="29" t="s">
        <v>85</v>
      </c>
      <c r="AR74" s="35" t="s">
        <v>158</v>
      </c>
      <c r="AS74" s="47" t="s">
        <v>110</v>
      </c>
      <c r="AT74" s="35" t="s">
        <v>82</v>
      </c>
      <c r="AU74" s="27" t="s">
        <v>83</v>
      </c>
      <c r="AV74" s="36">
        <v>0.2</v>
      </c>
      <c r="AW74" s="36">
        <v>0.91129048000000001</v>
      </c>
      <c r="AX74" s="37"/>
      <c r="AY74" s="37"/>
      <c r="AZ74" s="37"/>
      <c r="BA74" s="37"/>
      <c r="BB74" s="37"/>
      <c r="BC74" s="123">
        <f t="shared" si="32"/>
        <v>1.1112904800000001</v>
      </c>
      <c r="BD74" s="36" t="s">
        <v>111</v>
      </c>
      <c r="BE74" s="49"/>
      <c r="BF74" s="49"/>
      <c r="BG74" s="49"/>
      <c r="BH74" s="124">
        <f t="shared" si="33"/>
        <v>1.1112904800000001</v>
      </c>
      <c r="BI74" s="45">
        <f>BH74/K74</f>
        <v>8.548388307692309E-2</v>
      </c>
      <c r="BJ74" s="39" t="s">
        <v>88</v>
      </c>
      <c r="BK74" s="136">
        <v>40</v>
      </c>
      <c r="BL74" s="137">
        <v>20</v>
      </c>
      <c r="BM74" s="137">
        <v>0</v>
      </c>
      <c r="BN74" s="137">
        <v>30</v>
      </c>
      <c r="BO74" s="137">
        <v>20</v>
      </c>
      <c r="BP74" s="137">
        <v>10</v>
      </c>
      <c r="BQ74" s="138">
        <f t="shared" si="34"/>
        <v>60</v>
      </c>
      <c r="BR74" s="138">
        <f t="shared" si="35"/>
        <v>30</v>
      </c>
      <c r="BS74" s="138">
        <f t="shared" si="36"/>
        <v>30</v>
      </c>
      <c r="BT74" s="138">
        <f t="shared" si="37"/>
        <v>120</v>
      </c>
      <c r="BU74" s="27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</row>
    <row r="75" spans="1:114" ht="13.5" customHeight="1">
      <c r="A75" s="25" t="s">
        <v>302</v>
      </c>
      <c r="B75" s="29" t="s">
        <v>303</v>
      </c>
      <c r="C75" s="29" t="s">
        <v>301</v>
      </c>
      <c r="D75" s="29" t="s">
        <v>77</v>
      </c>
      <c r="E75" s="28" t="s">
        <v>78</v>
      </c>
      <c r="F75" s="25" t="s">
        <v>108</v>
      </c>
      <c r="G75" s="30" t="s">
        <v>92</v>
      </c>
      <c r="H75" s="30" t="s">
        <v>92</v>
      </c>
      <c r="I75" s="31" t="s">
        <v>158</v>
      </c>
      <c r="J75" s="47" t="s">
        <v>101</v>
      </c>
      <c r="K75" s="112">
        <v>31</v>
      </c>
      <c r="L75" s="33">
        <v>20</v>
      </c>
      <c r="M75" s="33">
        <v>8</v>
      </c>
      <c r="N75" s="33">
        <v>3</v>
      </c>
      <c r="O75" s="106">
        <f t="shared" si="31"/>
        <v>144</v>
      </c>
      <c r="P75" s="33">
        <v>91</v>
      </c>
      <c r="Q75" s="33">
        <v>40</v>
      </c>
      <c r="R75" s="33">
        <v>13</v>
      </c>
      <c r="S75" s="106">
        <f>SUM(T75:Y75)</f>
        <v>20</v>
      </c>
      <c r="T75" s="33">
        <v>0</v>
      </c>
      <c r="U75" s="33">
        <v>11</v>
      </c>
      <c r="V75" s="33">
        <v>7</v>
      </c>
      <c r="W75" s="33">
        <v>2</v>
      </c>
      <c r="X75" s="33">
        <v>0</v>
      </c>
      <c r="Y75" s="33">
        <v>0</v>
      </c>
      <c r="Z75" s="106">
        <f>SUM(AA75:AF75)</f>
        <v>8</v>
      </c>
      <c r="AA75" s="33">
        <v>0</v>
      </c>
      <c r="AB75" s="33">
        <v>6</v>
      </c>
      <c r="AC75" s="33">
        <v>0</v>
      </c>
      <c r="AD75" s="33">
        <v>0</v>
      </c>
      <c r="AE75" s="33">
        <v>2</v>
      </c>
      <c r="AF75" s="33">
        <v>0</v>
      </c>
      <c r="AG75" s="106">
        <f>SUM(AH75:AM75)</f>
        <v>3</v>
      </c>
      <c r="AH75" s="24">
        <v>0</v>
      </c>
      <c r="AI75" s="33">
        <v>2</v>
      </c>
      <c r="AJ75" s="33">
        <v>1</v>
      </c>
      <c r="AK75" s="24">
        <v>0</v>
      </c>
      <c r="AL75" s="24">
        <v>0</v>
      </c>
      <c r="AM75" s="24">
        <v>0</v>
      </c>
      <c r="AN75" s="120">
        <f>(M75+N75)/K75</f>
        <v>0.35483870967741937</v>
      </c>
      <c r="AO75" s="120">
        <f>N75/K75</f>
        <v>9.6774193548387094E-2</v>
      </c>
      <c r="AP75" s="27" t="s">
        <v>93</v>
      </c>
      <c r="AQ75" s="29" t="s">
        <v>85</v>
      </c>
      <c r="AR75" s="35" t="s">
        <v>158</v>
      </c>
      <c r="AS75" s="47" t="s">
        <v>110</v>
      </c>
      <c r="AT75" s="35" t="s">
        <v>82</v>
      </c>
      <c r="AU75" s="27" t="s">
        <v>83</v>
      </c>
      <c r="AV75" s="36">
        <v>2.5</v>
      </c>
      <c r="AW75" s="36">
        <v>0.55225064999999995</v>
      </c>
      <c r="AX75" s="37"/>
      <c r="AY75" s="37"/>
      <c r="AZ75" s="37"/>
      <c r="BA75" s="37"/>
      <c r="BB75" s="37"/>
      <c r="BC75" s="123">
        <f t="shared" si="32"/>
        <v>3.05225065</v>
      </c>
      <c r="BD75" s="36" t="s">
        <v>111</v>
      </c>
      <c r="BE75" s="49"/>
      <c r="BF75" s="49">
        <v>0.6</v>
      </c>
      <c r="BG75" s="49"/>
      <c r="BH75" s="124">
        <f t="shared" si="33"/>
        <v>3.65225065</v>
      </c>
      <c r="BI75" s="45">
        <f>BH75/K75</f>
        <v>0.1178145370967742</v>
      </c>
      <c r="BJ75" s="39" t="s">
        <v>88</v>
      </c>
      <c r="BK75" s="136">
        <v>40</v>
      </c>
      <c r="BL75" s="137">
        <v>20</v>
      </c>
      <c r="BM75" s="137">
        <v>0</v>
      </c>
      <c r="BN75" s="137">
        <v>30</v>
      </c>
      <c r="BO75" s="137">
        <v>20</v>
      </c>
      <c r="BP75" s="137">
        <v>20</v>
      </c>
      <c r="BQ75" s="138">
        <f t="shared" si="34"/>
        <v>60</v>
      </c>
      <c r="BR75" s="138">
        <f t="shared" si="35"/>
        <v>30</v>
      </c>
      <c r="BS75" s="138">
        <f t="shared" si="36"/>
        <v>40</v>
      </c>
      <c r="BT75" s="138">
        <f t="shared" si="37"/>
        <v>130</v>
      </c>
      <c r="BU75" s="27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</row>
    <row r="76" spans="1:114" ht="12.75" customHeight="1">
      <c r="A76" s="54" t="s">
        <v>304</v>
      </c>
      <c r="B76" s="58" t="s">
        <v>305</v>
      </c>
      <c r="C76" s="58" t="s">
        <v>301</v>
      </c>
      <c r="D76" s="47" t="s">
        <v>77</v>
      </c>
      <c r="E76" s="28" t="s">
        <v>78</v>
      </c>
      <c r="F76" s="54" t="s">
        <v>79</v>
      </c>
      <c r="G76" s="47" t="s">
        <v>80</v>
      </c>
      <c r="H76" s="47" t="s">
        <v>80</v>
      </c>
      <c r="I76" s="47" t="s">
        <v>109</v>
      </c>
      <c r="J76" s="47" t="s">
        <v>135</v>
      </c>
      <c r="K76" s="112">
        <v>0</v>
      </c>
      <c r="L76" s="33">
        <v>29</v>
      </c>
      <c r="M76" s="33">
        <v>14</v>
      </c>
      <c r="N76" s="33">
        <v>2</v>
      </c>
      <c r="O76" s="106">
        <f t="shared" si="31"/>
        <v>189</v>
      </c>
      <c r="P76" s="33">
        <v>116</v>
      </c>
      <c r="Q76" s="33">
        <v>65</v>
      </c>
      <c r="R76" s="33">
        <v>8</v>
      </c>
      <c r="S76" s="106">
        <v>0</v>
      </c>
      <c r="T76" s="33">
        <v>0</v>
      </c>
      <c r="U76" s="33">
        <v>18</v>
      </c>
      <c r="V76" s="33">
        <v>11</v>
      </c>
      <c r="W76" s="33">
        <v>0</v>
      </c>
      <c r="X76" s="33">
        <v>0</v>
      </c>
      <c r="Y76" s="33">
        <v>0</v>
      </c>
      <c r="Z76" s="106">
        <v>0</v>
      </c>
      <c r="AA76" s="33">
        <v>0</v>
      </c>
      <c r="AB76" s="33">
        <v>8</v>
      </c>
      <c r="AC76" s="33">
        <v>3</v>
      </c>
      <c r="AD76" s="33">
        <v>3</v>
      </c>
      <c r="AE76" s="33">
        <v>0</v>
      </c>
      <c r="AF76" s="33">
        <v>0</v>
      </c>
      <c r="AG76" s="106">
        <v>0</v>
      </c>
      <c r="AH76" s="33">
        <v>0</v>
      </c>
      <c r="AI76" s="33">
        <v>2</v>
      </c>
      <c r="AJ76" s="33">
        <v>0</v>
      </c>
      <c r="AK76" s="33">
        <v>0</v>
      </c>
      <c r="AL76" s="33">
        <v>0</v>
      </c>
      <c r="AM76" s="33">
        <v>0</v>
      </c>
      <c r="AN76" s="120">
        <f>(M76+N76)/BV76</f>
        <v>0.35555555555555557</v>
      </c>
      <c r="AO76" s="120">
        <f>N76/BV76</f>
        <v>4.4444444444444446E-2</v>
      </c>
      <c r="AP76" s="35" t="s">
        <v>93</v>
      </c>
      <c r="AQ76" s="35" t="s">
        <v>85</v>
      </c>
      <c r="AR76" s="47" t="s">
        <v>109</v>
      </c>
      <c r="AS76" s="47" t="s">
        <v>135</v>
      </c>
      <c r="AT76" s="47" t="s">
        <v>120</v>
      </c>
      <c r="AU76" s="35" t="s">
        <v>119</v>
      </c>
      <c r="AV76" s="36">
        <v>0</v>
      </c>
      <c r="AW76" s="70"/>
      <c r="AX76" s="70"/>
      <c r="AY76" s="36"/>
      <c r="AZ76" s="36">
        <v>1</v>
      </c>
      <c r="BA76" s="36">
        <v>3.008</v>
      </c>
      <c r="BB76" s="36"/>
      <c r="BC76" s="123">
        <f t="shared" si="32"/>
        <v>4.008</v>
      </c>
      <c r="BD76" s="36"/>
      <c r="BE76" s="49"/>
      <c r="BF76" s="49"/>
      <c r="BG76" s="49"/>
      <c r="BH76" s="124">
        <f t="shared" si="33"/>
        <v>4.008</v>
      </c>
      <c r="BI76" s="45">
        <f>BH76/BV76</f>
        <v>8.9066666666666669E-2</v>
      </c>
      <c r="BJ76" s="39" t="s">
        <v>88</v>
      </c>
      <c r="BK76" s="136">
        <v>40</v>
      </c>
      <c r="BL76" s="137">
        <v>20</v>
      </c>
      <c r="BM76" s="137">
        <v>10</v>
      </c>
      <c r="BN76" s="137">
        <v>30</v>
      </c>
      <c r="BO76" s="137">
        <v>0</v>
      </c>
      <c r="BP76" s="137">
        <v>10</v>
      </c>
      <c r="BQ76" s="138">
        <f t="shared" si="34"/>
        <v>60</v>
      </c>
      <c r="BR76" s="138">
        <f t="shared" si="35"/>
        <v>40</v>
      </c>
      <c r="BS76" s="138">
        <f t="shared" si="36"/>
        <v>10</v>
      </c>
      <c r="BT76" s="138">
        <f t="shared" si="37"/>
        <v>110</v>
      </c>
      <c r="BU76" s="27" t="s">
        <v>306</v>
      </c>
      <c r="BV76" s="202">
        <v>45</v>
      </c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</row>
    <row r="77" spans="1:114" ht="13.5" customHeight="1">
      <c r="A77" s="25" t="s">
        <v>307</v>
      </c>
      <c r="B77" s="29" t="s">
        <v>308</v>
      </c>
      <c r="C77" s="29" t="s">
        <v>309</v>
      </c>
      <c r="D77" s="29" t="s">
        <v>127</v>
      </c>
      <c r="E77" s="28" t="s">
        <v>78</v>
      </c>
      <c r="F77" s="25" t="s">
        <v>108</v>
      </c>
      <c r="G77" s="27" t="s">
        <v>80</v>
      </c>
      <c r="H77" s="27" t="s">
        <v>80</v>
      </c>
      <c r="I77" s="31" t="s">
        <v>109</v>
      </c>
      <c r="J77" s="28" t="s">
        <v>101</v>
      </c>
      <c r="K77" s="112">
        <v>6</v>
      </c>
      <c r="L77" s="33">
        <v>3</v>
      </c>
      <c r="M77" s="33">
        <v>3</v>
      </c>
      <c r="N77" s="33">
        <v>0</v>
      </c>
      <c r="O77" s="106">
        <f t="shared" si="31"/>
        <v>24</v>
      </c>
      <c r="P77" s="33">
        <v>12</v>
      </c>
      <c r="Q77" s="33">
        <v>12</v>
      </c>
      <c r="R77" s="33">
        <v>0</v>
      </c>
      <c r="S77" s="106">
        <f>SUM(T77:Y77)</f>
        <v>3</v>
      </c>
      <c r="T77" s="33">
        <v>0</v>
      </c>
      <c r="U77" s="33">
        <v>3</v>
      </c>
      <c r="V77" s="33">
        <v>0</v>
      </c>
      <c r="W77" s="33">
        <v>0</v>
      </c>
      <c r="X77" s="33">
        <v>0</v>
      </c>
      <c r="Y77" s="33">
        <v>0</v>
      </c>
      <c r="Z77" s="106">
        <f>SUM(AA77:AF77)</f>
        <v>3</v>
      </c>
      <c r="AA77" s="33">
        <v>0</v>
      </c>
      <c r="AB77" s="33">
        <v>3</v>
      </c>
      <c r="AC77" s="33">
        <v>0</v>
      </c>
      <c r="AD77" s="33">
        <v>0</v>
      </c>
      <c r="AE77" s="33">
        <v>0</v>
      </c>
      <c r="AF77" s="33">
        <v>0</v>
      </c>
      <c r="AG77" s="106">
        <f>SUM(AH77:AM77)</f>
        <v>0</v>
      </c>
      <c r="AH77" s="33">
        <v>0</v>
      </c>
      <c r="AI77" s="33">
        <v>0</v>
      </c>
      <c r="AJ77" s="33">
        <v>0</v>
      </c>
      <c r="AK77" s="33">
        <v>0</v>
      </c>
      <c r="AL77" s="33">
        <v>0</v>
      </c>
      <c r="AM77" s="33">
        <v>0</v>
      </c>
      <c r="AN77" s="120">
        <f>(M77+N77)/K77</f>
        <v>0.5</v>
      </c>
      <c r="AO77" s="120">
        <f>N77/K77</f>
        <v>0</v>
      </c>
      <c r="AP77" s="27" t="s">
        <v>93</v>
      </c>
      <c r="AQ77" s="29" t="s">
        <v>85</v>
      </c>
      <c r="AR77" s="35" t="s">
        <v>109</v>
      </c>
      <c r="AS77" s="27" t="s">
        <v>101</v>
      </c>
      <c r="AT77" s="35" t="s">
        <v>94</v>
      </c>
      <c r="AU77" s="27" t="s">
        <v>99</v>
      </c>
      <c r="AV77" s="36">
        <v>0</v>
      </c>
      <c r="AW77" s="37"/>
      <c r="AX77" s="37"/>
      <c r="AY77" s="37"/>
      <c r="AZ77" s="43">
        <v>0.2</v>
      </c>
      <c r="BA77" s="43">
        <v>0.38800000000000001</v>
      </c>
      <c r="BB77" s="43"/>
      <c r="BC77" s="123">
        <f t="shared" si="32"/>
        <v>0.58800000000000008</v>
      </c>
      <c r="BD77" s="36"/>
      <c r="BE77" s="49"/>
      <c r="BF77" s="49"/>
      <c r="BG77" s="49"/>
      <c r="BH77" s="124">
        <f t="shared" si="33"/>
        <v>0.58800000000000008</v>
      </c>
      <c r="BI77" s="45">
        <f>BH77/K77</f>
        <v>9.8000000000000018E-2</v>
      </c>
      <c r="BJ77" s="39" t="s">
        <v>88</v>
      </c>
      <c r="BK77" s="136">
        <v>40</v>
      </c>
      <c r="BL77" s="137">
        <v>10</v>
      </c>
      <c r="BM77" s="137">
        <v>50</v>
      </c>
      <c r="BN77" s="137">
        <v>30</v>
      </c>
      <c r="BO77" s="137">
        <v>0</v>
      </c>
      <c r="BP77" s="137">
        <v>10</v>
      </c>
      <c r="BQ77" s="138">
        <f t="shared" si="34"/>
        <v>50</v>
      </c>
      <c r="BR77" s="138">
        <f t="shared" si="35"/>
        <v>80</v>
      </c>
      <c r="BS77" s="138">
        <f t="shared" si="36"/>
        <v>10</v>
      </c>
      <c r="BT77" s="138">
        <f t="shared" si="37"/>
        <v>140</v>
      </c>
      <c r="BU77" s="27"/>
      <c r="BV77" s="8"/>
      <c r="BW77" s="8"/>
      <c r="BX77" s="8"/>
      <c r="BY77" s="71"/>
      <c r="BZ77" s="71"/>
      <c r="CA77" s="71"/>
      <c r="CB77" s="71"/>
      <c r="CC77" s="71"/>
      <c r="CD77" s="71"/>
      <c r="CE77" s="71"/>
      <c r="CF77" s="71"/>
      <c r="CG77" s="71"/>
      <c r="CH77" s="71"/>
      <c r="CI77" s="71"/>
      <c r="CJ77" s="71"/>
      <c r="CK77" s="71"/>
      <c r="CL77" s="71"/>
      <c r="CM77" s="71"/>
      <c r="CN77" s="71"/>
      <c r="CO77" s="71"/>
      <c r="CP77" s="71"/>
      <c r="CQ77" s="71"/>
      <c r="CR77" s="71"/>
      <c r="CS77" s="71"/>
      <c r="CT77" s="71"/>
      <c r="CU77" s="71"/>
      <c r="CV77" s="71"/>
      <c r="CW77" s="71"/>
      <c r="CX77" s="71"/>
      <c r="CY77" s="71"/>
      <c r="CZ77" s="71"/>
      <c r="DA77" s="71"/>
      <c r="DB77" s="71"/>
      <c r="DC77" s="71"/>
      <c r="DD77" s="71"/>
      <c r="DE77" s="71"/>
      <c r="DF77" s="71"/>
      <c r="DG77" s="71"/>
      <c r="DH77" s="71"/>
      <c r="DI77" s="71"/>
      <c r="DJ77" s="71"/>
    </row>
    <row r="78" spans="1:114" ht="12.75" customHeight="1">
      <c r="A78" s="25" t="s">
        <v>310</v>
      </c>
      <c r="B78" s="30" t="s">
        <v>311</v>
      </c>
      <c r="C78" s="29" t="s">
        <v>312</v>
      </c>
      <c r="D78" s="29" t="s">
        <v>313</v>
      </c>
      <c r="E78" s="28" t="s">
        <v>151</v>
      </c>
      <c r="F78" s="25" t="s">
        <v>108</v>
      </c>
      <c r="G78" s="27" t="s">
        <v>80</v>
      </c>
      <c r="H78" s="27" t="s">
        <v>80</v>
      </c>
      <c r="I78" s="31" t="s">
        <v>86</v>
      </c>
      <c r="J78" s="30" t="s">
        <v>87</v>
      </c>
      <c r="K78" s="106">
        <v>48</v>
      </c>
      <c r="L78" s="33">
        <v>31</v>
      </c>
      <c r="M78" s="33">
        <v>17</v>
      </c>
      <c r="N78" s="33">
        <v>0</v>
      </c>
      <c r="O78" s="106">
        <f t="shared" si="31"/>
        <v>210</v>
      </c>
      <c r="P78" s="33">
        <v>132</v>
      </c>
      <c r="Q78" s="33">
        <v>78</v>
      </c>
      <c r="R78" s="33">
        <v>0</v>
      </c>
      <c r="S78" s="106">
        <f>SUM(T78:Y78)</f>
        <v>31</v>
      </c>
      <c r="T78" s="33">
        <v>0</v>
      </c>
      <c r="U78" s="33">
        <v>23</v>
      </c>
      <c r="V78" s="33">
        <v>8</v>
      </c>
      <c r="W78" s="33">
        <v>0</v>
      </c>
      <c r="X78" s="33">
        <v>0</v>
      </c>
      <c r="Y78" s="33">
        <v>0</v>
      </c>
      <c r="Z78" s="106">
        <f>SUM(AA78:AF78)</f>
        <v>17</v>
      </c>
      <c r="AA78" s="33">
        <v>0</v>
      </c>
      <c r="AB78" s="33">
        <v>11</v>
      </c>
      <c r="AC78" s="33">
        <v>4</v>
      </c>
      <c r="AD78" s="33">
        <v>1</v>
      </c>
      <c r="AE78" s="33">
        <v>1</v>
      </c>
      <c r="AF78" s="33">
        <v>0</v>
      </c>
      <c r="AG78" s="106">
        <f>SUM(AH78:AM78)</f>
        <v>0</v>
      </c>
      <c r="AH78" s="33">
        <v>0</v>
      </c>
      <c r="AI78" s="33">
        <v>0</v>
      </c>
      <c r="AJ78" s="33">
        <v>0</v>
      </c>
      <c r="AK78" s="33">
        <v>0</v>
      </c>
      <c r="AL78" s="33">
        <v>0</v>
      </c>
      <c r="AM78" s="33">
        <v>0</v>
      </c>
      <c r="AN78" s="120">
        <f>(M78+N78)/K78</f>
        <v>0.35416666666666669</v>
      </c>
      <c r="AO78" s="120">
        <f>N78/K78</f>
        <v>0</v>
      </c>
      <c r="AP78" s="27" t="s">
        <v>93</v>
      </c>
      <c r="AQ78" s="27" t="s">
        <v>85</v>
      </c>
      <c r="AR78" s="35" t="s">
        <v>86</v>
      </c>
      <c r="AS78" s="30" t="s">
        <v>87</v>
      </c>
      <c r="AT78" s="35" t="s">
        <v>94</v>
      </c>
      <c r="AU78" s="30" t="s">
        <v>119</v>
      </c>
      <c r="AV78" s="36">
        <v>0</v>
      </c>
      <c r="AW78" s="36"/>
      <c r="AX78" s="36"/>
      <c r="AY78" s="36">
        <v>2.351</v>
      </c>
      <c r="AZ78" s="36">
        <v>2.351</v>
      </c>
      <c r="BA78" s="36"/>
      <c r="BB78" s="36"/>
      <c r="BC78" s="123">
        <f t="shared" si="32"/>
        <v>4.702</v>
      </c>
      <c r="BD78" s="36"/>
      <c r="BE78" s="49"/>
      <c r="BF78" s="49"/>
      <c r="BG78" s="49"/>
      <c r="BH78" s="124">
        <f t="shared" si="33"/>
        <v>4.702</v>
      </c>
      <c r="BI78" s="45">
        <f>BH78/K78</f>
        <v>9.7958333333333328E-2</v>
      </c>
      <c r="BJ78" s="39" t="s">
        <v>102</v>
      </c>
      <c r="BK78" s="136">
        <v>50</v>
      </c>
      <c r="BL78" s="137">
        <v>45</v>
      </c>
      <c r="BM78" s="137">
        <v>0</v>
      </c>
      <c r="BN78" s="137">
        <v>70</v>
      </c>
      <c r="BO78" s="137">
        <v>0</v>
      </c>
      <c r="BP78" s="137">
        <v>10</v>
      </c>
      <c r="BQ78" s="138">
        <f t="shared" si="34"/>
        <v>95</v>
      </c>
      <c r="BR78" s="138">
        <f t="shared" si="35"/>
        <v>70</v>
      </c>
      <c r="BS78" s="138">
        <f t="shared" si="36"/>
        <v>10</v>
      </c>
      <c r="BT78" s="138">
        <f t="shared" si="37"/>
        <v>175</v>
      </c>
      <c r="BU78" s="55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</row>
    <row r="79" spans="1:114" ht="15.75" customHeight="1">
      <c r="A79" s="26" t="s">
        <v>314</v>
      </c>
      <c r="B79" s="30" t="s">
        <v>315</v>
      </c>
      <c r="C79" s="30" t="s">
        <v>312</v>
      </c>
      <c r="D79" s="29" t="s">
        <v>313</v>
      </c>
      <c r="E79" s="28" t="s">
        <v>151</v>
      </c>
      <c r="F79" s="24" t="s">
        <v>79</v>
      </c>
      <c r="G79" s="27" t="s">
        <v>91</v>
      </c>
      <c r="H79" s="27" t="s">
        <v>92</v>
      </c>
      <c r="I79" s="51" t="s">
        <v>82</v>
      </c>
      <c r="J79" s="48" t="s">
        <v>121</v>
      </c>
      <c r="K79" s="107">
        <v>14</v>
      </c>
      <c r="L79" s="24">
        <v>10</v>
      </c>
      <c r="M79" s="24">
        <v>3</v>
      </c>
      <c r="N79" s="24">
        <v>1</v>
      </c>
      <c r="O79" s="106">
        <f t="shared" si="31"/>
        <v>64</v>
      </c>
      <c r="P79" s="24">
        <v>48</v>
      </c>
      <c r="Q79" s="24">
        <v>12</v>
      </c>
      <c r="R79" s="24">
        <v>4</v>
      </c>
      <c r="S79" s="106">
        <f>SUM(T79:Y79)</f>
        <v>10</v>
      </c>
      <c r="T79" s="24">
        <v>0</v>
      </c>
      <c r="U79" s="24">
        <v>4</v>
      </c>
      <c r="V79" s="24">
        <v>4</v>
      </c>
      <c r="W79" s="24">
        <v>2</v>
      </c>
      <c r="X79" s="24">
        <v>0</v>
      </c>
      <c r="Y79" s="24">
        <v>0</v>
      </c>
      <c r="Z79" s="106">
        <f>SUM(AA79:AF79)</f>
        <v>3</v>
      </c>
      <c r="AA79" s="24">
        <v>0</v>
      </c>
      <c r="AB79" s="24">
        <v>2</v>
      </c>
      <c r="AC79" s="24">
        <v>0</v>
      </c>
      <c r="AD79" s="24">
        <v>0</v>
      </c>
      <c r="AE79" s="24">
        <v>1</v>
      </c>
      <c r="AF79" s="24">
        <v>0</v>
      </c>
      <c r="AG79" s="106">
        <f>SUM(AH79:AM79)</f>
        <v>1</v>
      </c>
      <c r="AH79" s="24">
        <v>0</v>
      </c>
      <c r="AI79" s="24">
        <v>1</v>
      </c>
      <c r="AJ79" s="24">
        <v>0</v>
      </c>
      <c r="AK79" s="24">
        <v>0</v>
      </c>
      <c r="AL79" s="24">
        <v>0</v>
      </c>
      <c r="AM79" s="24">
        <v>0</v>
      </c>
      <c r="AN79" s="120">
        <f>(M79+N79)/K79</f>
        <v>0.2857142857142857</v>
      </c>
      <c r="AO79" s="120">
        <f>N79/K79</f>
        <v>7.1428571428571425E-2</v>
      </c>
      <c r="AP79" s="27" t="s">
        <v>93</v>
      </c>
      <c r="AQ79" s="27" t="s">
        <v>85</v>
      </c>
      <c r="AR79" s="27" t="s">
        <v>82</v>
      </c>
      <c r="AS79" s="30" t="s">
        <v>121</v>
      </c>
      <c r="AT79" s="27" t="s">
        <v>86</v>
      </c>
      <c r="AU79" s="28" t="s">
        <v>140</v>
      </c>
      <c r="AV79" s="36">
        <v>0</v>
      </c>
      <c r="AW79" s="43"/>
      <c r="AX79" s="43"/>
      <c r="AY79" s="43">
        <v>1.460942</v>
      </c>
      <c r="AZ79" s="43"/>
      <c r="BA79" s="43"/>
      <c r="BB79" s="43"/>
      <c r="BC79" s="123">
        <f t="shared" si="32"/>
        <v>1.460942</v>
      </c>
      <c r="BD79" s="36"/>
      <c r="BE79" s="44"/>
      <c r="BF79" s="44"/>
      <c r="BG79" s="44"/>
      <c r="BH79" s="124">
        <f t="shared" si="33"/>
        <v>1.460942</v>
      </c>
      <c r="BI79" s="45">
        <f>BH79/K79</f>
        <v>0.104353</v>
      </c>
      <c r="BJ79" s="39" t="s">
        <v>102</v>
      </c>
      <c r="BK79" s="136">
        <v>50</v>
      </c>
      <c r="BL79" s="137">
        <v>45</v>
      </c>
      <c r="BM79" s="137">
        <v>40</v>
      </c>
      <c r="BN79" s="137">
        <v>30</v>
      </c>
      <c r="BO79" s="137">
        <v>0</v>
      </c>
      <c r="BP79" s="137">
        <v>20</v>
      </c>
      <c r="BQ79" s="138">
        <f t="shared" si="34"/>
        <v>95</v>
      </c>
      <c r="BR79" s="138">
        <f t="shared" si="35"/>
        <v>70</v>
      </c>
      <c r="BS79" s="138">
        <f t="shared" si="36"/>
        <v>20</v>
      </c>
      <c r="BT79" s="138">
        <f t="shared" si="37"/>
        <v>185</v>
      </c>
      <c r="BU79" s="27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</row>
    <row r="80" spans="1:114" ht="18" customHeight="1">
      <c r="A80" s="24" t="s">
        <v>316</v>
      </c>
      <c r="B80" s="30" t="s">
        <v>317</v>
      </c>
      <c r="C80" s="30" t="s">
        <v>318</v>
      </c>
      <c r="D80" s="29" t="s">
        <v>133</v>
      </c>
      <c r="E80" s="28" t="s">
        <v>78</v>
      </c>
      <c r="F80" s="24" t="s">
        <v>79</v>
      </c>
      <c r="G80" s="27" t="s">
        <v>91</v>
      </c>
      <c r="H80" s="27" t="s">
        <v>92</v>
      </c>
      <c r="I80" s="27" t="s">
        <v>86</v>
      </c>
      <c r="J80" s="30" t="s">
        <v>121</v>
      </c>
      <c r="K80" s="107">
        <v>40</v>
      </c>
      <c r="L80" s="24">
        <v>27</v>
      </c>
      <c r="M80" s="24">
        <v>9</v>
      </c>
      <c r="N80" s="24">
        <v>4</v>
      </c>
      <c r="O80" s="107">
        <f t="shared" si="31"/>
        <v>177</v>
      </c>
      <c r="P80" s="24">
        <v>123</v>
      </c>
      <c r="Q80" s="24">
        <v>37</v>
      </c>
      <c r="R80" s="24">
        <v>17</v>
      </c>
      <c r="S80" s="107">
        <f>SUM(T80:Y80)</f>
        <v>27</v>
      </c>
      <c r="T80" s="24">
        <v>0</v>
      </c>
      <c r="U80" s="24">
        <v>12</v>
      </c>
      <c r="V80" s="24">
        <v>9</v>
      </c>
      <c r="W80" s="24">
        <v>6</v>
      </c>
      <c r="X80" s="24">
        <v>0</v>
      </c>
      <c r="Y80" s="24">
        <v>0</v>
      </c>
      <c r="Z80" s="107">
        <f>SUM(AA80:AF80)</f>
        <v>9</v>
      </c>
      <c r="AA80" s="24">
        <v>0</v>
      </c>
      <c r="AB80" s="24">
        <v>6</v>
      </c>
      <c r="AC80" s="24">
        <v>1</v>
      </c>
      <c r="AD80" s="24">
        <v>0</v>
      </c>
      <c r="AE80" s="24">
        <v>2</v>
      </c>
      <c r="AF80" s="24">
        <v>0</v>
      </c>
      <c r="AG80" s="107">
        <f>SUM(AH80:AM80)</f>
        <v>4</v>
      </c>
      <c r="AH80" s="24">
        <v>0</v>
      </c>
      <c r="AI80" s="24">
        <v>3</v>
      </c>
      <c r="AJ80" s="24">
        <v>1</v>
      </c>
      <c r="AK80" s="24">
        <v>0</v>
      </c>
      <c r="AL80" s="24">
        <v>0</v>
      </c>
      <c r="AM80" s="24">
        <v>0</v>
      </c>
      <c r="AN80" s="120">
        <f>(Z80+AG80)/K80</f>
        <v>0.32500000000000001</v>
      </c>
      <c r="AO80" s="120">
        <f>N80/K80</f>
        <v>0.1</v>
      </c>
      <c r="AP80" s="27" t="s">
        <v>93</v>
      </c>
      <c r="AQ80" s="27" t="s">
        <v>85</v>
      </c>
      <c r="AR80" s="27" t="s">
        <v>86</v>
      </c>
      <c r="AS80" s="30" t="s">
        <v>121</v>
      </c>
      <c r="AT80" s="27" t="s">
        <v>94</v>
      </c>
      <c r="AU80" s="28" t="s">
        <v>135</v>
      </c>
      <c r="AV80" s="36">
        <v>0</v>
      </c>
      <c r="AW80" s="43"/>
      <c r="AX80" s="43"/>
      <c r="AY80" s="43">
        <v>2</v>
      </c>
      <c r="AZ80" s="43">
        <v>2.1741199999999998</v>
      </c>
      <c r="BA80" s="43"/>
      <c r="BB80" s="43"/>
      <c r="BC80" s="123">
        <f t="shared" si="32"/>
        <v>4.1741200000000003</v>
      </c>
      <c r="BD80" s="36" t="s">
        <v>111</v>
      </c>
      <c r="BE80" s="44"/>
      <c r="BF80" s="44"/>
      <c r="BG80" s="44"/>
      <c r="BH80" s="124">
        <f t="shared" si="33"/>
        <v>4.1741200000000003</v>
      </c>
      <c r="BI80" s="45">
        <f>BH80/K80</f>
        <v>0.104353</v>
      </c>
      <c r="BJ80" s="39" t="s">
        <v>88</v>
      </c>
      <c r="BK80" s="136">
        <v>40</v>
      </c>
      <c r="BL80" s="137">
        <v>40</v>
      </c>
      <c r="BM80" s="137">
        <v>10</v>
      </c>
      <c r="BN80" s="137">
        <v>10</v>
      </c>
      <c r="BO80" s="137">
        <v>20</v>
      </c>
      <c r="BP80" s="137">
        <v>20</v>
      </c>
      <c r="BQ80" s="138">
        <f t="shared" si="34"/>
        <v>80</v>
      </c>
      <c r="BR80" s="138">
        <f t="shared" si="35"/>
        <v>20</v>
      </c>
      <c r="BS80" s="138">
        <f t="shared" si="36"/>
        <v>40</v>
      </c>
      <c r="BT80" s="138">
        <f t="shared" si="37"/>
        <v>140</v>
      </c>
      <c r="BU80" s="27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</row>
    <row r="81" spans="1:114" ht="13.5" customHeight="1">
      <c r="A81" s="25" t="s">
        <v>319</v>
      </c>
      <c r="B81" s="30" t="s">
        <v>320</v>
      </c>
      <c r="C81" s="29" t="s">
        <v>318</v>
      </c>
      <c r="D81" s="29" t="s">
        <v>133</v>
      </c>
      <c r="E81" s="28" t="s">
        <v>78</v>
      </c>
      <c r="F81" s="25" t="s">
        <v>79</v>
      </c>
      <c r="G81" s="27" t="s">
        <v>92</v>
      </c>
      <c r="H81" s="27" t="s">
        <v>92</v>
      </c>
      <c r="I81" s="27" t="s">
        <v>109</v>
      </c>
      <c r="J81" s="27" t="s">
        <v>135</v>
      </c>
      <c r="K81" s="107">
        <v>0</v>
      </c>
      <c r="L81" s="33">
        <v>26</v>
      </c>
      <c r="M81" s="33">
        <v>10</v>
      </c>
      <c r="N81" s="33">
        <v>4</v>
      </c>
      <c r="O81" s="107">
        <f t="shared" si="31"/>
        <v>178</v>
      </c>
      <c r="P81" s="33">
        <v>112</v>
      </c>
      <c r="Q81" s="33">
        <v>49</v>
      </c>
      <c r="R81" s="33">
        <v>17</v>
      </c>
      <c r="S81" s="107">
        <v>0</v>
      </c>
      <c r="T81" s="33">
        <v>0</v>
      </c>
      <c r="U81" s="33">
        <v>12</v>
      </c>
      <c r="V81" s="33">
        <v>8</v>
      </c>
      <c r="W81" s="33">
        <v>6</v>
      </c>
      <c r="X81" s="33">
        <v>0</v>
      </c>
      <c r="Y81" s="33">
        <v>0</v>
      </c>
      <c r="Z81" s="107">
        <v>0</v>
      </c>
      <c r="AA81" s="33">
        <v>0</v>
      </c>
      <c r="AB81" s="33">
        <v>7</v>
      </c>
      <c r="AC81" s="33">
        <v>1</v>
      </c>
      <c r="AD81" s="33">
        <v>0</v>
      </c>
      <c r="AE81" s="33">
        <v>2</v>
      </c>
      <c r="AF81" s="33">
        <v>0</v>
      </c>
      <c r="AG81" s="107">
        <v>0</v>
      </c>
      <c r="AH81" s="33">
        <v>0</v>
      </c>
      <c r="AI81" s="33">
        <v>3</v>
      </c>
      <c r="AJ81" s="33">
        <v>1</v>
      </c>
      <c r="AK81" s="33">
        <v>0</v>
      </c>
      <c r="AL81" s="33">
        <v>0</v>
      </c>
      <c r="AM81" s="33">
        <v>0</v>
      </c>
      <c r="AN81" s="120">
        <f>(M81+N81)/BV81</f>
        <v>0.35</v>
      </c>
      <c r="AO81" s="120">
        <f>N81/BV81</f>
        <v>0.1</v>
      </c>
      <c r="AP81" s="27" t="s">
        <v>93</v>
      </c>
      <c r="AQ81" s="27" t="s">
        <v>85</v>
      </c>
      <c r="AR81" s="27" t="s">
        <v>109</v>
      </c>
      <c r="AS81" s="27" t="s">
        <v>135</v>
      </c>
      <c r="AT81" s="27" t="s">
        <v>120</v>
      </c>
      <c r="AU81" s="27" t="s">
        <v>135</v>
      </c>
      <c r="AV81" s="36">
        <v>0</v>
      </c>
      <c r="AW81" s="43"/>
      <c r="AX81" s="43"/>
      <c r="AY81" s="43"/>
      <c r="AZ81" s="43">
        <v>1</v>
      </c>
      <c r="BA81" s="36">
        <v>3.1741199999999998</v>
      </c>
      <c r="BB81" s="36"/>
      <c r="BC81" s="123">
        <f t="shared" si="32"/>
        <v>4.1741200000000003</v>
      </c>
      <c r="BD81" s="36" t="s">
        <v>111</v>
      </c>
      <c r="BE81" s="44"/>
      <c r="BF81" s="44"/>
      <c r="BG81" s="44"/>
      <c r="BH81" s="124">
        <f t="shared" si="33"/>
        <v>4.1741200000000003</v>
      </c>
      <c r="BI81" s="45">
        <f>BH81/BV81</f>
        <v>0.104353</v>
      </c>
      <c r="BJ81" s="39" t="s">
        <v>88</v>
      </c>
      <c r="BK81" s="136">
        <v>40</v>
      </c>
      <c r="BL81" s="137">
        <v>40</v>
      </c>
      <c r="BM81" s="137">
        <v>10</v>
      </c>
      <c r="BN81" s="137">
        <v>10</v>
      </c>
      <c r="BO81" s="137">
        <v>20</v>
      </c>
      <c r="BP81" s="137">
        <v>20</v>
      </c>
      <c r="BQ81" s="138">
        <f t="shared" si="34"/>
        <v>80</v>
      </c>
      <c r="BR81" s="138">
        <f t="shared" si="35"/>
        <v>20</v>
      </c>
      <c r="BS81" s="138">
        <f t="shared" si="36"/>
        <v>40</v>
      </c>
      <c r="BT81" s="138">
        <f t="shared" si="37"/>
        <v>140</v>
      </c>
      <c r="BU81" s="27" t="s">
        <v>129</v>
      </c>
      <c r="BV81" s="202">
        <v>40</v>
      </c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</row>
    <row r="82" spans="1:114" ht="13.5" customHeight="1">
      <c r="A82" s="24" t="s">
        <v>321</v>
      </c>
      <c r="B82" s="150" t="s">
        <v>322</v>
      </c>
      <c r="C82" s="151" t="s">
        <v>323</v>
      </c>
      <c r="D82" s="29" t="s">
        <v>155</v>
      </c>
      <c r="E82" s="28" t="s">
        <v>151</v>
      </c>
      <c r="F82" s="152" t="s">
        <v>108</v>
      </c>
      <c r="G82" s="153" t="s">
        <v>91</v>
      </c>
      <c r="H82" s="27" t="s">
        <v>92</v>
      </c>
      <c r="I82" s="56" t="s">
        <v>158</v>
      </c>
      <c r="J82" s="28" t="s">
        <v>87</v>
      </c>
      <c r="K82" s="107">
        <v>25</v>
      </c>
      <c r="L82" s="33">
        <v>23</v>
      </c>
      <c r="M82" s="33">
        <v>0</v>
      </c>
      <c r="N82" s="33">
        <v>2</v>
      </c>
      <c r="O82" s="107">
        <f t="shared" si="31"/>
        <v>98</v>
      </c>
      <c r="P82" s="33">
        <v>92</v>
      </c>
      <c r="Q82" s="33">
        <v>0</v>
      </c>
      <c r="R82" s="33">
        <v>6</v>
      </c>
      <c r="S82" s="107">
        <f>SUM(T82:Y82)</f>
        <v>23</v>
      </c>
      <c r="T82" s="33">
        <v>0</v>
      </c>
      <c r="U82" s="33">
        <v>23</v>
      </c>
      <c r="V82" s="33">
        <v>0</v>
      </c>
      <c r="W82" s="33">
        <v>0</v>
      </c>
      <c r="X82" s="33">
        <v>0</v>
      </c>
      <c r="Y82" s="33">
        <v>0</v>
      </c>
      <c r="Z82" s="107">
        <f>SUM(AA82:AF82)</f>
        <v>0</v>
      </c>
      <c r="AA82" s="33">
        <v>0</v>
      </c>
      <c r="AB82" s="33">
        <v>0</v>
      </c>
      <c r="AC82" s="33">
        <v>0</v>
      </c>
      <c r="AD82" s="33">
        <v>0</v>
      </c>
      <c r="AE82" s="33">
        <v>0</v>
      </c>
      <c r="AF82" s="33">
        <v>0</v>
      </c>
      <c r="AG82" s="107">
        <f>SUM(AH82:AM82)</f>
        <v>2</v>
      </c>
      <c r="AH82" s="33">
        <v>0</v>
      </c>
      <c r="AI82" s="33">
        <v>2</v>
      </c>
      <c r="AJ82" s="33">
        <v>0</v>
      </c>
      <c r="AK82" s="33">
        <v>0</v>
      </c>
      <c r="AL82" s="33">
        <v>0</v>
      </c>
      <c r="AM82" s="33">
        <v>0</v>
      </c>
      <c r="AN82" s="120">
        <f>(Z82+AG82)/K82</f>
        <v>0.08</v>
      </c>
      <c r="AO82" s="120">
        <f>N82/K82</f>
        <v>0.08</v>
      </c>
      <c r="AP82" s="27" t="s">
        <v>93</v>
      </c>
      <c r="AQ82" s="27" t="s">
        <v>85</v>
      </c>
      <c r="AR82" s="27" t="s">
        <v>158</v>
      </c>
      <c r="AS82" s="27" t="s">
        <v>87</v>
      </c>
      <c r="AT82" s="27" t="s">
        <v>100</v>
      </c>
      <c r="AU82" s="27" t="s">
        <v>140</v>
      </c>
      <c r="AV82" s="36">
        <v>2.8234585000000001</v>
      </c>
      <c r="AW82" s="43"/>
      <c r="AX82" s="43"/>
      <c r="AY82" s="43"/>
      <c r="AZ82" s="36"/>
      <c r="BA82" s="36"/>
      <c r="BB82" s="36"/>
      <c r="BC82" s="123">
        <f t="shared" si="32"/>
        <v>2.8234585000000001</v>
      </c>
      <c r="BD82" s="36" t="s">
        <v>111</v>
      </c>
      <c r="BE82" s="44"/>
      <c r="BF82" s="44"/>
      <c r="BG82" s="44"/>
      <c r="BH82" s="124">
        <f t="shared" si="33"/>
        <v>2.8234585000000001</v>
      </c>
      <c r="BI82" s="59">
        <f>BH82/K82</f>
        <v>0.11293834</v>
      </c>
      <c r="BJ82" s="39" t="s">
        <v>102</v>
      </c>
      <c r="BK82" s="136">
        <v>50</v>
      </c>
      <c r="BL82" s="137">
        <v>50</v>
      </c>
      <c r="BM82" s="137">
        <v>10</v>
      </c>
      <c r="BN82" s="137">
        <v>70</v>
      </c>
      <c r="BO82" s="137">
        <v>20</v>
      </c>
      <c r="BP82" s="137">
        <v>20</v>
      </c>
      <c r="BQ82" s="138">
        <f t="shared" si="34"/>
        <v>100</v>
      </c>
      <c r="BR82" s="138">
        <f t="shared" si="35"/>
        <v>80</v>
      </c>
      <c r="BS82" s="138">
        <f t="shared" si="36"/>
        <v>40</v>
      </c>
      <c r="BT82" s="138">
        <f t="shared" si="37"/>
        <v>220</v>
      </c>
      <c r="BU82" s="27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</row>
    <row r="83" spans="1:114" ht="12.75" customHeight="1">
      <c r="A83" s="24" t="s">
        <v>324</v>
      </c>
      <c r="B83" s="50" t="s">
        <v>325</v>
      </c>
      <c r="C83" s="29" t="s">
        <v>155</v>
      </c>
      <c r="D83" s="29" t="s">
        <v>155</v>
      </c>
      <c r="E83" s="28" t="s">
        <v>151</v>
      </c>
      <c r="F83" s="24" t="s">
        <v>108</v>
      </c>
      <c r="G83" s="27" t="s">
        <v>91</v>
      </c>
      <c r="H83" s="27" t="s">
        <v>92</v>
      </c>
      <c r="I83" s="56" t="s">
        <v>214</v>
      </c>
      <c r="J83" s="27" t="s">
        <v>87</v>
      </c>
      <c r="K83" s="106">
        <v>10</v>
      </c>
      <c r="L83" s="33">
        <v>4</v>
      </c>
      <c r="M83" s="33">
        <v>4</v>
      </c>
      <c r="N83" s="33">
        <v>2</v>
      </c>
      <c r="O83" s="106">
        <f t="shared" si="31"/>
        <v>65</v>
      </c>
      <c r="P83" s="33">
        <v>24</v>
      </c>
      <c r="Q83" s="33">
        <v>32</v>
      </c>
      <c r="R83" s="33">
        <v>9</v>
      </c>
      <c r="S83" s="106">
        <f>SUM(T83:Y83)</f>
        <v>4</v>
      </c>
      <c r="T83" s="33">
        <v>0</v>
      </c>
      <c r="U83" s="33">
        <v>0</v>
      </c>
      <c r="V83" s="33">
        <v>0</v>
      </c>
      <c r="W83" s="33">
        <v>4</v>
      </c>
      <c r="X83" s="33">
        <v>0</v>
      </c>
      <c r="Y83" s="33">
        <v>0</v>
      </c>
      <c r="Z83" s="106">
        <f>SUM(AA83:AF83)</f>
        <v>4</v>
      </c>
      <c r="AA83" s="33">
        <v>0</v>
      </c>
      <c r="AB83" s="33">
        <v>0</v>
      </c>
      <c r="AC83" s="33">
        <v>0</v>
      </c>
      <c r="AD83" s="33">
        <v>0</v>
      </c>
      <c r="AE83" s="33">
        <v>4</v>
      </c>
      <c r="AF83" s="33">
        <v>0</v>
      </c>
      <c r="AG83" s="106">
        <f>SUM(AH83:AM83)</f>
        <v>2</v>
      </c>
      <c r="AH83" s="33">
        <v>0</v>
      </c>
      <c r="AI83" s="33">
        <v>1</v>
      </c>
      <c r="AJ83" s="33">
        <v>1</v>
      </c>
      <c r="AK83" s="33">
        <v>0</v>
      </c>
      <c r="AL83" s="33">
        <v>0</v>
      </c>
      <c r="AM83" s="33">
        <v>0</v>
      </c>
      <c r="AN83" s="120">
        <f>(Z83+AG83)/K83</f>
        <v>0.6</v>
      </c>
      <c r="AO83" s="120">
        <f>N83/K83</f>
        <v>0.2</v>
      </c>
      <c r="AP83" s="27" t="s">
        <v>93</v>
      </c>
      <c r="AQ83" s="27" t="s">
        <v>262</v>
      </c>
      <c r="AR83" s="35" t="s">
        <v>210</v>
      </c>
      <c r="AS83" s="35" t="s">
        <v>135</v>
      </c>
      <c r="AT83" s="35" t="s">
        <v>100</v>
      </c>
      <c r="AU83" s="35" t="s">
        <v>83</v>
      </c>
      <c r="AV83" s="36">
        <v>0.983317</v>
      </c>
      <c r="AW83" s="37"/>
      <c r="AX83" s="37"/>
      <c r="AY83" s="37"/>
      <c r="AZ83" s="37"/>
      <c r="BA83" s="37"/>
      <c r="BB83" s="37"/>
      <c r="BC83" s="123">
        <f t="shared" si="32"/>
        <v>0.983317</v>
      </c>
      <c r="BD83" s="36" t="s">
        <v>111</v>
      </c>
      <c r="BE83" s="44"/>
      <c r="BF83" s="44"/>
      <c r="BG83" s="44">
        <v>2.7933329999999999E-2</v>
      </c>
      <c r="BH83" s="124">
        <f t="shared" si="33"/>
        <v>1.01125033</v>
      </c>
      <c r="BI83" s="45">
        <f>BH83/K83</f>
        <v>0.101125033</v>
      </c>
      <c r="BJ83" s="39" t="s">
        <v>102</v>
      </c>
      <c r="BK83" s="136">
        <v>50</v>
      </c>
      <c r="BL83" s="137">
        <v>50</v>
      </c>
      <c r="BM83" s="137">
        <v>80</v>
      </c>
      <c r="BN83" s="137">
        <v>70</v>
      </c>
      <c r="BO83" s="137">
        <v>20</v>
      </c>
      <c r="BP83" s="137">
        <v>20</v>
      </c>
      <c r="BQ83" s="138">
        <f t="shared" si="34"/>
        <v>100</v>
      </c>
      <c r="BR83" s="138">
        <f t="shared" si="35"/>
        <v>150</v>
      </c>
      <c r="BS83" s="138">
        <f t="shared" si="36"/>
        <v>40</v>
      </c>
      <c r="BT83" s="138">
        <f t="shared" si="37"/>
        <v>290</v>
      </c>
      <c r="BU83" s="55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</row>
    <row r="84" spans="1:114" ht="12.75" customHeight="1">
      <c r="A84" s="54" t="s">
        <v>326</v>
      </c>
      <c r="B84" s="27" t="s">
        <v>327</v>
      </c>
      <c r="C84" s="28" t="s">
        <v>155</v>
      </c>
      <c r="D84" s="29" t="s">
        <v>155</v>
      </c>
      <c r="E84" s="28" t="s">
        <v>151</v>
      </c>
      <c r="F84" s="54" t="s">
        <v>108</v>
      </c>
      <c r="G84" s="27" t="s">
        <v>80</v>
      </c>
      <c r="H84" s="27" t="s">
        <v>81</v>
      </c>
      <c r="I84" s="31" t="s">
        <v>109</v>
      </c>
      <c r="J84" s="47" t="s">
        <v>110</v>
      </c>
      <c r="K84" s="112">
        <v>0</v>
      </c>
      <c r="L84" s="33">
        <v>20</v>
      </c>
      <c r="M84" s="33">
        <v>3</v>
      </c>
      <c r="N84" s="33">
        <v>1</v>
      </c>
      <c r="O84" s="107">
        <f t="shared" si="31"/>
        <v>95</v>
      </c>
      <c r="P84" s="33">
        <v>80</v>
      </c>
      <c r="Q84" s="33">
        <v>3</v>
      </c>
      <c r="R84" s="33">
        <v>12</v>
      </c>
      <c r="S84" s="107">
        <v>0</v>
      </c>
      <c r="T84" s="33">
        <v>0</v>
      </c>
      <c r="U84" s="33">
        <v>20</v>
      </c>
      <c r="V84" s="33">
        <v>0</v>
      </c>
      <c r="W84" s="33">
        <v>0</v>
      </c>
      <c r="X84" s="33">
        <v>0</v>
      </c>
      <c r="Y84" s="33">
        <v>0</v>
      </c>
      <c r="Z84" s="107">
        <v>0</v>
      </c>
      <c r="AA84" s="33">
        <v>0</v>
      </c>
      <c r="AB84" s="33">
        <v>3</v>
      </c>
      <c r="AC84" s="33">
        <v>0</v>
      </c>
      <c r="AD84" s="33">
        <v>0</v>
      </c>
      <c r="AE84" s="33">
        <v>0</v>
      </c>
      <c r="AF84" s="33">
        <v>0</v>
      </c>
      <c r="AG84" s="107">
        <v>0</v>
      </c>
      <c r="AH84" s="33">
        <v>0</v>
      </c>
      <c r="AI84" s="33">
        <v>1</v>
      </c>
      <c r="AJ84" s="33">
        <v>0</v>
      </c>
      <c r="AK84" s="33">
        <v>0</v>
      </c>
      <c r="AL84" s="33">
        <v>0</v>
      </c>
      <c r="AM84" s="33">
        <v>0</v>
      </c>
      <c r="AN84" s="120">
        <f>(M84+N84)/BV84</f>
        <v>0.16666666666666666</v>
      </c>
      <c r="AO84" s="120">
        <f>N84/BV84</f>
        <v>4.1666666666666664E-2</v>
      </c>
      <c r="AP84" s="27" t="s">
        <v>84</v>
      </c>
      <c r="AQ84" s="27" t="s">
        <v>85</v>
      </c>
      <c r="AR84" s="35" t="s">
        <v>109</v>
      </c>
      <c r="AS84" s="47" t="s">
        <v>110</v>
      </c>
      <c r="AT84" s="35" t="s">
        <v>120</v>
      </c>
      <c r="AU84" s="47" t="s">
        <v>87</v>
      </c>
      <c r="AV84" s="36">
        <v>0</v>
      </c>
      <c r="AW84" s="36"/>
      <c r="AX84" s="36"/>
      <c r="AY84" s="36"/>
      <c r="AZ84" s="36">
        <v>1.105</v>
      </c>
      <c r="BA84" s="36">
        <v>0.83899999999999997</v>
      </c>
      <c r="BB84" s="37"/>
      <c r="BC84" s="123">
        <f t="shared" si="32"/>
        <v>1.944</v>
      </c>
      <c r="BD84" s="24"/>
      <c r="BE84" s="24"/>
      <c r="BF84" s="24"/>
      <c r="BG84" s="24"/>
      <c r="BH84" s="124">
        <f t="shared" si="33"/>
        <v>1.944</v>
      </c>
      <c r="BI84" s="45">
        <f>BH84/BV84</f>
        <v>8.1000000000000003E-2</v>
      </c>
      <c r="BJ84" s="39" t="s">
        <v>88</v>
      </c>
      <c r="BK84" s="136">
        <v>50</v>
      </c>
      <c r="BL84" s="137">
        <v>50</v>
      </c>
      <c r="BM84" s="137">
        <v>0</v>
      </c>
      <c r="BN84" s="137">
        <v>30</v>
      </c>
      <c r="BO84" s="137">
        <v>20</v>
      </c>
      <c r="BP84" s="137">
        <v>10</v>
      </c>
      <c r="BQ84" s="138">
        <f t="shared" si="34"/>
        <v>100</v>
      </c>
      <c r="BR84" s="138">
        <f t="shared" si="35"/>
        <v>30</v>
      </c>
      <c r="BS84" s="138">
        <f t="shared" si="36"/>
        <v>30</v>
      </c>
      <c r="BT84" s="138">
        <f t="shared" si="37"/>
        <v>160</v>
      </c>
      <c r="BU84" s="27" t="s">
        <v>328</v>
      </c>
      <c r="BV84" s="202">
        <v>24</v>
      </c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</row>
    <row r="85" spans="1:114" ht="12.75" customHeight="1">
      <c r="A85" s="25" t="s">
        <v>329</v>
      </c>
      <c r="B85" s="29" t="s">
        <v>330</v>
      </c>
      <c r="C85" s="29" t="s">
        <v>155</v>
      </c>
      <c r="D85" s="29" t="s">
        <v>155</v>
      </c>
      <c r="E85" s="28" t="s">
        <v>151</v>
      </c>
      <c r="F85" s="25" t="s">
        <v>79</v>
      </c>
      <c r="G85" s="27" t="s">
        <v>91</v>
      </c>
      <c r="H85" s="27" t="s">
        <v>92</v>
      </c>
      <c r="I85" s="56" t="s">
        <v>94</v>
      </c>
      <c r="J85" s="27" t="s">
        <v>134</v>
      </c>
      <c r="K85" s="107">
        <v>0</v>
      </c>
      <c r="L85" s="33">
        <v>35</v>
      </c>
      <c r="M85" s="33">
        <v>13</v>
      </c>
      <c r="N85" s="33">
        <v>2</v>
      </c>
      <c r="O85" s="106">
        <f t="shared" si="31"/>
        <v>227</v>
      </c>
      <c r="P85" s="33">
        <v>165</v>
      </c>
      <c r="Q85" s="33">
        <v>52</v>
      </c>
      <c r="R85" s="33">
        <v>10</v>
      </c>
      <c r="S85" s="106">
        <v>0</v>
      </c>
      <c r="T85" s="33">
        <v>0</v>
      </c>
      <c r="U85" s="33">
        <v>16</v>
      </c>
      <c r="V85" s="33">
        <v>16</v>
      </c>
      <c r="W85" s="33">
        <v>3</v>
      </c>
      <c r="X85" s="33">
        <v>0</v>
      </c>
      <c r="Y85" s="33">
        <v>0</v>
      </c>
      <c r="Z85" s="106">
        <v>0</v>
      </c>
      <c r="AA85" s="33">
        <v>0</v>
      </c>
      <c r="AB85" s="33">
        <v>12</v>
      </c>
      <c r="AC85" s="33">
        <v>0</v>
      </c>
      <c r="AD85" s="33">
        <v>0</v>
      </c>
      <c r="AE85" s="33">
        <v>1</v>
      </c>
      <c r="AF85" s="33">
        <v>0</v>
      </c>
      <c r="AG85" s="106">
        <v>0</v>
      </c>
      <c r="AH85" s="33">
        <v>0</v>
      </c>
      <c r="AI85" s="33">
        <v>2</v>
      </c>
      <c r="AJ85" s="33">
        <v>0</v>
      </c>
      <c r="AK85" s="33">
        <v>0</v>
      </c>
      <c r="AL85" s="33">
        <v>0</v>
      </c>
      <c r="AM85" s="33">
        <v>0</v>
      </c>
      <c r="AN85" s="120">
        <f>(M85+N85)/BV85</f>
        <v>0.3</v>
      </c>
      <c r="AO85" s="120">
        <f>N85/BV85</f>
        <v>0.04</v>
      </c>
      <c r="AP85" s="27" t="s">
        <v>93</v>
      </c>
      <c r="AQ85" s="27" t="s">
        <v>85</v>
      </c>
      <c r="AR85" s="27" t="s">
        <v>94</v>
      </c>
      <c r="AS85" s="27" t="s">
        <v>134</v>
      </c>
      <c r="AT85" s="35" t="s">
        <v>128</v>
      </c>
      <c r="AU85" s="27" t="s">
        <v>98</v>
      </c>
      <c r="AV85" s="36">
        <v>0</v>
      </c>
      <c r="AW85" s="43"/>
      <c r="AX85" s="43"/>
      <c r="AY85" s="43"/>
      <c r="AZ85" s="43"/>
      <c r="BA85" s="43">
        <v>0.5</v>
      </c>
      <c r="BB85" s="43">
        <v>4.7176499999999999</v>
      </c>
      <c r="BC85" s="123">
        <f t="shared" si="32"/>
        <v>5.2176499999999999</v>
      </c>
      <c r="BD85" s="36" t="s">
        <v>111</v>
      </c>
      <c r="BE85" s="44"/>
      <c r="BF85" s="44"/>
      <c r="BG85" s="44"/>
      <c r="BH85" s="124">
        <f t="shared" si="33"/>
        <v>5.2176499999999999</v>
      </c>
      <c r="BI85" s="45">
        <f>BH85/BV85</f>
        <v>0.104353</v>
      </c>
      <c r="BJ85" s="39" t="s">
        <v>88</v>
      </c>
      <c r="BK85" s="136">
        <v>50</v>
      </c>
      <c r="BL85" s="137">
        <v>50</v>
      </c>
      <c r="BM85" s="137">
        <v>10</v>
      </c>
      <c r="BN85" s="137">
        <v>10</v>
      </c>
      <c r="BO85" s="137">
        <v>20</v>
      </c>
      <c r="BP85" s="137">
        <v>20</v>
      </c>
      <c r="BQ85" s="138">
        <f t="shared" si="34"/>
        <v>100</v>
      </c>
      <c r="BR85" s="138">
        <f t="shared" si="35"/>
        <v>20</v>
      </c>
      <c r="BS85" s="138">
        <f t="shared" si="36"/>
        <v>40</v>
      </c>
      <c r="BT85" s="138">
        <f t="shared" si="37"/>
        <v>160</v>
      </c>
      <c r="BU85" s="27" t="s">
        <v>331</v>
      </c>
      <c r="BV85" s="202">
        <v>50</v>
      </c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</row>
    <row r="86" spans="1:114" ht="13.5" customHeight="1">
      <c r="A86" s="24" t="s">
        <v>332</v>
      </c>
      <c r="B86" s="29" t="s">
        <v>333</v>
      </c>
      <c r="C86" s="30" t="s">
        <v>155</v>
      </c>
      <c r="D86" s="29" t="s">
        <v>155</v>
      </c>
      <c r="E86" s="28" t="s">
        <v>151</v>
      </c>
      <c r="F86" s="24" t="s">
        <v>79</v>
      </c>
      <c r="G86" s="29" t="s">
        <v>91</v>
      </c>
      <c r="H86" s="29" t="s">
        <v>92</v>
      </c>
      <c r="I86" s="29" t="s">
        <v>109</v>
      </c>
      <c r="J86" s="27" t="s">
        <v>134</v>
      </c>
      <c r="K86" s="112">
        <v>0</v>
      </c>
      <c r="L86" s="72">
        <v>60</v>
      </c>
      <c r="M86" s="72">
        <v>23</v>
      </c>
      <c r="N86" s="72">
        <v>4</v>
      </c>
      <c r="O86" s="106">
        <f t="shared" si="31"/>
        <v>395</v>
      </c>
      <c r="P86" s="33">
        <v>286</v>
      </c>
      <c r="Q86" s="33">
        <v>91</v>
      </c>
      <c r="R86" s="33">
        <v>18</v>
      </c>
      <c r="S86" s="106">
        <v>0</v>
      </c>
      <c r="T86" s="33">
        <v>0</v>
      </c>
      <c r="U86" s="33">
        <v>28</v>
      </c>
      <c r="V86" s="33">
        <v>26</v>
      </c>
      <c r="W86" s="33">
        <v>6</v>
      </c>
      <c r="X86" s="33">
        <v>0</v>
      </c>
      <c r="Y86" s="33">
        <v>0</v>
      </c>
      <c r="Z86" s="106">
        <v>0</v>
      </c>
      <c r="AA86" s="33">
        <v>0</v>
      </c>
      <c r="AB86" s="33">
        <v>21</v>
      </c>
      <c r="AC86" s="33">
        <v>0</v>
      </c>
      <c r="AD86" s="33">
        <v>0</v>
      </c>
      <c r="AE86" s="33">
        <v>2</v>
      </c>
      <c r="AF86" s="33">
        <v>0</v>
      </c>
      <c r="AG86" s="106">
        <v>0</v>
      </c>
      <c r="AH86" s="72">
        <v>0</v>
      </c>
      <c r="AI86" s="72">
        <v>4</v>
      </c>
      <c r="AJ86" s="72">
        <v>0</v>
      </c>
      <c r="AK86" s="72">
        <v>0</v>
      </c>
      <c r="AL86" s="72">
        <v>0</v>
      </c>
      <c r="AM86" s="72">
        <v>0</v>
      </c>
      <c r="AN86" s="120">
        <f>(M86+N86)/BV86</f>
        <v>0.31034482758620691</v>
      </c>
      <c r="AO86" s="120">
        <f>N86/BV86</f>
        <v>4.5977011494252873E-2</v>
      </c>
      <c r="AP86" s="27" t="s">
        <v>93</v>
      </c>
      <c r="AQ86" s="27" t="s">
        <v>85</v>
      </c>
      <c r="AR86" s="29" t="s">
        <v>109</v>
      </c>
      <c r="AS86" s="27" t="s">
        <v>134</v>
      </c>
      <c r="AT86" s="29" t="s">
        <v>128</v>
      </c>
      <c r="AU86" s="27" t="s">
        <v>134</v>
      </c>
      <c r="AV86" s="36">
        <v>0</v>
      </c>
      <c r="AW86" s="36"/>
      <c r="AX86" s="36"/>
      <c r="AY86" s="36"/>
      <c r="AZ86" s="36">
        <v>1</v>
      </c>
      <c r="BA86" s="36">
        <v>4</v>
      </c>
      <c r="BB86" s="36">
        <f>4.078711-0.5-0.1</f>
        <v>3.4787110000000001</v>
      </c>
      <c r="BC86" s="123">
        <f t="shared" si="32"/>
        <v>8.4787110000000006</v>
      </c>
      <c r="BD86" s="24" t="s">
        <v>111</v>
      </c>
      <c r="BE86" s="44"/>
      <c r="BF86" s="44">
        <v>0.6</v>
      </c>
      <c r="BG86" s="49"/>
      <c r="BH86" s="124">
        <f t="shared" si="33"/>
        <v>9.0787110000000002</v>
      </c>
      <c r="BI86" s="45">
        <f>BH86/BV86</f>
        <v>0.104353</v>
      </c>
      <c r="BJ86" s="39" t="s">
        <v>102</v>
      </c>
      <c r="BK86" s="136">
        <v>50</v>
      </c>
      <c r="BL86" s="137">
        <v>50</v>
      </c>
      <c r="BM86" s="137">
        <v>40</v>
      </c>
      <c r="BN86" s="137">
        <v>30</v>
      </c>
      <c r="BO86" s="137">
        <v>20</v>
      </c>
      <c r="BP86" s="137">
        <v>20</v>
      </c>
      <c r="BQ86" s="138">
        <f t="shared" si="34"/>
        <v>100</v>
      </c>
      <c r="BR86" s="138">
        <f t="shared" si="35"/>
        <v>70</v>
      </c>
      <c r="BS86" s="138">
        <f t="shared" si="36"/>
        <v>40</v>
      </c>
      <c r="BT86" s="138">
        <f t="shared" si="37"/>
        <v>210</v>
      </c>
      <c r="BU86" s="27" t="s">
        <v>334</v>
      </c>
      <c r="BV86" s="202">
        <v>87</v>
      </c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</row>
    <row r="87" spans="1:114" ht="13.5" customHeight="1">
      <c r="A87" s="25" t="s">
        <v>335</v>
      </c>
      <c r="B87" s="29" t="s">
        <v>336</v>
      </c>
      <c r="C87" s="58" t="s">
        <v>155</v>
      </c>
      <c r="D87" s="30" t="s">
        <v>155</v>
      </c>
      <c r="E87" s="28" t="s">
        <v>151</v>
      </c>
      <c r="F87" s="25" t="s">
        <v>108</v>
      </c>
      <c r="G87" s="28" t="s">
        <v>92</v>
      </c>
      <c r="H87" s="28" t="s">
        <v>92</v>
      </c>
      <c r="I87" s="30" t="s">
        <v>86</v>
      </c>
      <c r="J87" s="28" t="s">
        <v>110</v>
      </c>
      <c r="K87" s="106">
        <v>12</v>
      </c>
      <c r="L87" s="33">
        <v>8</v>
      </c>
      <c r="M87" s="33">
        <v>0</v>
      </c>
      <c r="N87" s="33">
        <v>4</v>
      </c>
      <c r="O87" s="106">
        <f t="shared" si="31"/>
        <v>44</v>
      </c>
      <c r="P87" s="33">
        <v>24</v>
      </c>
      <c r="Q87" s="33">
        <v>0</v>
      </c>
      <c r="R87" s="33">
        <v>20</v>
      </c>
      <c r="S87" s="106">
        <f t="shared" ref="S87:S100" si="38">SUM(T87:Y87)</f>
        <v>8</v>
      </c>
      <c r="T87" s="33">
        <v>0</v>
      </c>
      <c r="U87" s="33">
        <v>0</v>
      </c>
      <c r="V87" s="33">
        <v>0</v>
      </c>
      <c r="W87" s="33">
        <v>8</v>
      </c>
      <c r="X87" s="33">
        <v>0</v>
      </c>
      <c r="Y87" s="33">
        <v>0</v>
      </c>
      <c r="Z87" s="106">
        <f t="shared" ref="Z87:Z100" si="39">SUM(AA87:AF87)</f>
        <v>0</v>
      </c>
      <c r="AA87" s="33">
        <v>0</v>
      </c>
      <c r="AB87" s="33">
        <v>0</v>
      </c>
      <c r="AC87" s="33">
        <v>0</v>
      </c>
      <c r="AD87" s="33">
        <v>0</v>
      </c>
      <c r="AE87" s="33">
        <v>0</v>
      </c>
      <c r="AF87" s="33">
        <v>0</v>
      </c>
      <c r="AG87" s="106">
        <f t="shared" ref="AG87:AG100" si="40">SUM(AH87:AM87)</f>
        <v>4</v>
      </c>
      <c r="AH87" s="33">
        <v>0</v>
      </c>
      <c r="AI87" s="33">
        <v>0</v>
      </c>
      <c r="AJ87" s="33">
        <v>4</v>
      </c>
      <c r="AK87" s="33">
        <v>0</v>
      </c>
      <c r="AL87" s="33">
        <v>0</v>
      </c>
      <c r="AM87" s="33">
        <v>0</v>
      </c>
      <c r="AN87" s="120">
        <f t="shared" ref="AN87:AN92" si="41">(M87+N87)/K87</f>
        <v>0.33333333333333331</v>
      </c>
      <c r="AO87" s="120">
        <f t="shared" ref="AO87:AO100" si="42">N87/K87</f>
        <v>0.33333333333333331</v>
      </c>
      <c r="AP87" s="27" t="s">
        <v>93</v>
      </c>
      <c r="AQ87" s="27" t="s">
        <v>241</v>
      </c>
      <c r="AR87" s="30" t="s">
        <v>86</v>
      </c>
      <c r="AS87" s="28" t="s">
        <v>110</v>
      </c>
      <c r="AT87" s="30" t="s">
        <v>94</v>
      </c>
      <c r="AU87" s="27" t="s">
        <v>101</v>
      </c>
      <c r="AV87" s="36">
        <v>0</v>
      </c>
      <c r="AW87" s="43"/>
      <c r="AX87" s="43"/>
      <c r="AY87" s="43">
        <v>1.0522359999999999</v>
      </c>
      <c r="AZ87" s="37"/>
      <c r="BA87" s="37"/>
      <c r="BB87" s="37"/>
      <c r="BC87" s="123">
        <f t="shared" si="32"/>
        <v>1.0522359999999999</v>
      </c>
      <c r="BD87" s="36" t="s">
        <v>111</v>
      </c>
      <c r="BE87" s="44"/>
      <c r="BF87" s="44">
        <v>0.2</v>
      </c>
      <c r="BG87" s="44"/>
      <c r="BH87" s="124">
        <f t="shared" si="33"/>
        <v>1.2522359999999999</v>
      </c>
      <c r="BI87" s="45">
        <f t="shared" ref="BI87:BI100" si="43">BH87/K87</f>
        <v>0.10435299999999999</v>
      </c>
      <c r="BJ87" s="39" t="s">
        <v>102</v>
      </c>
      <c r="BK87" s="136">
        <v>50</v>
      </c>
      <c r="BL87" s="137">
        <v>50</v>
      </c>
      <c r="BM87" s="137">
        <v>0</v>
      </c>
      <c r="BN87" s="137">
        <v>30</v>
      </c>
      <c r="BO87" s="137">
        <v>20</v>
      </c>
      <c r="BP87" s="137">
        <v>20</v>
      </c>
      <c r="BQ87" s="138">
        <f t="shared" si="34"/>
        <v>100</v>
      </c>
      <c r="BR87" s="138">
        <f t="shared" si="35"/>
        <v>30</v>
      </c>
      <c r="BS87" s="138">
        <f t="shared" si="36"/>
        <v>40</v>
      </c>
      <c r="BT87" s="138">
        <f t="shared" si="37"/>
        <v>170</v>
      </c>
      <c r="BU87" s="27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</row>
    <row r="88" spans="1:114" ht="13.5" customHeight="1">
      <c r="A88" s="25" t="s">
        <v>337</v>
      </c>
      <c r="B88" s="30" t="s">
        <v>338</v>
      </c>
      <c r="C88" s="30" t="s">
        <v>155</v>
      </c>
      <c r="D88" s="30" t="s">
        <v>155</v>
      </c>
      <c r="E88" s="28" t="s">
        <v>151</v>
      </c>
      <c r="F88" s="25" t="s">
        <v>108</v>
      </c>
      <c r="G88" s="30" t="s">
        <v>80</v>
      </c>
      <c r="H88" s="30" t="s">
        <v>81</v>
      </c>
      <c r="I88" s="30" t="s">
        <v>86</v>
      </c>
      <c r="J88" s="28" t="s">
        <v>110</v>
      </c>
      <c r="K88" s="107">
        <v>12</v>
      </c>
      <c r="L88" s="33">
        <v>12</v>
      </c>
      <c r="M88" s="33">
        <v>0</v>
      </c>
      <c r="N88" s="33">
        <v>0</v>
      </c>
      <c r="O88" s="106">
        <f t="shared" si="31"/>
        <v>48</v>
      </c>
      <c r="P88" s="33">
        <v>48</v>
      </c>
      <c r="Q88" s="33">
        <v>0</v>
      </c>
      <c r="R88" s="33">
        <v>0</v>
      </c>
      <c r="S88" s="106">
        <f t="shared" si="38"/>
        <v>12</v>
      </c>
      <c r="T88" s="33">
        <v>0</v>
      </c>
      <c r="U88" s="33">
        <v>12</v>
      </c>
      <c r="V88" s="33">
        <v>0</v>
      </c>
      <c r="W88" s="33">
        <v>0</v>
      </c>
      <c r="X88" s="33">
        <v>0</v>
      </c>
      <c r="Y88" s="33">
        <v>0</v>
      </c>
      <c r="Z88" s="106">
        <f t="shared" si="39"/>
        <v>0</v>
      </c>
      <c r="AA88" s="33">
        <v>0</v>
      </c>
      <c r="AB88" s="33">
        <v>0</v>
      </c>
      <c r="AC88" s="33">
        <v>0</v>
      </c>
      <c r="AD88" s="33">
        <v>0</v>
      </c>
      <c r="AE88" s="33">
        <v>0</v>
      </c>
      <c r="AF88" s="33">
        <v>0</v>
      </c>
      <c r="AG88" s="106">
        <f t="shared" si="40"/>
        <v>0</v>
      </c>
      <c r="AH88" s="33">
        <v>0</v>
      </c>
      <c r="AI88" s="33">
        <v>0</v>
      </c>
      <c r="AJ88" s="33">
        <v>0</v>
      </c>
      <c r="AK88" s="33">
        <v>0</v>
      </c>
      <c r="AL88" s="33">
        <v>0</v>
      </c>
      <c r="AM88" s="33">
        <v>0</v>
      </c>
      <c r="AN88" s="120">
        <f t="shared" si="41"/>
        <v>0</v>
      </c>
      <c r="AO88" s="120">
        <f t="shared" si="42"/>
        <v>0</v>
      </c>
      <c r="AP88" s="27" t="s">
        <v>84</v>
      </c>
      <c r="AQ88" s="27" t="s">
        <v>85</v>
      </c>
      <c r="AR88" s="30" t="s">
        <v>86</v>
      </c>
      <c r="AS88" s="28" t="s">
        <v>110</v>
      </c>
      <c r="AT88" s="30" t="s">
        <v>94</v>
      </c>
      <c r="AU88" s="27" t="s">
        <v>121</v>
      </c>
      <c r="AV88" s="36">
        <v>0</v>
      </c>
      <c r="AW88" s="43"/>
      <c r="AX88" s="43"/>
      <c r="AY88" s="43">
        <v>0.97199999999999998</v>
      </c>
      <c r="AZ88" s="37"/>
      <c r="BA88" s="37"/>
      <c r="BB88" s="37"/>
      <c r="BC88" s="123">
        <f t="shared" si="32"/>
        <v>0.97199999999999998</v>
      </c>
      <c r="BD88" s="36" t="s">
        <v>111</v>
      </c>
      <c r="BE88" s="44"/>
      <c r="BF88" s="44"/>
      <c r="BG88" s="44"/>
      <c r="BH88" s="124">
        <f t="shared" si="33"/>
        <v>0.97199999999999998</v>
      </c>
      <c r="BI88" s="45">
        <f t="shared" si="43"/>
        <v>8.1000000000000003E-2</v>
      </c>
      <c r="BJ88" s="39" t="s">
        <v>88</v>
      </c>
      <c r="BK88" s="136">
        <v>50</v>
      </c>
      <c r="BL88" s="137">
        <v>50</v>
      </c>
      <c r="BM88" s="137">
        <v>0</v>
      </c>
      <c r="BN88" s="137">
        <v>30</v>
      </c>
      <c r="BO88" s="137">
        <v>20</v>
      </c>
      <c r="BP88" s="137">
        <v>10</v>
      </c>
      <c r="BQ88" s="138">
        <f t="shared" si="34"/>
        <v>100</v>
      </c>
      <c r="BR88" s="138">
        <f t="shared" si="35"/>
        <v>30</v>
      </c>
      <c r="BS88" s="138">
        <f t="shared" si="36"/>
        <v>30</v>
      </c>
      <c r="BT88" s="138">
        <f t="shared" si="37"/>
        <v>160</v>
      </c>
      <c r="BU88" s="27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</row>
    <row r="89" spans="1:114" ht="13.5" customHeight="1">
      <c r="A89" s="25" t="s">
        <v>339</v>
      </c>
      <c r="B89" s="30" t="s">
        <v>340</v>
      </c>
      <c r="C89" s="30" t="s">
        <v>155</v>
      </c>
      <c r="D89" s="30" t="s">
        <v>155</v>
      </c>
      <c r="E89" s="28" t="s">
        <v>151</v>
      </c>
      <c r="F89" s="25" t="s">
        <v>108</v>
      </c>
      <c r="G89" s="30" t="s">
        <v>92</v>
      </c>
      <c r="H89" s="30" t="s">
        <v>92</v>
      </c>
      <c r="I89" s="30" t="s">
        <v>100</v>
      </c>
      <c r="J89" s="28" t="s">
        <v>110</v>
      </c>
      <c r="K89" s="107">
        <v>30</v>
      </c>
      <c r="L89" s="33">
        <v>0</v>
      </c>
      <c r="M89" s="33">
        <v>27</v>
      </c>
      <c r="N89" s="33">
        <v>3</v>
      </c>
      <c r="O89" s="106">
        <f t="shared" si="31"/>
        <v>80</v>
      </c>
      <c r="P89" s="33">
        <v>0</v>
      </c>
      <c r="Q89" s="33">
        <v>71</v>
      </c>
      <c r="R89" s="33">
        <v>9</v>
      </c>
      <c r="S89" s="106">
        <f t="shared" si="38"/>
        <v>0</v>
      </c>
      <c r="T89" s="33">
        <v>0</v>
      </c>
      <c r="U89" s="33">
        <v>0</v>
      </c>
      <c r="V89" s="33">
        <v>0</v>
      </c>
      <c r="W89" s="33">
        <v>0</v>
      </c>
      <c r="X89" s="33">
        <v>0</v>
      </c>
      <c r="Y89" s="33">
        <v>0</v>
      </c>
      <c r="Z89" s="106">
        <f t="shared" si="39"/>
        <v>27</v>
      </c>
      <c r="AA89" s="33">
        <v>10</v>
      </c>
      <c r="AB89" s="33">
        <v>17</v>
      </c>
      <c r="AC89" s="33">
        <v>0</v>
      </c>
      <c r="AD89" s="33">
        <v>0</v>
      </c>
      <c r="AE89" s="33">
        <v>0</v>
      </c>
      <c r="AF89" s="33">
        <v>0</v>
      </c>
      <c r="AG89" s="106">
        <f t="shared" si="40"/>
        <v>3</v>
      </c>
      <c r="AH89" s="33">
        <v>0</v>
      </c>
      <c r="AI89" s="33">
        <v>3</v>
      </c>
      <c r="AJ89" s="33">
        <v>0</v>
      </c>
      <c r="AK89" s="33">
        <v>0</v>
      </c>
      <c r="AL89" s="33">
        <v>0</v>
      </c>
      <c r="AM89" s="33">
        <v>0</v>
      </c>
      <c r="AN89" s="120">
        <f t="shared" si="41"/>
        <v>1</v>
      </c>
      <c r="AO89" s="120">
        <f t="shared" si="42"/>
        <v>0.1</v>
      </c>
      <c r="AP89" s="27" t="s">
        <v>93</v>
      </c>
      <c r="AQ89" s="27" t="s">
        <v>241</v>
      </c>
      <c r="AR89" s="30" t="s">
        <v>100</v>
      </c>
      <c r="AS89" s="28" t="s">
        <v>110</v>
      </c>
      <c r="AT89" s="30" t="s">
        <v>86</v>
      </c>
      <c r="AU89" s="27" t="s">
        <v>101</v>
      </c>
      <c r="AV89" s="36">
        <v>0</v>
      </c>
      <c r="AW89" s="43">
        <v>1</v>
      </c>
      <c r="AX89" s="43">
        <v>1.63059</v>
      </c>
      <c r="AY89" s="43"/>
      <c r="AZ89" s="37"/>
      <c r="BA89" s="37"/>
      <c r="BB89" s="37"/>
      <c r="BC89" s="123">
        <f t="shared" si="32"/>
        <v>2.6305899999999998</v>
      </c>
      <c r="BD89" s="36"/>
      <c r="BE89" s="44"/>
      <c r="BF89" s="44">
        <v>0.5</v>
      </c>
      <c r="BG89" s="44"/>
      <c r="BH89" s="124">
        <f t="shared" si="33"/>
        <v>3.1305899999999998</v>
      </c>
      <c r="BI89" s="45">
        <f t="shared" si="43"/>
        <v>0.10435299999999999</v>
      </c>
      <c r="BJ89" s="39" t="s">
        <v>102</v>
      </c>
      <c r="BK89" s="136">
        <v>50</v>
      </c>
      <c r="BL89" s="137">
        <v>50</v>
      </c>
      <c r="BM89" s="137">
        <v>0</v>
      </c>
      <c r="BN89" s="137">
        <v>30</v>
      </c>
      <c r="BO89" s="137">
        <v>20</v>
      </c>
      <c r="BP89" s="137">
        <v>30</v>
      </c>
      <c r="BQ89" s="138">
        <f t="shared" si="34"/>
        <v>100</v>
      </c>
      <c r="BR89" s="138">
        <f t="shared" si="35"/>
        <v>30</v>
      </c>
      <c r="BS89" s="138">
        <f t="shared" si="36"/>
        <v>50</v>
      </c>
      <c r="BT89" s="138">
        <f t="shared" si="37"/>
        <v>180</v>
      </c>
      <c r="BU89" s="27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</row>
    <row r="90" spans="1:114" ht="13.5" customHeight="1">
      <c r="A90" s="24" t="s">
        <v>341</v>
      </c>
      <c r="B90" s="58" t="s">
        <v>342</v>
      </c>
      <c r="C90" s="58" t="s">
        <v>155</v>
      </c>
      <c r="D90" s="30" t="s">
        <v>155</v>
      </c>
      <c r="E90" s="28" t="s">
        <v>151</v>
      </c>
      <c r="F90" s="24" t="s">
        <v>108</v>
      </c>
      <c r="G90" s="28" t="s">
        <v>91</v>
      </c>
      <c r="H90" s="28" t="s">
        <v>92</v>
      </c>
      <c r="I90" s="47" t="s">
        <v>82</v>
      </c>
      <c r="J90" s="58" t="s">
        <v>87</v>
      </c>
      <c r="K90" s="112">
        <v>51</v>
      </c>
      <c r="L90" s="24">
        <v>20</v>
      </c>
      <c r="M90" s="24">
        <v>27</v>
      </c>
      <c r="N90" s="24">
        <v>4</v>
      </c>
      <c r="O90" s="106">
        <f t="shared" si="31"/>
        <v>188</v>
      </c>
      <c r="P90" s="24">
        <v>80</v>
      </c>
      <c r="Q90" s="24">
        <v>96</v>
      </c>
      <c r="R90" s="24">
        <v>12</v>
      </c>
      <c r="S90" s="106">
        <f t="shared" si="38"/>
        <v>20</v>
      </c>
      <c r="T90" s="24">
        <v>0</v>
      </c>
      <c r="U90" s="24">
        <v>20</v>
      </c>
      <c r="V90" s="24">
        <v>0</v>
      </c>
      <c r="W90" s="24">
        <v>0</v>
      </c>
      <c r="X90" s="24">
        <v>0</v>
      </c>
      <c r="Y90" s="24">
        <v>0</v>
      </c>
      <c r="Z90" s="106">
        <f t="shared" si="39"/>
        <v>27</v>
      </c>
      <c r="AA90" s="24">
        <v>6</v>
      </c>
      <c r="AB90" s="24">
        <v>21</v>
      </c>
      <c r="AC90" s="24">
        <v>0</v>
      </c>
      <c r="AD90" s="24">
        <v>0</v>
      </c>
      <c r="AE90" s="24">
        <v>0</v>
      </c>
      <c r="AF90" s="24">
        <v>0</v>
      </c>
      <c r="AG90" s="106">
        <f t="shared" si="40"/>
        <v>4</v>
      </c>
      <c r="AH90" s="24">
        <v>2</v>
      </c>
      <c r="AI90" s="24">
        <v>2</v>
      </c>
      <c r="AJ90" s="24">
        <v>0</v>
      </c>
      <c r="AK90" s="24">
        <v>0</v>
      </c>
      <c r="AL90" s="24">
        <v>0</v>
      </c>
      <c r="AM90" s="24">
        <v>0</v>
      </c>
      <c r="AN90" s="120">
        <f t="shared" si="41"/>
        <v>0.60784313725490191</v>
      </c>
      <c r="AO90" s="120">
        <f t="shared" si="42"/>
        <v>7.8431372549019607E-2</v>
      </c>
      <c r="AP90" s="27" t="s">
        <v>93</v>
      </c>
      <c r="AQ90" s="27" t="s">
        <v>85</v>
      </c>
      <c r="AR90" s="47" t="s">
        <v>82</v>
      </c>
      <c r="AS90" s="47" t="s">
        <v>87</v>
      </c>
      <c r="AT90" s="47" t="s">
        <v>86</v>
      </c>
      <c r="AU90" s="35" t="s">
        <v>83</v>
      </c>
      <c r="AV90" s="36">
        <v>0</v>
      </c>
      <c r="AW90" s="43"/>
      <c r="AX90" s="43">
        <v>2.5</v>
      </c>
      <c r="AY90" s="43">
        <v>2.1572891900000002</v>
      </c>
      <c r="AZ90" s="37"/>
      <c r="BA90" s="37"/>
      <c r="BB90" s="37"/>
      <c r="BC90" s="123">
        <f t="shared" si="32"/>
        <v>4.6572891900000002</v>
      </c>
      <c r="BD90" s="24" t="s">
        <v>111</v>
      </c>
      <c r="BE90" s="44"/>
      <c r="BF90" s="44">
        <v>1</v>
      </c>
      <c r="BG90" s="44"/>
      <c r="BH90" s="124">
        <f t="shared" si="33"/>
        <v>5.6572891900000002</v>
      </c>
      <c r="BI90" s="45">
        <f t="shared" si="43"/>
        <v>0.11092723901960784</v>
      </c>
      <c r="BJ90" s="39" t="s">
        <v>102</v>
      </c>
      <c r="BK90" s="136">
        <v>50</v>
      </c>
      <c r="BL90" s="137">
        <v>50</v>
      </c>
      <c r="BM90" s="137">
        <v>0</v>
      </c>
      <c r="BN90" s="137">
        <v>30</v>
      </c>
      <c r="BO90" s="137">
        <v>20</v>
      </c>
      <c r="BP90" s="137">
        <v>20</v>
      </c>
      <c r="BQ90" s="138">
        <f t="shared" si="34"/>
        <v>100</v>
      </c>
      <c r="BR90" s="138">
        <f t="shared" si="35"/>
        <v>30</v>
      </c>
      <c r="BS90" s="138">
        <f t="shared" si="36"/>
        <v>40</v>
      </c>
      <c r="BT90" s="138">
        <f t="shared" si="37"/>
        <v>170</v>
      </c>
      <c r="BU90" s="35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</row>
    <row r="91" spans="1:114" ht="13.5" customHeight="1">
      <c r="A91" s="25" t="s">
        <v>343</v>
      </c>
      <c r="B91" s="29" t="s">
        <v>344</v>
      </c>
      <c r="C91" s="58" t="s">
        <v>155</v>
      </c>
      <c r="D91" s="30" t="s">
        <v>155</v>
      </c>
      <c r="E91" s="28" t="s">
        <v>151</v>
      </c>
      <c r="F91" s="25" t="s">
        <v>108</v>
      </c>
      <c r="G91" s="28" t="s">
        <v>80</v>
      </c>
      <c r="H91" s="30" t="s">
        <v>81</v>
      </c>
      <c r="I91" s="30" t="s">
        <v>82</v>
      </c>
      <c r="J91" s="28" t="s">
        <v>135</v>
      </c>
      <c r="K91" s="107">
        <v>30</v>
      </c>
      <c r="L91" s="33">
        <v>30</v>
      </c>
      <c r="M91" s="33">
        <v>0</v>
      </c>
      <c r="N91" s="33">
        <v>0</v>
      </c>
      <c r="O91" s="106">
        <f t="shared" si="31"/>
        <v>86</v>
      </c>
      <c r="P91" s="33">
        <v>86</v>
      </c>
      <c r="Q91" s="33">
        <v>0</v>
      </c>
      <c r="R91" s="33">
        <v>0</v>
      </c>
      <c r="S91" s="106">
        <f t="shared" si="38"/>
        <v>30</v>
      </c>
      <c r="T91" s="33">
        <v>12</v>
      </c>
      <c r="U91" s="33">
        <v>18</v>
      </c>
      <c r="V91" s="33">
        <v>0</v>
      </c>
      <c r="W91" s="33">
        <v>0</v>
      </c>
      <c r="X91" s="33">
        <v>0</v>
      </c>
      <c r="Y91" s="33">
        <v>0</v>
      </c>
      <c r="Z91" s="106">
        <f t="shared" si="39"/>
        <v>0</v>
      </c>
      <c r="AA91" s="33">
        <v>0</v>
      </c>
      <c r="AB91" s="33">
        <v>0</v>
      </c>
      <c r="AC91" s="33">
        <v>0</v>
      </c>
      <c r="AD91" s="33">
        <v>0</v>
      </c>
      <c r="AE91" s="33">
        <v>0</v>
      </c>
      <c r="AF91" s="33">
        <v>0</v>
      </c>
      <c r="AG91" s="106">
        <f t="shared" si="40"/>
        <v>0</v>
      </c>
      <c r="AH91" s="33">
        <v>0</v>
      </c>
      <c r="AI91" s="33">
        <v>0</v>
      </c>
      <c r="AJ91" s="33">
        <v>0</v>
      </c>
      <c r="AK91" s="33">
        <v>0</v>
      </c>
      <c r="AL91" s="33">
        <v>0</v>
      </c>
      <c r="AM91" s="33">
        <v>0</v>
      </c>
      <c r="AN91" s="120">
        <f t="shared" si="41"/>
        <v>0</v>
      </c>
      <c r="AO91" s="120">
        <f t="shared" si="42"/>
        <v>0</v>
      </c>
      <c r="AP91" s="27" t="s">
        <v>84</v>
      </c>
      <c r="AQ91" s="27" t="s">
        <v>85</v>
      </c>
      <c r="AR91" s="30" t="s">
        <v>82</v>
      </c>
      <c r="AS91" s="30" t="s">
        <v>135</v>
      </c>
      <c r="AT91" s="30" t="s">
        <v>109</v>
      </c>
      <c r="AU91" s="27" t="s">
        <v>119</v>
      </c>
      <c r="AV91" s="36">
        <v>0</v>
      </c>
      <c r="AW91" s="43"/>
      <c r="AX91" s="43">
        <v>1.5</v>
      </c>
      <c r="AY91" s="43">
        <v>0.93</v>
      </c>
      <c r="AZ91" s="37"/>
      <c r="BA91" s="37"/>
      <c r="BB91" s="37"/>
      <c r="BC91" s="123">
        <f t="shared" si="32"/>
        <v>2.4300000000000002</v>
      </c>
      <c r="BD91" s="36"/>
      <c r="BE91" s="44"/>
      <c r="BF91" s="44"/>
      <c r="BG91" s="44"/>
      <c r="BH91" s="124">
        <f t="shared" si="33"/>
        <v>2.4300000000000002</v>
      </c>
      <c r="BI91" s="45">
        <f t="shared" si="43"/>
        <v>8.1000000000000003E-2</v>
      </c>
      <c r="BJ91" s="39" t="s">
        <v>102</v>
      </c>
      <c r="BK91" s="136">
        <v>50</v>
      </c>
      <c r="BL91" s="137">
        <v>50</v>
      </c>
      <c r="BM91" s="137">
        <v>0</v>
      </c>
      <c r="BN91" s="137">
        <v>30</v>
      </c>
      <c r="BO91" s="137">
        <v>20</v>
      </c>
      <c r="BP91" s="137">
        <v>20</v>
      </c>
      <c r="BQ91" s="138">
        <f t="shared" si="34"/>
        <v>100</v>
      </c>
      <c r="BR91" s="138">
        <f t="shared" si="35"/>
        <v>30</v>
      </c>
      <c r="BS91" s="138">
        <f t="shared" si="36"/>
        <v>40</v>
      </c>
      <c r="BT91" s="138">
        <f t="shared" si="37"/>
        <v>170</v>
      </c>
      <c r="BU91" s="27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</row>
    <row r="92" spans="1:114" ht="13.5" customHeight="1">
      <c r="A92" s="25" t="s">
        <v>345</v>
      </c>
      <c r="B92" s="29" t="s">
        <v>346</v>
      </c>
      <c r="C92" s="58" t="s">
        <v>155</v>
      </c>
      <c r="D92" s="30" t="s">
        <v>155</v>
      </c>
      <c r="E92" s="28" t="s">
        <v>151</v>
      </c>
      <c r="F92" s="25" t="s">
        <v>108</v>
      </c>
      <c r="G92" s="28" t="s">
        <v>80</v>
      </c>
      <c r="H92" s="28" t="s">
        <v>80</v>
      </c>
      <c r="I92" s="30" t="s">
        <v>82</v>
      </c>
      <c r="J92" s="28" t="s">
        <v>135</v>
      </c>
      <c r="K92" s="107">
        <v>53</v>
      </c>
      <c r="L92" s="33">
        <v>45</v>
      </c>
      <c r="M92" s="33">
        <v>8</v>
      </c>
      <c r="N92" s="33">
        <v>0</v>
      </c>
      <c r="O92" s="106">
        <f t="shared" si="31"/>
        <v>176</v>
      </c>
      <c r="P92" s="33">
        <v>150</v>
      </c>
      <c r="Q92" s="33">
        <v>26</v>
      </c>
      <c r="R92" s="33">
        <v>0</v>
      </c>
      <c r="S92" s="106">
        <f t="shared" si="38"/>
        <v>45</v>
      </c>
      <c r="T92" s="33">
        <v>15</v>
      </c>
      <c r="U92" s="33">
        <v>30</v>
      </c>
      <c r="V92" s="33">
        <v>0</v>
      </c>
      <c r="W92" s="33">
        <v>0</v>
      </c>
      <c r="X92" s="33">
        <v>0</v>
      </c>
      <c r="Y92" s="33">
        <v>0</v>
      </c>
      <c r="Z92" s="106">
        <f t="shared" si="39"/>
        <v>8</v>
      </c>
      <c r="AA92" s="33">
        <v>3</v>
      </c>
      <c r="AB92" s="33">
        <v>5</v>
      </c>
      <c r="AC92" s="33">
        <v>0</v>
      </c>
      <c r="AD92" s="33">
        <v>0</v>
      </c>
      <c r="AE92" s="33">
        <v>0</v>
      </c>
      <c r="AF92" s="33">
        <v>0</v>
      </c>
      <c r="AG92" s="106">
        <f t="shared" si="40"/>
        <v>0</v>
      </c>
      <c r="AH92" s="33">
        <v>0</v>
      </c>
      <c r="AI92" s="33">
        <v>0</v>
      </c>
      <c r="AJ92" s="33">
        <v>0</v>
      </c>
      <c r="AK92" s="33">
        <v>0</v>
      </c>
      <c r="AL92" s="33">
        <v>0</v>
      </c>
      <c r="AM92" s="33">
        <v>0</v>
      </c>
      <c r="AN92" s="120">
        <f t="shared" si="41"/>
        <v>0.15094339622641509</v>
      </c>
      <c r="AO92" s="120">
        <f t="shared" si="42"/>
        <v>0</v>
      </c>
      <c r="AP92" s="27" t="s">
        <v>93</v>
      </c>
      <c r="AQ92" s="27" t="s">
        <v>85</v>
      </c>
      <c r="AR92" s="30" t="s">
        <v>82</v>
      </c>
      <c r="AS92" s="30" t="s">
        <v>135</v>
      </c>
      <c r="AT92" s="30" t="s">
        <v>109</v>
      </c>
      <c r="AU92" s="27" t="s">
        <v>119</v>
      </c>
      <c r="AV92" s="36">
        <v>0</v>
      </c>
      <c r="AW92" s="43"/>
      <c r="AX92" s="43">
        <v>2</v>
      </c>
      <c r="AY92" s="43">
        <v>3.883</v>
      </c>
      <c r="AZ92" s="37"/>
      <c r="BA92" s="37"/>
      <c r="BB92" s="37"/>
      <c r="BC92" s="123">
        <f t="shared" si="32"/>
        <v>5.883</v>
      </c>
      <c r="BD92" s="36"/>
      <c r="BE92" s="44"/>
      <c r="BF92" s="44"/>
      <c r="BG92" s="44"/>
      <c r="BH92" s="124">
        <f t="shared" si="33"/>
        <v>5.883</v>
      </c>
      <c r="BI92" s="45">
        <f t="shared" si="43"/>
        <v>0.111</v>
      </c>
      <c r="BJ92" s="39" t="s">
        <v>102</v>
      </c>
      <c r="BK92" s="136">
        <v>50</v>
      </c>
      <c r="BL92" s="137">
        <v>50</v>
      </c>
      <c r="BM92" s="137">
        <v>0</v>
      </c>
      <c r="BN92" s="137">
        <v>70</v>
      </c>
      <c r="BO92" s="137">
        <v>20</v>
      </c>
      <c r="BP92" s="137">
        <v>20</v>
      </c>
      <c r="BQ92" s="138">
        <f t="shared" si="34"/>
        <v>100</v>
      </c>
      <c r="BR92" s="138">
        <f t="shared" si="35"/>
        <v>70</v>
      </c>
      <c r="BS92" s="138">
        <f t="shared" si="36"/>
        <v>40</v>
      </c>
      <c r="BT92" s="138">
        <f t="shared" si="37"/>
        <v>210</v>
      </c>
      <c r="BU92" s="27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8"/>
      <c r="DD92" s="8"/>
      <c r="DE92" s="8"/>
      <c r="DF92" s="8"/>
      <c r="DG92" s="8"/>
      <c r="DH92" s="8"/>
      <c r="DI92" s="8"/>
      <c r="DJ92" s="8"/>
    </row>
    <row r="93" spans="1:114" ht="13.5" customHeight="1">
      <c r="A93" s="26" t="s">
        <v>347</v>
      </c>
      <c r="B93" s="27" t="s">
        <v>348</v>
      </c>
      <c r="C93" s="28" t="s">
        <v>155</v>
      </c>
      <c r="D93" s="29" t="s">
        <v>155</v>
      </c>
      <c r="E93" s="28" t="s">
        <v>151</v>
      </c>
      <c r="F93" s="54" t="s">
        <v>108</v>
      </c>
      <c r="G93" s="27" t="s">
        <v>91</v>
      </c>
      <c r="H93" s="27" t="s">
        <v>92</v>
      </c>
      <c r="I93" s="31" t="s">
        <v>100</v>
      </c>
      <c r="J93" s="47" t="s">
        <v>98</v>
      </c>
      <c r="K93" s="115">
        <v>25</v>
      </c>
      <c r="L93" s="33">
        <v>17</v>
      </c>
      <c r="M93" s="33">
        <v>6</v>
      </c>
      <c r="N93" s="33">
        <v>2</v>
      </c>
      <c r="O93" s="106">
        <f t="shared" si="31"/>
        <v>118</v>
      </c>
      <c r="P93" s="33">
        <v>81</v>
      </c>
      <c r="Q93" s="33">
        <v>29</v>
      </c>
      <c r="R93" s="33">
        <v>8</v>
      </c>
      <c r="S93" s="106">
        <f t="shared" si="38"/>
        <v>17</v>
      </c>
      <c r="T93" s="33">
        <v>0</v>
      </c>
      <c r="U93" s="33">
        <v>8</v>
      </c>
      <c r="V93" s="33">
        <v>5</v>
      </c>
      <c r="W93" s="33">
        <v>4</v>
      </c>
      <c r="X93" s="33">
        <v>0</v>
      </c>
      <c r="Y93" s="33">
        <v>0</v>
      </c>
      <c r="Z93" s="106">
        <f t="shared" si="39"/>
        <v>6</v>
      </c>
      <c r="AA93" s="33">
        <v>0</v>
      </c>
      <c r="AB93" s="33">
        <v>4</v>
      </c>
      <c r="AC93" s="33">
        <v>1</v>
      </c>
      <c r="AD93" s="33">
        <v>0</v>
      </c>
      <c r="AE93" s="33">
        <v>1</v>
      </c>
      <c r="AF93" s="33">
        <v>0</v>
      </c>
      <c r="AG93" s="106">
        <f t="shared" si="40"/>
        <v>2</v>
      </c>
      <c r="AH93" s="33">
        <v>0</v>
      </c>
      <c r="AI93" s="33">
        <v>2</v>
      </c>
      <c r="AJ93" s="33">
        <v>0</v>
      </c>
      <c r="AK93" s="33">
        <v>0</v>
      </c>
      <c r="AL93" s="33">
        <v>0</v>
      </c>
      <c r="AM93" s="33">
        <v>0</v>
      </c>
      <c r="AN93" s="120">
        <f>(Z93+AG93)/K93</f>
        <v>0.32</v>
      </c>
      <c r="AO93" s="120">
        <f t="shared" si="42"/>
        <v>0.08</v>
      </c>
      <c r="AP93" s="27" t="s">
        <v>93</v>
      </c>
      <c r="AQ93" s="27" t="s">
        <v>85</v>
      </c>
      <c r="AR93" s="35" t="s">
        <v>100</v>
      </c>
      <c r="AS93" s="47" t="s">
        <v>101</v>
      </c>
      <c r="AT93" s="35" t="s">
        <v>82</v>
      </c>
      <c r="AU93" s="47" t="s">
        <v>87</v>
      </c>
      <c r="AV93" s="36">
        <v>0</v>
      </c>
      <c r="AW93" s="36">
        <v>1.5</v>
      </c>
      <c r="AX93" s="36">
        <v>0.60882499999999995</v>
      </c>
      <c r="AY93" s="36"/>
      <c r="AZ93" s="37"/>
      <c r="BA93" s="37"/>
      <c r="BB93" s="37"/>
      <c r="BC93" s="123">
        <f t="shared" si="32"/>
        <v>2.1088249999999999</v>
      </c>
      <c r="BD93" s="24"/>
      <c r="BE93" s="24"/>
      <c r="BF93" s="44">
        <v>0.5</v>
      </c>
      <c r="BG93" s="24"/>
      <c r="BH93" s="124">
        <f t="shared" si="33"/>
        <v>2.6088249999999999</v>
      </c>
      <c r="BI93" s="59">
        <f t="shared" si="43"/>
        <v>0.104353</v>
      </c>
      <c r="BJ93" s="39" t="s">
        <v>88</v>
      </c>
      <c r="BK93" s="136">
        <v>50</v>
      </c>
      <c r="BL93" s="137">
        <v>50</v>
      </c>
      <c r="BM93" s="137">
        <v>0</v>
      </c>
      <c r="BN93" s="137">
        <v>30</v>
      </c>
      <c r="BO93" s="137">
        <v>0</v>
      </c>
      <c r="BP93" s="137">
        <v>20</v>
      </c>
      <c r="BQ93" s="138">
        <f t="shared" si="34"/>
        <v>100</v>
      </c>
      <c r="BR93" s="138">
        <f t="shared" si="35"/>
        <v>30</v>
      </c>
      <c r="BS93" s="138">
        <f t="shared" si="36"/>
        <v>20</v>
      </c>
      <c r="BT93" s="138">
        <f t="shared" si="37"/>
        <v>150</v>
      </c>
      <c r="BU93" s="27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8"/>
      <c r="DD93" s="8"/>
      <c r="DE93" s="8"/>
      <c r="DF93" s="8"/>
      <c r="DG93" s="8"/>
      <c r="DH93" s="8"/>
      <c r="DI93" s="8"/>
      <c r="DJ93" s="8"/>
    </row>
    <row r="94" spans="1:114" ht="13.5" customHeight="1">
      <c r="A94" s="54" t="s">
        <v>349</v>
      </c>
      <c r="B94" s="30" t="s">
        <v>350</v>
      </c>
      <c r="C94" s="28" t="s">
        <v>351</v>
      </c>
      <c r="D94" s="29" t="s">
        <v>295</v>
      </c>
      <c r="E94" s="28" t="s">
        <v>107</v>
      </c>
      <c r="F94" s="24" t="s">
        <v>108</v>
      </c>
      <c r="G94" s="27" t="s">
        <v>80</v>
      </c>
      <c r="H94" s="27" t="s">
        <v>80</v>
      </c>
      <c r="I94" s="31" t="s">
        <v>86</v>
      </c>
      <c r="J94" s="47" t="s">
        <v>87</v>
      </c>
      <c r="K94" s="112">
        <v>46</v>
      </c>
      <c r="L94" s="33">
        <v>31</v>
      </c>
      <c r="M94" s="33">
        <v>15</v>
      </c>
      <c r="N94" s="33">
        <v>0</v>
      </c>
      <c r="O94" s="106">
        <f t="shared" si="31"/>
        <v>196</v>
      </c>
      <c r="P94" s="33">
        <v>132</v>
      </c>
      <c r="Q94" s="33">
        <v>64</v>
      </c>
      <c r="R94" s="33">
        <v>0</v>
      </c>
      <c r="S94" s="106">
        <f t="shared" si="38"/>
        <v>31</v>
      </c>
      <c r="T94" s="33">
        <v>0</v>
      </c>
      <c r="U94" s="33">
        <v>23</v>
      </c>
      <c r="V94" s="33">
        <v>8</v>
      </c>
      <c r="W94" s="33">
        <v>0</v>
      </c>
      <c r="X94" s="33">
        <v>0</v>
      </c>
      <c r="Y94" s="33">
        <v>0</v>
      </c>
      <c r="Z94" s="106">
        <f t="shared" si="39"/>
        <v>15</v>
      </c>
      <c r="AA94" s="33">
        <v>0</v>
      </c>
      <c r="AB94" s="33">
        <v>13</v>
      </c>
      <c r="AC94" s="33">
        <v>2</v>
      </c>
      <c r="AD94" s="33">
        <v>0</v>
      </c>
      <c r="AE94" s="33">
        <v>0</v>
      </c>
      <c r="AF94" s="33">
        <v>0</v>
      </c>
      <c r="AG94" s="106">
        <f t="shared" si="40"/>
        <v>0</v>
      </c>
      <c r="AH94" s="33">
        <v>0</v>
      </c>
      <c r="AI94" s="33">
        <v>0</v>
      </c>
      <c r="AJ94" s="33">
        <v>0</v>
      </c>
      <c r="AK94" s="33">
        <v>0</v>
      </c>
      <c r="AL94" s="33">
        <v>0</v>
      </c>
      <c r="AM94" s="33">
        <v>0</v>
      </c>
      <c r="AN94" s="120">
        <f>(M94+N94)/K94</f>
        <v>0.32608695652173914</v>
      </c>
      <c r="AO94" s="120">
        <f t="shared" si="42"/>
        <v>0</v>
      </c>
      <c r="AP94" s="27" t="s">
        <v>93</v>
      </c>
      <c r="AQ94" s="27" t="s">
        <v>85</v>
      </c>
      <c r="AR94" s="58" t="s">
        <v>86</v>
      </c>
      <c r="AS94" s="47" t="s">
        <v>87</v>
      </c>
      <c r="AT94" s="35" t="s">
        <v>94</v>
      </c>
      <c r="AU94" s="47" t="s">
        <v>119</v>
      </c>
      <c r="AV94" s="36">
        <v>1.4477641299999999</v>
      </c>
      <c r="AW94" s="36"/>
      <c r="AX94" s="43"/>
      <c r="AY94" s="43">
        <f>3.15642586</f>
        <v>3.1564258600000001</v>
      </c>
      <c r="AZ94" s="37"/>
      <c r="BA94" s="37"/>
      <c r="BB94" s="37"/>
      <c r="BC94" s="123">
        <f t="shared" si="32"/>
        <v>4.6041899900000001</v>
      </c>
      <c r="BD94" s="24"/>
      <c r="BE94" s="24"/>
      <c r="BF94" s="24"/>
      <c r="BG94" s="24"/>
      <c r="BH94" s="124">
        <f t="shared" si="33"/>
        <v>4.6041899900000001</v>
      </c>
      <c r="BI94" s="45">
        <f t="shared" si="43"/>
        <v>0.10009108673913043</v>
      </c>
      <c r="BJ94" s="39" t="s">
        <v>102</v>
      </c>
      <c r="BK94" s="136">
        <v>30</v>
      </c>
      <c r="BL94" s="137">
        <v>5</v>
      </c>
      <c r="BM94" s="137">
        <v>50</v>
      </c>
      <c r="BN94" s="137">
        <v>70</v>
      </c>
      <c r="BO94" s="137">
        <v>0</v>
      </c>
      <c r="BP94" s="137">
        <v>20</v>
      </c>
      <c r="BQ94" s="138">
        <f t="shared" si="34"/>
        <v>35</v>
      </c>
      <c r="BR94" s="138">
        <f t="shared" si="35"/>
        <v>120</v>
      </c>
      <c r="BS94" s="138">
        <f t="shared" si="36"/>
        <v>20</v>
      </c>
      <c r="BT94" s="138">
        <f t="shared" si="37"/>
        <v>175</v>
      </c>
      <c r="BU94" s="55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8"/>
      <c r="DD94" s="8"/>
      <c r="DE94" s="8"/>
      <c r="DF94" s="8"/>
      <c r="DG94" s="8"/>
      <c r="DH94" s="8"/>
      <c r="DI94" s="8"/>
      <c r="DJ94" s="8"/>
    </row>
    <row r="95" spans="1:114" ht="13.5" customHeight="1">
      <c r="A95" s="24" t="s">
        <v>352</v>
      </c>
      <c r="B95" s="35" t="s">
        <v>353</v>
      </c>
      <c r="C95" s="35" t="s">
        <v>354</v>
      </c>
      <c r="D95" s="50" t="s">
        <v>313</v>
      </c>
      <c r="E95" s="28" t="s">
        <v>151</v>
      </c>
      <c r="F95" s="24" t="s">
        <v>108</v>
      </c>
      <c r="G95" s="47" t="s">
        <v>92</v>
      </c>
      <c r="H95" s="47" t="s">
        <v>92</v>
      </c>
      <c r="I95" s="31" t="s">
        <v>100</v>
      </c>
      <c r="J95" s="28" t="s">
        <v>87</v>
      </c>
      <c r="K95" s="109">
        <v>29</v>
      </c>
      <c r="L95" s="24">
        <v>19</v>
      </c>
      <c r="M95" s="24">
        <v>6</v>
      </c>
      <c r="N95" s="24">
        <v>4</v>
      </c>
      <c r="O95" s="106">
        <f t="shared" si="31"/>
        <v>128</v>
      </c>
      <c r="P95" s="33">
        <v>92</v>
      </c>
      <c r="Q95" s="33">
        <v>24</v>
      </c>
      <c r="R95" s="33">
        <v>12</v>
      </c>
      <c r="S95" s="106">
        <f t="shared" si="38"/>
        <v>19</v>
      </c>
      <c r="T95" s="33">
        <v>0</v>
      </c>
      <c r="U95" s="33">
        <v>7</v>
      </c>
      <c r="V95" s="33">
        <v>8</v>
      </c>
      <c r="W95" s="33">
        <v>4</v>
      </c>
      <c r="X95" s="33">
        <v>0</v>
      </c>
      <c r="Y95" s="33">
        <v>0</v>
      </c>
      <c r="Z95" s="106">
        <f t="shared" si="39"/>
        <v>6</v>
      </c>
      <c r="AA95" s="33">
        <v>0</v>
      </c>
      <c r="AB95" s="33">
        <v>3</v>
      </c>
      <c r="AC95" s="33">
        <v>3</v>
      </c>
      <c r="AD95" s="33">
        <v>0</v>
      </c>
      <c r="AE95" s="33">
        <v>0</v>
      </c>
      <c r="AF95" s="33">
        <v>0</v>
      </c>
      <c r="AG95" s="106">
        <f t="shared" si="40"/>
        <v>4</v>
      </c>
      <c r="AH95" s="33">
        <v>0</v>
      </c>
      <c r="AI95" s="33">
        <v>4</v>
      </c>
      <c r="AJ95" s="33">
        <v>0</v>
      </c>
      <c r="AK95" s="33">
        <v>0</v>
      </c>
      <c r="AL95" s="33">
        <v>0</v>
      </c>
      <c r="AM95" s="33">
        <v>0</v>
      </c>
      <c r="AN95" s="120">
        <f>(M95+N95)/K95</f>
        <v>0.34482758620689657</v>
      </c>
      <c r="AO95" s="120">
        <f t="shared" si="42"/>
        <v>0.13793103448275862</v>
      </c>
      <c r="AP95" s="27" t="s">
        <v>93</v>
      </c>
      <c r="AQ95" s="27" t="s">
        <v>85</v>
      </c>
      <c r="AR95" s="31" t="s">
        <v>100</v>
      </c>
      <c r="AS95" s="28" t="s">
        <v>87</v>
      </c>
      <c r="AT95" s="35" t="s">
        <v>82</v>
      </c>
      <c r="AU95" s="28" t="s">
        <v>134</v>
      </c>
      <c r="AV95" s="36">
        <v>0.38700000000000001</v>
      </c>
      <c r="AW95" s="43">
        <v>2.1294369999999998</v>
      </c>
      <c r="AX95" s="37"/>
      <c r="AY95" s="37"/>
      <c r="AZ95" s="37"/>
      <c r="BA95" s="37"/>
      <c r="BB95" s="37"/>
      <c r="BC95" s="123">
        <f t="shared" si="32"/>
        <v>2.5164369999999998</v>
      </c>
      <c r="BD95" s="24" t="s">
        <v>111</v>
      </c>
      <c r="BE95" s="44"/>
      <c r="BF95" s="44">
        <v>0.5</v>
      </c>
      <c r="BG95" s="49">
        <v>9.7999999999999997E-3</v>
      </c>
      <c r="BH95" s="124">
        <f t="shared" si="33"/>
        <v>3.0262369999999996</v>
      </c>
      <c r="BI95" s="45">
        <f t="shared" si="43"/>
        <v>0.10435299999999999</v>
      </c>
      <c r="BJ95" s="39" t="s">
        <v>102</v>
      </c>
      <c r="BK95" s="136">
        <v>50</v>
      </c>
      <c r="BL95" s="137">
        <v>45</v>
      </c>
      <c r="BM95" s="137">
        <v>50</v>
      </c>
      <c r="BN95" s="137">
        <v>30</v>
      </c>
      <c r="BO95" s="137">
        <v>20</v>
      </c>
      <c r="BP95" s="137">
        <v>20</v>
      </c>
      <c r="BQ95" s="138">
        <f t="shared" si="34"/>
        <v>95</v>
      </c>
      <c r="BR95" s="138">
        <f t="shared" si="35"/>
        <v>80</v>
      </c>
      <c r="BS95" s="138">
        <f t="shared" si="36"/>
        <v>40</v>
      </c>
      <c r="BT95" s="138">
        <f t="shared" si="37"/>
        <v>215</v>
      </c>
      <c r="BU95" s="55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</row>
    <row r="96" spans="1:114" ht="12.75" customHeight="1">
      <c r="A96" s="25" t="s">
        <v>355</v>
      </c>
      <c r="B96" s="30" t="s">
        <v>356</v>
      </c>
      <c r="C96" s="30" t="s">
        <v>357</v>
      </c>
      <c r="D96" s="30" t="s">
        <v>127</v>
      </c>
      <c r="E96" s="28" t="s">
        <v>78</v>
      </c>
      <c r="F96" s="25" t="s">
        <v>108</v>
      </c>
      <c r="G96" s="28" t="s">
        <v>80</v>
      </c>
      <c r="H96" s="28" t="s">
        <v>358</v>
      </c>
      <c r="I96" s="47" t="s">
        <v>158</v>
      </c>
      <c r="J96" s="47" t="s">
        <v>134</v>
      </c>
      <c r="K96" s="112">
        <v>45</v>
      </c>
      <c r="L96" s="24">
        <v>31</v>
      </c>
      <c r="M96" s="24">
        <v>14</v>
      </c>
      <c r="N96" s="33">
        <v>0</v>
      </c>
      <c r="O96" s="106">
        <f t="shared" si="31"/>
        <v>163</v>
      </c>
      <c r="P96" s="33">
        <v>114</v>
      </c>
      <c r="Q96" s="33">
        <v>49</v>
      </c>
      <c r="R96" s="33">
        <v>0</v>
      </c>
      <c r="S96" s="106">
        <f t="shared" si="38"/>
        <v>31</v>
      </c>
      <c r="T96" s="33">
        <v>6</v>
      </c>
      <c r="U96" s="33">
        <v>21</v>
      </c>
      <c r="V96" s="33">
        <v>4</v>
      </c>
      <c r="W96" s="33">
        <v>0</v>
      </c>
      <c r="X96" s="33">
        <v>0</v>
      </c>
      <c r="Y96" s="33">
        <v>0</v>
      </c>
      <c r="Z96" s="106">
        <f t="shared" si="39"/>
        <v>14</v>
      </c>
      <c r="AA96" s="33">
        <v>2</v>
      </c>
      <c r="AB96" s="33">
        <v>12</v>
      </c>
      <c r="AC96" s="33">
        <v>0</v>
      </c>
      <c r="AD96" s="33">
        <v>0</v>
      </c>
      <c r="AE96" s="33">
        <v>0</v>
      </c>
      <c r="AF96" s="33">
        <v>0</v>
      </c>
      <c r="AG96" s="106">
        <f t="shared" si="40"/>
        <v>0</v>
      </c>
      <c r="AH96" s="33">
        <v>0</v>
      </c>
      <c r="AI96" s="33">
        <v>0</v>
      </c>
      <c r="AJ96" s="33">
        <v>0</v>
      </c>
      <c r="AK96" s="33">
        <v>0</v>
      </c>
      <c r="AL96" s="33">
        <v>0</v>
      </c>
      <c r="AM96" s="33">
        <v>0</v>
      </c>
      <c r="AN96" s="120">
        <f>(M96+N96)/K96</f>
        <v>0.31111111111111112</v>
      </c>
      <c r="AO96" s="120">
        <f t="shared" si="42"/>
        <v>0</v>
      </c>
      <c r="AP96" s="27" t="s">
        <v>93</v>
      </c>
      <c r="AQ96" s="29" t="s">
        <v>85</v>
      </c>
      <c r="AR96" s="35" t="s">
        <v>158</v>
      </c>
      <c r="AS96" s="35" t="s">
        <v>134</v>
      </c>
      <c r="AT96" s="35" t="s">
        <v>82</v>
      </c>
      <c r="AU96" s="35" t="s">
        <v>101</v>
      </c>
      <c r="AV96" s="36">
        <v>1.90934812</v>
      </c>
      <c r="AW96" s="36">
        <v>2.9620000000000002</v>
      </c>
      <c r="AX96" s="37"/>
      <c r="AY96" s="37"/>
      <c r="AZ96" s="37"/>
      <c r="BA96" s="37"/>
      <c r="BB96" s="37"/>
      <c r="BC96" s="123">
        <f t="shared" si="32"/>
        <v>4.8713481200000004</v>
      </c>
      <c r="BD96" s="36" t="s">
        <v>111</v>
      </c>
      <c r="BE96" s="49"/>
      <c r="BF96" s="49"/>
      <c r="BG96" s="49"/>
      <c r="BH96" s="124">
        <f t="shared" si="33"/>
        <v>4.8713481200000004</v>
      </c>
      <c r="BI96" s="45">
        <f t="shared" si="43"/>
        <v>0.10825218044444446</v>
      </c>
      <c r="BJ96" s="39" t="s">
        <v>102</v>
      </c>
      <c r="BK96" s="136">
        <v>40</v>
      </c>
      <c r="BL96" s="137">
        <v>10</v>
      </c>
      <c r="BM96" s="137">
        <v>80</v>
      </c>
      <c r="BN96" s="137">
        <v>70</v>
      </c>
      <c r="BO96" s="137">
        <v>20</v>
      </c>
      <c r="BP96" s="137">
        <v>10</v>
      </c>
      <c r="BQ96" s="138">
        <f t="shared" si="34"/>
        <v>50</v>
      </c>
      <c r="BR96" s="138">
        <f t="shared" si="35"/>
        <v>150</v>
      </c>
      <c r="BS96" s="138">
        <f t="shared" si="36"/>
        <v>30</v>
      </c>
      <c r="BT96" s="138">
        <f t="shared" si="37"/>
        <v>230</v>
      </c>
      <c r="BU96" s="27"/>
      <c r="BV96" s="9"/>
      <c r="BW96" s="9"/>
      <c r="BX96" s="9"/>
      <c r="BY96" s="9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</row>
    <row r="97" spans="1:114" ht="12.75" customHeight="1">
      <c r="A97" s="25" t="s">
        <v>359</v>
      </c>
      <c r="B97" s="30" t="s">
        <v>360</v>
      </c>
      <c r="C97" s="58" t="s">
        <v>357</v>
      </c>
      <c r="D97" s="30" t="s">
        <v>127</v>
      </c>
      <c r="E97" s="28" t="s">
        <v>78</v>
      </c>
      <c r="F97" s="25" t="s">
        <v>108</v>
      </c>
      <c r="G97" s="30" t="s">
        <v>92</v>
      </c>
      <c r="H97" s="30" t="s">
        <v>92</v>
      </c>
      <c r="I97" s="58" t="s">
        <v>213</v>
      </c>
      <c r="J97" s="47" t="s">
        <v>134</v>
      </c>
      <c r="K97" s="107">
        <v>44</v>
      </c>
      <c r="L97" s="53">
        <v>0</v>
      </c>
      <c r="M97" s="53">
        <v>30</v>
      </c>
      <c r="N97" s="33">
        <v>14</v>
      </c>
      <c r="O97" s="106">
        <f t="shared" si="31"/>
        <v>128</v>
      </c>
      <c r="P97" s="33">
        <v>0</v>
      </c>
      <c r="Q97" s="33">
        <v>82</v>
      </c>
      <c r="R97" s="33">
        <v>46</v>
      </c>
      <c r="S97" s="106">
        <f t="shared" si="38"/>
        <v>0</v>
      </c>
      <c r="T97" s="33">
        <v>0</v>
      </c>
      <c r="U97" s="33">
        <v>0</v>
      </c>
      <c r="V97" s="33">
        <v>0</v>
      </c>
      <c r="W97" s="33">
        <v>0</v>
      </c>
      <c r="X97" s="33">
        <v>0</v>
      </c>
      <c r="Y97" s="33">
        <v>0</v>
      </c>
      <c r="Z97" s="106">
        <f t="shared" si="39"/>
        <v>30</v>
      </c>
      <c r="AA97" s="33">
        <v>18</v>
      </c>
      <c r="AB97" s="33">
        <v>10</v>
      </c>
      <c r="AC97" s="33">
        <v>2</v>
      </c>
      <c r="AD97" s="33">
        <v>0</v>
      </c>
      <c r="AE97" s="33">
        <v>0</v>
      </c>
      <c r="AF97" s="33">
        <v>0</v>
      </c>
      <c r="AG97" s="106">
        <f t="shared" si="40"/>
        <v>14</v>
      </c>
      <c r="AH97" s="33">
        <v>0</v>
      </c>
      <c r="AI97" s="33">
        <v>14</v>
      </c>
      <c r="AJ97" s="33">
        <v>0</v>
      </c>
      <c r="AK97" s="33">
        <v>0</v>
      </c>
      <c r="AL97" s="33">
        <v>0</v>
      </c>
      <c r="AM97" s="33">
        <v>0</v>
      </c>
      <c r="AN97" s="120">
        <f>(Z97+AG97)/K97</f>
        <v>1</v>
      </c>
      <c r="AO97" s="120">
        <f t="shared" si="42"/>
        <v>0.31818181818181818</v>
      </c>
      <c r="AP97" s="27" t="s">
        <v>93</v>
      </c>
      <c r="AQ97" s="27" t="s">
        <v>85</v>
      </c>
      <c r="AR97" s="58" t="s">
        <v>97</v>
      </c>
      <c r="AS97" s="58" t="s">
        <v>121</v>
      </c>
      <c r="AT97" s="58" t="s">
        <v>100</v>
      </c>
      <c r="AU97" s="58" t="s">
        <v>98</v>
      </c>
      <c r="AV97" s="36">
        <v>3.3519188</v>
      </c>
      <c r="AW97" s="43"/>
      <c r="AX97" s="43"/>
      <c r="AY97" s="43"/>
      <c r="AZ97" s="37"/>
      <c r="BA97" s="37"/>
      <c r="BB97" s="37"/>
      <c r="BC97" s="123">
        <f t="shared" si="32"/>
        <v>3.3519188</v>
      </c>
      <c r="BD97" s="36" t="s">
        <v>111</v>
      </c>
      <c r="BE97" s="44"/>
      <c r="BF97" s="44"/>
      <c r="BG97" s="44"/>
      <c r="BH97" s="124">
        <f t="shared" si="33"/>
        <v>3.3519188</v>
      </c>
      <c r="BI97" s="45">
        <f t="shared" si="43"/>
        <v>7.6179972727272727E-2</v>
      </c>
      <c r="BJ97" s="39" t="s">
        <v>102</v>
      </c>
      <c r="BK97" s="136">
        <v>40</v>
      </c>
      <c r="BL97" s="137">
        <v>10</v>
      </c>
      <c r="BM97" s="137">
        <v>80</v>
      </c>
      <c r="BN97" s="137">
        <v>70</v>
      </c>
      <c r="BO97" s="137">
        <v>0</v>
      </c>
      <c r="BP97" s="137">
        <v>30</v>
      </c>
      <c r="BQ97" s="138">
        <f t="shared" si="34"/>
        <v>50</v>
      </c>
      <c r="BR97" s="138">
        <f t="shared" si="35"/>
        <v>150</v>
      </c>
      <c r="BS97" s="138">
        <f t="shared" si="36"/>
        <v>30</v>
      </c>
      <c r="BT97" s="138">
        <f t="shared" si="37"/>
        <v>230</v>
      </c>
      <c r="BU97" s="35"/>
      <c r="BV97" s="8"/>
      <c r="BW97" s="8"/>
      <c r="BX97" s="8"/>
      <c r="BY97" s="57"/>
      <c r="BZ97" s="57"/>
      <c r="CA97" s="57"/>
      <c r="CB97" s="57"/>
      <c r="CC97" s="57"/>
      <c r="CD97" s="57"/>
      <c r="CE97" s="57"/>
      <c r="CF97" s="57"/>
      <c r="CG97" s="57"/>
      <c r="CH97" s="57"/>
      <c r="CI97" s="57"/>
      <c r="CJ97" s="57"/>
      <c r="CK97" s="57"/>
      <c r="CL97" s="57"/>
      <c r="CM97" s="57"/>
      <c r="CN97" s="57"/>
      <c r="CO97" s="57"/>
      <c r="CP97" s="57"/>
      <c r="CQ97" s="57"/>
      <c r="CR97" s="57"/>
      <c r="CS97" s="57"/>
      <c r="CT97" s="57"/>
      <c r="CU97" s="57"/>
      <c r="CV97" s="57"/>
      <c r="CW97" s="57"/>
      <c r="CX97" s="57"/>
      <c r="CY97" s="57"/>
      <c r="CZ97" s="57"/>
      <c r="DA97" s="57"/>
      <c r="DB97" s="57"/>
      <c r="DC97" s="57"/>
      <c r="DD97" s="57"/>
      <c r="DE97" s="57"/>
      <c r="DF97" s="57"/>
      <c r="DG97" s="57"/>
      <c r="DH97" s="57"/>
      <c r="DI97" s="57"/>
      <c r="DJ97" s="57"/>
    </row>
    <row r="98" spans="1:114" ht="13.5" customHeight="1">
      <c r="A98" s="26" t="s">
        <v>361</v>
      </c>
      <c r="B98" s="73" t="s">
        <v>362</v>
      </c>
      <c r="C98" s="73" t="s">
        <v>357</v>
      </c>
      <c r="D98" s="29" t="s">
        <v>127</v>
      </c>
      <c r="E98" s="27" t="s">
        <v>78</v>
      </c>
      <c r="F98" s="26" t="s">
        <v>108</v>
      </c>
      <c r="G98" s="35" t="s">
        <v>92</v>
      </c>
      <c r="H98" s="35" t="s">
        <v>92</v>
      </c>
      <c r="I98" s="31" t="s">
        <v>109</v>
      </c>
      <c r="J98" s="28" t="s">
        <v>87</v>
      </c>
      <c r="K98" s="114">
        <v>10</v>
      </c>
      <c r="L98" s="33">
        <v>7</v>
      </c>
      <c r="M98" s="33">
        <v>2</v>
      </c>
      <c r="N98" s="33">
        <v>1</v>
      </c>
      <c r="O98" s="106">
        <f t="shared" si="31"/>
        <v>43</v>
      </c>
      <c r="P98" s="33">
        <v>31</v>
      </c>
      <c r="Q98" s="33">
        <v>8</v>
      </c>
      <c r="R98" s="33">
        <v>4</v>
      </c>
      <c r="S98" s="106">
        <f t="shared" si="38"/>
        <v>7</v>
      </c>
      <c r="T98" s="33">
        <v>0</v>
      </c>
      <c r="U98" s="33">
        <v>4</v>
      </c>
      <c r="V98" s="33">
        <v>3</v>
      </c>
      <c r="W98" s="33">
        <v>0</v>
      </c>
      <c r="X98" s="33">
        <v>0</v>
      </c>
      <c r="Y98" s="33">
        <v>0</v>
      </c>
      <c r="Z98" s="106">
        <f t="shared" si="39"/>
        <v>2</v>
      </c>
      <c r="AA98" s="33">
        <v>0</v>
      </c>
      <c r="AB98" s="33">
        <v>2</v>
      </c>
      <c r="AC98" s="33">
        <v>0</v>
      </c>
      <c r="AD98" s="33">
        <v>0</v>
      </c>
      <c r="AE98" s="33">
        <v>0</v>
      </c>
      <c r="AF98" s="33">
        <v>0</v>
      </c>
      <c r="AG98" s="106">
        <f t="shared" si="40"/>
        <v>1</v>
      </c>
      <c r="AH98" s="33">
        <v>0</v>
      </c>
      <c r="AI98" s="33">
        <v>1</v>
      </c>
      <c r="AJ98" s="33">
        <v>0</v>
      </c>
      <c r="AK98" s="33">
        <v>0</v>
      </c>
      <c r="AL98" s="33">
        <v>0</v>
      </c>
      <c r="AM98" s="33">
        <v>0</v>
      </c>
      <c r="AN98" s="120">
        <f>(Z98+AG98)/K98</f>
        <v>0.3</v>
      </c>
      <c r="AO98" s="120">
        <f t="shared" si="42"/>
        <v>0.1</v>
      </c>
      <c r="AP98" s="27" t="s">
        <v>93</v>
      </c>
      <c r="AQ98" s="27" t="s">
        <v>85</v>
      </c>
      <c r="AR98" s="35" t="s">
        <v>109</v>
      </c>
      <c r="AS98" s="35" t="s">
        <v>87</v>
      </c>
      <c r="AT98" s="35" t="s">
        <v>94</v>
      </c>
      <c r="AU98" s="35" t="s">
        <v>87</v>
      </c>
      <c r="AV98" s="36">
        <v>0</v>
      </c>
      <c r="AW98" s="36"/>
      <c r="AX98" s="36"/>
      <c r="AZ98" s="36">
        <v>1.0435300000000001</v>
      </c>
      <c r="BA98" s="37"/>
      <c r="BB98" s="37"/>
      <c r="BC98" s="123">
        <f t="shared" si="32"/>
        <v>1.0435300000000001</v>
      </c>
      <c r="BD98" s="24"/>
      <c r="BE98" s="154"/>
      <c r="BF98" s="154"/>
      <c r="BG98" s="44"/>
      <c r="BH98" s="124">
        <f t="shared" si="33"/>
        <v>1.0435300000000001</v>
      </c>
      <c r="BI98" s="45">
        <f t="shared" si="43"/>
        <v>0.104353</v>
      </c>
      <c r="BJ98" s="39" t="s">
        <v>88</v>
      </c>
      <c r="BK98" s="136">
        <v>40</v>
      </c>
      <c r="BL98" s="137">
        <v>10</v>
      </c>
      <c r="BM98" s="137">
        <v>0</v>
      </c>
      <c r="BN98" s="137">
        <v>30</v>
      </c>
      <c r="BO98" s="137">
        <v>0</v>
      </c>
      <c r="BP98" s="137">
        <v>20</v>
      </c>
      <c r="BQ98" s="138">
        <f t="shared" si="34"/>
        <v>50</v>
      </c>
      <c r="BR98" s="138">
        <f t="shared" si="35"/>
        <v>30</v>
      </c>
      <c r="BS98" s="138">
        <f t="shared" si="36"/>
        <v>20</v>
      </c>
      <c r="BT98" s="138">
        <f t="shared" si="37"/>
        <v>100</v>
      </c>
      <c r="BU98" s="55"/>
      <c r="BV98" s="8"/>
      <c r="BW98" s="8"/>
      <c r="BX98" s="8"/>
      <c r="BY98" s="40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8"/>
      <c r="DD98" s="8"/>
      <c r="DE98" s="8"/>
      <c r="DF98" s="8"/>
      <c r="DG98" s="8"/>
      <c r="DH98" s="8"/>
      <c r="DI98" s="8"/>
      <c r="DJ98" s="8"/>
    </row>
    <row r="99" spans="1:114" ht="13.5" customHeight="1">
      <c r="A99" s="155" t="s">
        <v>363</v>
      </c>
      <c r="B99" s="47" t="s">
        <v>364</v>
      </c>
      <c r="C99" s="47" t="s">
        <v>365</v>
      </c>
      <c r="D99" s="29" t="s">
        <v>127</v>
      </c>
      <c r="E99" s="27" t="s">
        <v>78</v>
      </c>
      <c r="F99" s="26" t="s">
        <v>108</v>
      </c>
      <c r="G99" s="35" t="s">
        <v>91</v>
      </c>
      <c r="H99" s="35" t="s">
        <v>92</v>
      </c>
      <c r="I99" s="31" t="s">
        <v>210</v>
      </c>
      <c r="J99" s="28" t="s">
        <v>99</v>
      </c>
      <c r="K99" s="109">
        <v>51</v>
      </c>
      <c r="L99" s="33">
        <v>34</v>
      </c>
      <c r="M99" s="33">
        <v>14</v>
      </c>
      <c r="N99" s="74">
        <v>3</v>
      </c>
      <c r="O99" s="106">
        <f t="shared" si="31"/>
        <v>200</v>
      </c>
      <c r="P99" s="33">
        <v>144</v>
      </c>
      <c r="Q99" s="33">
        <v>44</v>
      </c>
      <c r="R99" s="33">
        <v>12</v>
      </c>
      <c r="S99" s="106">
        <f t="shared" si="38"/>
        <v>34</v>
      </c>
      <c r="T99" s="33">
        <v>2</v>
      </c>
      <c r="U99" s="33">
        <v>22</v>
      </c>
      <c r="V99" s="33">
        <v>8</v>
      </c>
      <c r="W99" s="33">
        <v>2</v>
      </c>
      <c r="X99" s="33">
        <v>0</v>
      </c>
      <c r="Y99" s="33">
        <v>0</v>
      </c>
      <c r="Z99" s="106">
        <f t="shared" si="39"/>
        <v>14</v>
      </c>
      <c r="AA99" s="33">
        <v>6</v>
      </c>
      <c r="AB99" s="33">
        <v>8</v>
      </c>
      <c r="AC99" s="33">
        <v>0</v>
      </c>
      <c r="AD99" s="33">
        <v>0</v>
      </c>
      <c r="AE99" s="33">
        <v>0</v>
      </c>
      <c r="AF99" s="33">
        <v>0</v>
      </c>
      <c r="AG99" s="106">
        <f t="shared" si="40"/>
        <v>3</v>
      </c>
      <c r="AH99" s="33">
        <v>0</v>
      </c>
      <c r="AI99" s="33">
        <v>3</v>
      </c>
      <c r="AJ99" s="33">
        <v>0</v>
      </c>
      <c r="AK99" s="33">
        <v>0</v>
      </c>
      <c r="AL99" s="33">
        <v>0</v>
      </c>
      <c r="AM99" s="33">
        <v>0</v>
      </c>
      <c r="AN99" s="120">
        <f>(M99+N99)/K99</f>
        <v>0.33333333333333331</v>
      </c>
      <c r="AO99" s="120">
        <f t="shared" si="42"/>
        <v>5.8823529411764705E-2</v>
      </c>
      <c r="AP99" s="27" t="s">
        <v>93</v>
      </c>
      <c r="AQ99" s="27" t="s">
        <v>85</v>
      </c>
      <c r="AR99" s="35" t="s">
        <v>210</v>
      </c>
      <c r="AS99" s="35" t="s">
        <v>98</v>
      </c>
      <c r="AT99" s="35" t="s">
        <v>82</v>
      </c>
      <c r="AU99" s="35" t="s">
        <v>101</v>
      </c>
      <c r="AV99" s="36">
        <v>4.2307753000000003</v>
      </c>
      <c r="AW99" s="36"/>
      <c r="AX99" s="36"/>
      <c r="AY99" s="36"/>
      <c r="AZ99" s="37"/>
      <c r="BA99" s="37"/>
      <c r="BB99" s="37"/>
      <c r="BC99" s="123">
        <f t="shared" si="32"/>
        <v>4.2307753000000003</v>
      </c>
      <c r="BD99" s="24" t="s">
        <v>111</v>
      </c>
      <c r="BE99" s="154"/>
      <c r="BF99" s="154"/>
      <c r="BG99" s="44">
        <v>8.1499999999999993E-3</v>
      </c>
      <c r="BH99" s="124">
        <f t="shared" si="33"/>
        <v>4.2389253</v>
      </c>
      <c r="BI99" s="156">
        <f t="shared" si="43"/>
        <v>8.3116182352941173E-2</v>
      </c>
      <c r="BJ99" s="39" t="s">
        <v>102</v>
      </c>
      <c r="BK99" s="136">
        <v>40</v>
      </c>
      <c r="BL99" s="137">
        <v>10</v>
      </c>
      <c r="BM99" s="137">
        <v>80</v>
      </c>
      <c r="BN99" s="137">
        <v>70</v>
      </c>
      <c r="BO99" s="137">
        <v>0</v>
      </c>
      <c r="BP99" s="137">
        <v>20</v>
      </c>
      <c r="BQ99" s="138">
        <f t="shared" si="34"/>
        <v>50</v>
      </c>
      <c r="BR99" s="138">
        <f t="shared" si="35"/>
        <v>150</v>
      </c>
      <c r="BS99" s="138">
        <f t="shared" si="36"/>
        <v>20</v>
      </c>
      <c r="BT99" s="138">
        <f t="shared" si="37"/>
        <v>220</v>
      </c>
      <c r="BU99" s="55"/>
      <c r="BV99" s="8"/>
      <c r="BW99" s="8"/>
      <c r="BX99" s="8"/>
      <c r="BY99" s="40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8"/>
      <c r="DD99" s="8"/>
      <c r="DE99" s="8"/>
      <c r="DF99" s="8"/>
      <c r="DG99" s="8"/>
      <c r="DH99" s="8"/>
      <c r="DI99" s="8"/>
      <c r="DJ99" s="8"/>
    </row>
    <row r="100" spans="1:114" ht="12.75">
      <c r="A100" s="155" t="s">
        <v>366</v>
      </c>
      <c r="B100" s="29" t="s">
        <v>367</v>
      </c>
      <c r="C100" s="29" t="s">
        <v>365</v>
      </c>
      <c r="D100" s="29" t="s">
        <v>127</v>
      </c>
      <c r="E100" s="28" t="s">
        <v>78</v>
      </c>
      <c r="F100" s="25" t="s">
        <v>108</v>
      </c>
      <c r="G100" s="27" t="s">
        <v>80</v>
      </c>
      <c r="H100" s="27" t="s">
        <v>358</v>
      </c>
      <c r="I100" s="31" t="s">
        <v>86</v>
      </c>
      <c r="J100" s="28" t="s">
        <v>101</v>
      </c>
      <c r="K100" s="116">
        <v>15</v>
      </c>
      <c r="L100" s="33">
        <v>10</v>
      </c>
      <c r="M100" s="33">
        <v>4</v>
      </c>
      <c r="N100" s="33">
        <v>1</v>
      </c>
      <c r="O100" s="106">
        <f t="shared" si="31"/>
        <v>49</v>
      </c>
      <c r="P100" s="33">
        <v>26</v>
      </c>
      <c r="Q100" s="33">
        <v>19</v>
      </c>
      <c r="R100" s="33">
        <v>4</v>
      </c>
      <c r="S100" s="106">
        <f t="shared" si="38"/>
        <v>10</v>
      </c>
      <c r="T100" s="33">
        <v>8</v>
      </c>
      <c r="U100" s="33">
        <v>0</v>
      </c>
      <c r="V100" s="33">
        <v>2</v>
      </c>
      <c r="W100" s="33">
        <v>0</v>
      </c>
      <c r="X100" s="33">
        <v>0</v>
      </c>
      <c r="Y100" s="33">
        <v>0</v>
      </c>
      <c r="Z100" s="106">
        <f t="shared" si="39"/>
        <v>4</v>
      </c>
      <c r="AA100" s="33">
        <v>0</v>
      </c>
      <c r="AB100" s="33">
        <v>3</v>
      </c>
      <c r="AC100" s="33">
        <v>0</v>
      </c>
      <c r="AD100" s="33">
        <v>1</v>
      </c>
      <c r="AE100" s="33">
        <v>0</v>
      </c>
      <c r="AF100" s="33">
        <v>0</v>
      </c>
      <c r="AG100" s="106">
        <f t="shared" si="40"/>
        <v>1</v>
      </c>
      <c r="AH100" s="33">
        <v>0</v>
      </c>
      <c r="AI100" s="33">
        <v>1</v>
      </c>
      <c r="AJ100" s="33">
        <v>0</v>
      </c>
      <c r="AK100" s="33">
        <v>0</v>
      </c>
      <c r="AL100" s="33">
        <v>0</v>
      </c>
      <c r="AM100" s="33">
        <v>0</v>
      </c>
      <c r="AN100" s="120">
        <f>(M100+N100)/K100</f>
        <v>0.33333333333333331</v>
      </c>
      <c r="AO100" s="120">
        <f t="shared" si="42"/>
        <v>6.6666666666666666E-2</v>
      </c>
      <c r="AP100" s="27" t="s">
        <v>93</v>
      </c>
      <c r="AQ100" s="27" t="s">
        <v>85</v>
      </c>
      <c r="AR100" s="35" t="s">
        <v>86</v>
      </c>
      <c r="AS100" s="27" t="s">
        <v>101</v>
      </c>
      <c r="AT100" s="35" t="s">
        <v>94</v>
      </c>
      <c r="AU100" s="27" t="s">
        <v>83</v>
      </c>
      <c r="AV100" s="36">
        <v>0</v>
      </c>
      <c r="AW100" s="43"/>
      <c r="AX100" s="43"/>
      <c r="AY100" s="43">
        <v>1.5</v>
      </c>
      <c r="AZ100" s="37"/>
      <c r="BA100" s="37"/>
      <c r="BB100" s="37"/>
      <c r="BC100" s="123">
        <f t="shared" si="32"/>
        <v>1.5</v>
      </c>
      <c r="BD100" s="36"/>
      <c r="BE100" s="157"/>
      <c r="BF100" s="157"/>
      <c r="BG100" s="49"/>
      <c r="BH100" s="124">
        <f t="shared" si="33"/>
        <v>1.5</v>
      </c>
      <c r="BI100" s="156">
        <f t="shared" si="43"/>
        <v>0.1</v>
      </c>
      <c r="BJ100" s="39" t="s">
        <v>88</v>
      </c>
      <c r="BK100" s="136">
        <v>40</v>
      </c>
      <c r="BL100" s="137">
        <v>10</v>
      </c>
      <c r="BM100" s="137">
        <v>50</v>
      </c>
      <c r="BN100" s="137">
        <v>30</v>
      </c>
      <c r="BO100" s="137">
        <v>20</v>
      </c>
      <c r="BP100" s="137">
        <v>10</v>
      </c>
      <c r="BQ100" s="138">
        <f t="shared" si="34"/>
        <v>50</v>
      </c>
      <c r="BR100" s="138">
        <f t="shared" si="35"/>
        <v>80</v>
      </c>
      <c r="BS100" s="138">
        <f t="shared" si="36"/>
        <v>30</v>
      </c>
      <c r="BT100" s="138">
        <f t="shared" si="37"/>
        <v>160</v>
      </c>
      <c r="BU100" s="27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8"/>
      <c r="DD100" s="8"/>
      <c r="DE100" s="8"/>
      <c r="DF100" s="8"/>
      <c r="DG100" s="8"/>
      <c r="DH100" s="8"/>
      <c r="DI100" s="8"/>
      <c r="DJ100" s="8"/>
    </row>
    <row r="101" spans="1:114" ht="13.5" customHeight="1">
      <c r="A101" s="25" t="s">
        <v>368</v>
      </c>
      <c r="B101" s="29" t="s">
        <v>369</v>
      </c>
      <c r="C101" s="29" t="s">
        <v>370</v>
      </c>
      <c r="D101" s="29" t="s">
        <v>106</v>
      </c>
      <c r="E101" s="28" t="s">
        <v>107</v>
      </c>
      <c r="F101" s="25" t="s">
        <v>79</v>
      </c>
      <c r="G101" s="27" t="s">
        <v>80</v>
      </c>
      <c r="H101" s="27" t="s">
        <v>80</v>
      </c>
      <c r="I101" s="31" t="s">
        <v>109</v>
      </c>
      <c r="J101" s="28" t="s">
        <v>87</v>
      </c>
      <c r="K101" s="116">
        <v>0</v>
      </c>
      <c r="L101" s="33">
        <v>10</v>
      </c>
      <c r="M101" s="33">
        <v>6</v>
      </c>
      <c r="N101" s="33">
        <v>1</v>
      </c>
      <c r="O101" s="106">
        <f t="shared" si="31"/>
        <v>70</v>
      </c>
      <c r="P101" s="33">
        <v>44</v>
      </c>
      <c r="Q101" s="33">
        <v>26</v>
      </c>
      <c r="R101" s="33">
        <v>0</v>
      </c>
      <c r="S101" s="106">
        <v>0</v>
      </c>
      <c r="T101" s="33">
        <v>0</v>
      </c>
      <c r="U101" s="33">
        <v>7</v>
      </c>
      <c r="V101" s="33">
        <v>3</v>
      </c>
      <c r="W101" s="33">
        <v>0</v>
      </c>
      <c r="X101" s="33">
        <v>0</v>
      </c>
      <c r="Y101" s="33">
        <v>0</v>
      </c>
      <c r="Z101" s="106">
        <v>0</v>
      </c>
      <c r="AA101" s="33">
        <v>0</v>
      </c>
      <c r="AB101" s="33">
        <v>5</v>
      </c>
      <c r="AC101" s="33">
        <v>0</v>
      </c>
      <c r="AD101" s="33">
        <v>1</v>
      </c>
      <c r="AE101" s="33">
        <v>0</v>
      </c>
      <c r="AF101" s="33">
        <v>0</v>
      </c>
      <c r="AG101" s="106">
        <v>0</v>
      </c>
      <c r="AH101" s="33">
        <v>0</v>
      </c>
      <c r="AI101" s="33">
        <v>1</v>
      </c>
      <c r="AJ101" s="33">
        <v>0</v>
      </c>
      <c r="AK101" s="33">
        <v>0</v>
      </c>
      <c r="AL101" s="33">
        <v>0</v>
      </c>
      <c r="AM101" s="33">
        <v>0</v>
      </c>
      <c r="AN101" s="120">
        <f>(M101+N101)/BV101</f>
        <v>0.41176470588235292</v>
      </c>
      <c r="AO101" s="120">
        <f>N101/BV101</f>
        <v>5.8823529411764705E-2</v>
      </c>
      <c r="AP101" s="27" t="s">
        <v>93</v>
      </c>
      <c r="AQ101" s="27" t="s">
        <v>85</v>
      </c>
      <c r="AR101" s="35" t="s">
        <v>109</v>
      </c>
      <c r="AS101" s="27" t="s">
        <v>87</v>
      </c>
      <c r="AT101" s="35" t="s">
        <v>120</v>
      </c>
      <c r="AU101" s="27" t="s">
        <v>99</v>
      </c>
      <c r="AV101" s="36">
        <v>0</v>
      </c>
      <c r="AW101" s="43"/>
      <c r="AX101" s="43"/>
      <c r="AY101" s="43"/>
      <c r="AZ101" s="43">
        <v>1.665</v>
      </c>
      <c r="BA101" s="37"/>
      <c r="BB101" s="37"/>
      <c r="BC101" s="123">
        <f t="shared" si="32"/>
        <v>1.665</v>
      </c>
      <c r="BD101" s="36"/>
      <c r="BE101" s="49"/>
      <c r="BF101" s="49"/>
      <c r="BG101" s="49"/>
      <c r="BH101" s="124">
        <f t="shared" si="33"/>
        <v>1.665</v>
      </c>
      <c r="BI101" s="45">
        <f>BH101/BV101</f>
        <v>9.794117647058824E-2</v>
      </c>
      <c r="BJ101" s="39" t="s">
        <v>88</v>
      </c>
      <c r="BK101" s="136">
        <v>30</v>
      </c>
      <c r="BL101" s="137">
        <v>35</v>
      </c>
      <c r="BM101" s="137">
        <v>10</v>
      </c>
      <c r="BN101" s="137">
        <v>30</v>
      </c>
      <c r="BO101" s="137">
        <v>0</v>
      </c>
      <c r="BP101" s="137">
        <v>20</v>
      </c>
      <c r="BQ101" s="138">
        <f t="shared" si="34"/>
        <v>65</v>
      </c>
      <c r="BR101" s="138">
        <f t="shared" si="35"/>
        <v>40</v>
      </c>
      <c r="BS101" s="138">
        <f t="shared" si="36"/>
        <v>20</v>
      </c>
      <c r="BT101" s="138">
        <f t="shared" si="37"/>
        <v>125</v>
      </c>
      <c r="BU101" s="27" t="s">
        <v>371</v>
      </c>
      <c r="BV101" s="202">
        <v>17</v>
      </c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8"/>
      <c r="DD101" s="8"/>
      <c r="DE101" s="8"/>
      <c r="DF101" s="8"/>
      <c r="DG101" s="8"/>
      <c r="DH101" s="8"/>
      <c r="DI101" s="8"/>
      <c r="DJ101" s="8"/>
    </row>
    <row r="102" spans="1:114" ht="12.75" customHeight="1">
      <c r="A102" s="25" t="s">
        <v>372</v>
      </c>
      <c r="B102" s="75" t="s">
        <v>373</v>
      </c>
      <c r="C102" s="75" t="s">
        <v>374</v>
      </c>
      <c r="D102" s="29" t="s">
        <v>127</v>
      </c>
      <c r="E102" s="28" t="s">
        <v>78</v>
      </c>
      <c r="F102" s="25" t="s">
        <v>79</v>
      </c>
      <c r="G102" s="35" t="s">
        <v>80</v>
      </c>
      <c r="H102" s="35" t="s">
        <v>80</v>
      </c>
      <c r="I102" s="31" t="s">
        <v>86</v>
      </c>
      <c r="J102" s="30" t="s">
        <v>134</v>
      </c>
      <c r="K102" s="109">
        <v>20</v>
      </c>
      <c r="L102" s="33">
        <v>13</v>
      </c>
      <c r="M102" s="33">
        <v>6</v>
      </c>
      <c r="N102" s="33">
        <v>1</v>
      </c>
      <c r="O102" s="106">
        <f t="shared" si="31"/>
        <v>95</v>
      </c>
      <c r="P102" s="33">
        <v>59</v>
      </c>
      <c r="Q102" s="33">
        <v>32</v>
      </c>
      <c r="R102" s="33">
        <v>4</v>
      </c>
      <c r="S102" s="106">
        <f>SUM(T102:Y102)</f>
        <v>13</v>
      </c>
      <c r="T102" s="33">
        <v>0</v>
      </c>
      <c r="U102" s="33">
        <v>6</v>
      </c>
      <c r="V102" s="33">
        <v>7</v>
      </c>
      <c r="W102" s="33">
        <v>0</v>
      </c>
      <c r="X102" s="33">
        <v>0</v>
      </c>
      <c r="Y102" s="33">
        <v>0</v>
      </c>
      <c r="Z102" s="106">
        <f t="shared" ref="Z102:Z109" si="44">SUM(AA102:AF102)</f>
        <v>6</v>
      </c>
      <c r="AA102" s="33">
        <v>0</v>
      </c>
      <c r="AB102" s="33">
        <v>2</v>
      </c>
      <c r="AC102" s="33">
        <v>2</v>
      </c>
      <c r="AD102" s="33">
        <v>2</v>
      </c>
      <c r="AE102" s="33">
        <v>0</v>
      </c>
      <c r="AF102" s="33">
        <v>0</v>
      </c>
      <c r="AG102" s="106">
        <f>SUM(AH102:AM102)</f>
        <v>1</v>
      </c>
      <c r="AH102" s="33">
        <v>0</v>
      </c>
      <c r="AI102" s="33">
        <v>1</v>
      </c>
      <c r="AJ102" s="33">
        <v>0</v>
      </c>
      <c r="AK102" s="33">
        <v>0</v>
      </c>
      <c r="AL102" s="33">
        <v>0</v>
      </c>
      <c r="AM102" s="33">
        <v>0</v>
      </c>
      <c r="AN102" s="120">
        <f>(M102+N102)/K102</f>
        <v>0.35</v>
      </c>
      <c r="AO102" s="120">
        <f t="shared" ref="AO102:AO109" si="45">N102/K102</f>
        <v>0.05</v>
      </c>
      <c r="AP102" s="27" t="s">
        <v>93</v>
      </c>
      <c r="AQ102" s="27" t="s">
        <v>85</v>
      </c>
      <c r="AR102" s="35" t="s">
        <v>86</v>
      </c>
      <c r="AS102" s="30" t="s">
        <v>134</v>
      </c>
      <c r="AT102" s="35" t="s">
        <v>94</v>
      </c>
      <c r="AU102" s="30" t="s">
        <v>140</v>
      </c>
      <c r="AV102" s="36">
        <v>0</v>
      </c>
      <c r="AW102" s="37"/>
      <c r="AX102" s="37"/>
      <c r="AY102" s="36">
        <v>0.25</v>
      </c>
      <c r="AZ102" s="36">
        <v>1.7090000000000001</v>
      </c>
      <c r="BA102" s="36"/>
      <c r="BB102" s="36"/>
      <c r="BC102" s="123">
        <f t="shared" si="32"/>
        <v>1.9590000000000001</v>
      </c>
      <c r="BD102" s="49" t="s">
        <v>111</v>
      </c>
      <c r="BE102" s="49"/>
      <c r="BF102" s="49"/>
      <c r="BG102" s="69"/>
      <c r="BH102" s="124">
        <f t="shared" si="33"/>
        <v>1.9590000000000001</v>
      </c>
      <c r="BI102" s="45">
        <f t="shared" ref="BI102:BI109" si="46">BH102/K102</f>
        <v>9.7950000000000009E-2</v>
      </c>
      <c r="BJ102" s="39" t="s">
        <v>88</v>
      </c>
      <c r="BK102" s="136">
        <v>40</v>
      </c>
      <c r="BL102" s="137">
        <v>10</v>
      </c>
      <c r="BM102" s="137">
        <v>0</v>
      </c>
      <c r="BN102" s="137">
        <v>30</v>
      </c>
      <c r="BO102" s="137">
        <v>0</v>
      </c>
      <c r="BP102" s="137">
        <v>20</v>
      </c>
      <c r="BQ102" s="138">
        <f t="shared" si="34"/>
        <v>50</v>
      </c>
      <c r="BR102" s="138">
        <f t="shared" si="35"/>
        <v>30</v>
      </c>
      <c r="BS102" s="138">
        <f t="shared" si="36"/>
        <v>20</v>
      </c>
      <c r="BT102" s="138">
        <f t="shared" si="37"/>
        <v>100</v>
      </c>
      <c r="BU102" s="55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8"/>
      <c r="DD102" s="8"/>
      <c r="DE102" s="8"/>
      <c r="DF102" s="8"/>
      <c r="DG102" s="8"/>
      <c r="DH102" s="8"/>
      <c r="DI102" s="8"/>
      <c r="DJ102" s="8"/>
    </row>
    <row r="103" spans="1:114" ht="12.75" customHeight="1">
      <c r="A103" s="25" t="s">
        <v>375</v>
      </c>
      <c r="B103" s="50" t="s">
        <v>376</v>
      </c>
      <c r="C103" s="50" t="s">
        <v>374</v>
      </c>
      <c r="D103" s="29" t="s">
        <v>127</v>
      </c>
      <c r="E103" s="28" t="s">
        <v>78</v>
      </c>
      <c r="F103" s="25" t="s">
        <v>79</v>
      </c>
      <c r="G103" s="35" t="s">
        <v>91</v>
      </c>
      <c r="H103" s="35" t="s">
        <v>92</v>
      </c>
      <c r="I103" s="31" t="s">
        <v>213</v>
      </c>
      <c r="J103" s="30" t="s">
        <v>119</v>
      </c>
      <c r="K103" s="109">
        <v>97</v>
      </c>
      <c r="L103" s="33">
        <v>72</v>
      </c>
      <c r="M103" s="33">
        <v>19</v>
      </c>
      <c r="N103" s="33">
        <v>6</v>
      </c>
      <c r="O103" s="106">
        <f t="shared" si="31"/>
        <v>478</v>
      </c>
      <c r="P103" s="33">
        <v>356</v>
      </c>
      <c r="Q103" s="33">
        <v>100</v>
      </c>
      <c r="R103" s="33">
        <v>22</v>
      </c>
      <c r="S103" s="106">
        <f>SUM(T103:Y103)</f>
        <v>72</v>
      </c>
      <c r="T103" s="33">
        <v>0</v>
      </c>
      <c r="U103" s="33">
        <v>25</v>
      </c>
      <c r="V103" s="33">
        <v>26</v>
      </c>
      <c r="W103" s="33">
        <v>21</v>
      </c>
      <c r="X103" s="33">
        <v>0</v>
      </c>
      <c r="Y103" s="33">
        <v>0</v>
      </c>
      <c r="Z103" s="106">
        <f t="shared" si="44"/>
        <v>19</v>
      </c>
      <c r="AA103" s="33">
        <v>0</v>
      </c>
      <c r="AB103" s="33">
        <v>14</v>
      </c>
      <c r="AC103" s="33">
        <v>0</v>
      </c>
      <c r="AD103" s="33">
        <v>0</v>
      </c>
      <c r="AE103" s="33">
        <v>3</v>
      </c>
      <c r="AF103" s="33">
        <v>2</v>
      </c>
      <c r="AG103" s="106">
        <f>SUM(AH103:AM103)</f>
        <v>6</v>
      </c>
      <c r="AH103" s="33">
        <v>0</v>
      </c>
      <c r="AI103" s="33">
        <v>4</v>
      </c>
      <c r="AJ103" s="33">
        <v>2</v>
      </c>
      <c r="AK103" s="33">
        <v>0</v>
      </c>
      <c r="AL103" s="33">
        <v>0</v>
      </c>
      <c r="AM103" s="33">
        <v>0</v>
      </c>
      <c r="AN103" s="120">
        <f>(Z103+AG103)/K103</f>
        <v>0.25773195876288657</v>
      </c>
      <c r="AO103" s="120">
        <f t="shared" si="45"/>
        <v>6.1855670103092786E-2</v>
      </c>
      <c r="AP103" s="27" t="s">
        <v>93</v>
      </c>
      <c r="AQ103" s="27" t="s">
        <v>85</v>
      </c>
      <c r="AR103" s="35" t="s">
        <v>210</v>
      </c>
      <c r="AS103" s="30" t="s">
        <v>87</v>
      </c>
      <c r="AT103" s="35" t="s">
        <v>82</v>
      </c>
      <c r="AU103" s="30" t="s">
        <v>101</v>
      </c>
      <c r="AV103" s="36">
        <v>6.9498053999999998</v>
      </c>
      <c r="AW103" s="37"/>
      <c r="AX103" s="37"/>
      <c r="AY103" s="37"/>
      <c r="AZ103" s="37"/>
      <c r="BA103" s="37"/>
      <c r="BB103" s="37"/>
      <c r="BC103" s="123">
        <f t="shared" ref="BC103:BC123" si="47">SUM(AV103:BB103)</f>
        <v>6.9498053999999998</v>
      </c>
      <c r="BD103" s="49" t="s">
        <v>111</v>
      </c>
      <c r="BE103" s="49"/>
      <c r="BF103" s="49">
        <v>1.65</v>
      </c>
      <c r="BG103" s="69"/>
      <c r="BH103" s="124">
        <f t="shared" ref="BH103:BH123" si="48">BC103+BF103+BG103+BE103</f>
        <v>8.5998053999999993</v>
      </c>
      <c r="BI103" s="45">
        <f t="shared" si="46"/>
        <v>8.8657787628865975E-2</v>
      </c>
      <c r="BJ103" s="39" t="s">
        <v>102</v>
      </c>
      <c r="BK103" s="136">
        <v>40</v>
      </c>
      <c r="BL103" s="137">
        <v>10</v>
      </c>
      <c r="BM103" s="137">
        <v>80</v>
      </c>
      <c r="BN103" s="137">
        <v>70</v>
      </c>
      <c r="BO103" s="137">
        <v>20</v>
      </c>
      <c r="BP103" s="137">
        <v>20</v>
      </c>
      <c r="BQ103" s="138">
        <f t="shared" ref="BQ103:BQ123" si="49">BK103+BL103</f>
        <v>50</v>
      </c>
      <c r="BR103" s="138">
        <f t="shared" ref="BR103:BR123" si="50">BM103+BN103</f>
        <v>150</v>
      </c>
      <c r="BS103" s="138">
        <f t="shared" ref="BS103:BS123" si="51">BO103+BP103</f>
        <v>40</v>
      </c>
      <c r="BT103" s="138">
        <f t="shared" ref="BT103:BT123" si="52">BQ103+BR103+BS103</f>
        <v>240</v>
      </c>
      <c r="BU103" s="55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8"/>
      <c r="DD103" s="8"/>
      <c r="DE103" s="8"/>
      <c r="DF103" s="8"/>
      <c r="DG103" s="8"/>
      <c r="DH103" s="8"/>
      <c r="DI103" s="8"/>
      <c r="DJ103" s="8"/>
    </row>
    <row r="104" spans="1:114" ht="12.75" customHeight="1">
      <c r="A104" s="25" t="s">
        <v>377</v>
      </c>
      <c r="B104" s="50" t="s">
        <v>378</v>
      </c>
      <c r="C104" s="50" t="s">
        <v>379</v>
      </c>
      <c r="D104" s="30" t="s">
        <v>150</v>
      </c>
      <c r="E104" s="28" t="s">
        <v>151</v>
      </c>
      <c r="F104" s="25" t="s">
        <v>79</v>
      </c>
      <c r="G104" s="28" t="s">
        <v>91</v>
      </c>
      <c r="H104" s="28" t="s">
        <v>92</v>
      </c>
      <c r="I104" s="31" t="s">
        <v>82</v>
      </c>
      <c r="J104" s="30" t="s">
        <v>87</v>
      </c>
      <c r="K104" s="109">
        <v>25</v>
      </c>
      <c r="L104" s="24">
        <v>18</v>
      </c>
      <c r="M104" s="24">
        <v>6</v>
      </c>
      <c r="N104" s="33">
        <v>1</v>
      </c>
      <c r="O104" s="106">
        <f t="shared" si="31"/>
        <v>113</v>
      </c>
      <c r="P104" s="33">
        <v>82</v>
      </c>
      <c r="Q104" s="33">
        <v>26</v>
      </c>
      <c r="R104" s="33">
        <v>5</v>
      </c>
      <c r="S104" s="106">
        <f>SUM(T104:Y104)</f>
        <v>18</v>
      </c>
      <c r="T104" s="33">
        <v>0</v>
      </c>
      <c r="U104" s="33">
        <v>8</v>
      </c>
      <c r="V104" s="33">
        <v>8</v>
      </c>
      <c r="W104" s="33">
        <v>2</v>
      </c>
      <c r="X104" s="33">
        <v>0</v>
      </c>
      <c r="Y104" s="33">
        <v>0</v>
      </c>
      <c r="Z104" s="106">
        <f t="shared" si="44"/>
        <v>6</v>
      </c>
      <c r="AA104" s="33">
        <v>0</v>
      </c>
      <c r="AB104" s="33">
        <v>4</v>
      </c>
      <c r="AC104" s="33">
        <v>0</v>
      </c>
      <c r="AD104" s="33">
        <v>0</v>
      </c>
      <c r="AE104" s="33">
        <v>2</v>
      </c>
      <c r="AF104" s="33">
        <v>0</v>
      </c>
      <c r="AG104" s="106">
        <f>SUM(AH104:AM104)</f>
        <v>1</v>
      </c>
      <c r="AH104" s="33">
        <v>0</v>
      </c>
      <c r="AI104" s="33">
        <v>1</v>
      </c>
      <c r="AJ104" s="33">
        <v>0</v>
      </c>
      <c r="AK104" s="33">
        <v>0</v>
      </c>
      <c r="AL104" s="33">
        <v>0</v>
      </c>
      <c r="AM104" s="33">
        <v>0</v>
      </c>
      <c r="AN104" s="120">
        <f>(Z104+AG104)/K104</f>
        <v>0.28000000000000003</v>
      </c>
      <c r="AO104" s="120">
        <f t="shared" si="45"/>
        <v>0.04</v>
      </c>
      <c r="AP104" s="27" t="s">
        <v>93</v>
      </c>
      <c r="AQ104" s="28" t="s">
        <v>85</v>
      </c>
      <c r="AR104" s="35" t="s">
        <v>82</v>
      </c>
      <c r="AS104" s="47" t="s">
        <v>87</v>
      </c>
      <c r="AT104" s="35" t="s">
        <v>86</v>
      </c>
      <c r="AU104" s="47" t="s">
        <v>140</v>
      </c>
      <c r="AV104" s="36">
        <v>0</v>
      </c>
      <c r="AW104" s="43"/>
      <c r="AX104" s="43">
        <v>2.6019999999999999</v>
      </c>
      <c r="AY104" s="43"/>
      <c r="AZ104" s="37"/>
      <c r="BA104" s="37"/>
      <c r="BB104" s="37"/>
      <c r="BC104" s="123">
        <f t="shared" si="47"/>
        <v>2.6019999999999999</v>
      </c>
      <c r="BD104" s="36" t="s">
        <v>111</v>
      </c>
      <c r="BE104" s="44"/>
      <c r="BF104" s="44"/>
      <c r="BG104" s="44"/>
      <c r="BH104" s="124">
        <f t="shared" si="48"/>
        <v>2.6019999999999999</v>
      </c>
      <c r="BI104" s="45">
        <f t="shared" si="46"/>
        <v>0.10407999999999999</v>
      </c>
      <c r="BJ104" s="39" t="s">
        <v>88</v>
      </c>
      <c r="BK104" s="136">
        <v>50</v>
      </c>
      <c r="BL104" s="137">
        <v>25</v>
      </c>
      <c r="BM104" s="137">
        <v>0</v>
      </c>
      <c r="BN104" s="137">
        <v>10</v>
      </c>
      <c r="BO104" s="137">
        <v>0</v>
      </c>
      <c r="BP104" s="137">
        <v>20</v>
      </c>
      <c r="BQ104" s="138">
        <f t="shared" si="49"/>
        <v>75</v>
      </c>
      <c r="BR104" s="138">
        <f t="shared" si="50"/>
        <v>10</v>
      </c>
      <c r="BS104" s="138">
        <f t="shared" si="51"/>
        <v>20</v>
      </c>
      <c r="BT104" s="138">
        <f t="shared" si="52"/>
        <v>105</v>
      </c>
      <c r="BU104" s="55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  <c r="DI104" s="8"/>
      <c r="DJ104" s="8"/>
    </row>
    <row r="105" spans="1:114" ht="12.75" customHeight="1">
      <c r="A105" s="24" t="s">
        <v>380</v>
      </c>
      <c r="B105" s="35" t="s">
        <v>381</v>
      </c>
      <c r="C105" s="35" t="s">
        <v>382</v>
      </c>
      <c r="D105" s="50" t="s">
        <v>313</v>
      </c>
      <c r="E105" s="28" t="s">
        <v>151</v>
      </c>
      <c r="F105" s="24" t="s">
        <v>108</v>
      </c>
      <c r="G105" s="47" t="s">
        <v>92</v>
      </c>
      <c r="H105" s="47" t="s">
        <v>92</v>
      </c>
      <c r="I105" s="31" t="s">
        <v>86</v>
      </c>
      <c r="J105" s="30" t="s">
        <v>87</v>
      </c>
      <c r="K105" s="112">
        <v>40</v>
      </c>
      <c r="L105" s="24">
        <v>28</v>
      </c>
      <c r="M105" s="24">
        <v>9</v>
      </c>
      <c r="N105" s="24">
        <v>3</v>
      </c>
      <c r="O105" s="106">
        <f t="shared" si="31"/>
        <v>196</v>
      </c>
      <c r="P105" s="24">
        <v>140</v>
      </c>
      <c r="Q105" s="24">
        <v>43</v>
      </c>
      <c r="R105" s="24">
        <v>13</v>
      </c>
      <c r="S105" s="106">
        <f>SUM(T105:Y105)</f>
        <v>28</v>
      </c>
      <c r="T105" s="24">
        <v>0</v>
      </c>
      <c r="U105" s="24">
        <v>12</v>
      </c>
      <c r="V105" s="24">
        <v>11</v>
      </c>
      <c r="W105" s="24">
        <v>5</v>
      </c>
      <c r="X105" s="24">
        <v>0</v>
      </c>
      <c r="Y105" s="24">
        <v>0</v>
      </c>
      <c r="Z105" s="106">
        <f t="shared" si="44"/>
        <v>9</v>
      </c>
      <c r="AA105" s="24">
        <v>0</v>
      </c>
      <c r="AB105" s="24">
        <v>6</v>
      </c>
      <c r="AC105" s="24">
        <v>2</v>
      </c>
      <c r="AD105" s="24">
        <v>0</v>
      </c>
      <c r="AE105" s="24">
        <v>1</v>
      </c>
      <c r="AF105" s="24">
        <v>0</v>
      </c>
      <c r="AG105" s="106">
        <f>SUM(AH105:AM105)</f>
        <v>3</v>
      </c>
      <c r="AH105" s="24">
        <v>0</v>
      </c>
      <c r="AI105" s="24">
        <v>2</v>
      </c>
      <c r="AJ105" s="24">
        <v>1</v>
      </c>
      <c r="AK105" s="24">
        <v>0</v>
      </c>
      <c r="AL105" s="24">
        <v>0</v>
      </c>
      <c r="AM105" s="24">
        <v>0</v>
      </c>
      <c r="AN105" s="120">
        <f>(Z105+AG105)/K105</f>
        <v>0.3</v>
      </c>
      <c r="AO105" s="120">
        <f t="shared" si="45"/>
        <v>7.4999999999999997E-2</v>
      </c>
      <c r="AP105" s="27" t="s">
        <v>93</v>
      </c>
      <c r="AQ105" s="27" t="s">
        <v>85</v>
      </c>
      <c r="AR105" s="58" t="s">
        <v>86</v>
      </c>
      <c r="AS105" s="30" t="s">
        <v>87</v>
      </c>
      <c r="AT105" s="35" t="s">
        <v>109</v>
      </c>
      <c r="AU105" s="47" t="s">
        <v>134</v>
      </c>
      <c r="AV105" s="36">
        <v>0</v>
      </c>
      <c r="AW105" s="43"/>
      <c r="AX105" s="43"/>
      <c r="AY105" s="36">
        <v>2</v>
      </c>
      <c r="AZ105" s="36">
        <v>2.1739999999999999</v>
      </c>
      <c r="BA105" s="37"/>
      <c r="BB105" s="37"/>
      <c r="BC105" s="123">
        <f t="shared" si="47"/>
        <v>4.1739999999999995</v>
      </c>
      <c r="BD105" s="24" t="s">
        <v>111</v>
      </c>
      <c r="BE105" s="44"/>
      <c r="BF105" s="44"/>
      <c r="BG105" s="67"/>
      <c r="BH105" s="124">
        <f t="shared" si="48"/>
        <v>4.1739999999999995</v>
      </c>
      <c r="BI105" s="45">
        <f t="shared" si="46"/>
        <v>0.10434999999999998</v>
      </c>
      <c r="BJ105" s="39" t="s">
        <v>102</v>
      </c>
      <c r="BK105" s="136">
        <v>50</v>
      </c>
      <c r="BL105" s="137">
        <v>45</v>
      </c>
      <c r="BM105" s="137">
        <v>50</v>
      </c>
      <c r="BN105" s="137">
        <v>10</v>
      </c>
      <c r="BO105" s="137">
        <v>20</v>
      </c>
      <c r="BP105" s="137">
        <v>20</v>
      </c>
      <c r="BQ105" s="138">
        <f t="shared" si="49"/>
        <v>95</v>
      </c>
      <c r="BR105" s="138">
        <f t="shared" si="50"/>
        <v>60</v>
      </c>
      <c r="BS105" s="138">
        <f t="shared" si="51"/>
        <v>40</v>
      </c>
      <c r="BT105" s="138">
        <f t="shared" si="52"/>
        <v>195</v>
      </c>
      <c r="BU105" s="55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8"/>
      <c r="DD105" s="8"/>
      <c r="DE105" s="8"/>
      <c r="DF105" s="8"/>
      <c r="DG105" s="8"/>
      <c r="DH105" s="8"/>
      <c r="DI105" s="8"/>
      <c r="DJ105" s="8"/>
    </row>
    <row r="106" spans="1:114" ht="12.75" customHeight="1">
      <c r="A106" s="25" t="s">
        <v>383</v>
      </c>
      <c r="B106" s="50" t="s">
        <v>144</v>
      </c>
      <c r="C106" s="29" t="s">
        <v>384</v>
      </c>
      <c r="D106" s="29" t="s">
        <v>150</v>
      </c>
      <c r="E106" s="28" t="s">
        <v>151</v>
      </c>
      <c r="F106" s="25" t="s">
        <v>79</v>
      </c>
      <c r="G106" s="27" t="s">
        <v>80</v>
      </c>
      <c r="H106" s="27" t="s">
        <v>385</v>
      </c>
      <c r="I106" s="47" t="s">
        <v>86</v>
      </c>
      <c r="J106" s="35" t="s">
        <v>121</v>
      </c>
      <c r="K106" s="112">
        <v>4</v>
      </c>
      <c r="L106" s="33">
        <v>2</v>
      </c>
      <c r="M106" s="33">
        <v>2</v>
      </c>
      <c r="N106" s="33">
        <v>0</v>
      </c>
      <c r="O106" s="106">
        <f t="shared" si="31"/>
        <v>16</v>
      </c>
      <c r="P106" s="33">
        <v>8</v>
      </c>
      <c r="Q106" s="33">
        <v>8</v>
      </c>
      <c r="R106" s="33">
        <v>0</v>
      </c>
      <c r="S106" s="106">
        <f>SUM(T106:W106)</f>
        <v>2</v>
      </c>
      <c r="T106" s="33">
        <v>0</v>
      </c>
      <c r="U106" s="33">
        <v>2</v>
      </c>
      <c r="V106" s="33">
        <v>0</v>
      </c>
      <c r="W106" s="33">
        <v>0</v>
      </c>
      <c r="X106" s="33">
        <v>0</v>
      </c>
      <c r="Y106" s="33">
        <v>0</v>
      </c>
      <c r="Z106" s="106">
        <f t="shared" si="44"/>
        <v>2</v>
      </c>
      <c r="AA106" s="33">
        <v>0</v>
      </c>
      <c r="AB106" s="33">
        <v>2</v>
      </c>
      <c r="AC106" s="33">
        <v>0</v>
      </c>
      <c r="AD106" s="33">
        <v>0</v>
      </c>
      <c r="AE106" s="33">
        <v>0</v>
      </c>
      <c r="AF106" s="33">
        <v>0</v>
      </c>
      <c r="AG106" s="106">
        <f>SUM(AH106:AJ106)</f>
        <v>0</v>
      </c>
      <c r="AH106" s="33">
        <v>0</v>
      </c>
      <c r="AI106" s="33">
        <v>0</v>
      </c>
      <c r="AJ106" s="33">
        <v>0</v>
      </c>
      <c r="AK106" s="33">
        <v>0</v>
      </c>
      <c r="AL106" s="33">
        <v>0</v>
      </c>
      <c r="AM106" s="33">
        <v>0</v>
      </c>
      <c r="AN106" s="120">
        <f>(M106+N106)/K106</f>
        <v>0.5</v>
      </c>
      <c r="AO106" s="120">
        <f t="shared" si="45"/>
        <v>0</v>
      </c>
      <c r="AP106" s="27" t="s">
        <v>93</v>
      </c>
      <c r="AQ106" s="27" t="s">
        <v>85</v>
      </c>
      <c r="AR106" s="47" t="s">
        <v>86</v>
      </c>
      <c r="AS106" s="35" t="s">
        <v>121</v>
      </c>
      <c r="AT106" s="47" t="s">
        <v>109</v>
      </c>
      <c r="AU106" s="35" t="s">
        <v>146</v>
      </c>
      <c r="AV106" s="36">
        <v>0</v>
      </c>
      <c r="AW106" s="43"/>
      <c r="AX106" s="43"/>
      <c r="AY106" s="43">
        <v>0.46800000000000003</v>
      </c>
      <c r="AZ106" s="37"/>
      <c r="BA106" s="37"/>
      <c r="BB106" s="37"/>
      <c r="BC106" s="123">
        <f t="shared" si="47"/>
        <v>0.46800000000000003</v>
      </c>
      <c r="BD106" s="36"/>
      <c r="BE106" s="44"/>
      <c r="BF106" s="44"/>
      <c r="BG106" s="44"/>
      <c r="BH106" s="124">
        <f t="shared" si="48"/>
        <v>0.46800000000000003</v>
      </c>
      <c r="BI106" s="45">
        <f t="shared" si="46"/>
        <v>0.11700000000000001</v>
      </c>
      <c r="BJ106" s="39" t="s">
        <v>102</v>
      </c>
      <c r="BK106" s="136">
        <v>50</v>
      </c>
      <c r="BL106" s="137">
        <v>25</v>
      </c>
      <c r="BM106" s="137">
        <v>10</v>
      </c>
      <c r="BN106" s="137">
        <v>70</v>
      </c>
      <c r="BO106" s="137">
        <v>0</v>
      </c>
      <c r="BP106" s="137">
        <v>20</v>
      </c>
      <c r="BQ106" s="138">
        <f t="shared" si="49"/>
        <v>75</v>
      </c>
      <c r="BR106" s="138">
        <f t="shared" si="50"/>
        <v>80</v>
      </c>
      <c r="BS106" s="138">
        <f t="shared" si="51"/>
        <v>20</v>
      </c>
      <c r="BT106" s="138">
        <f t="shared" si="52"/>
        <v>175</v>
      </c>
      <c r="BU106" s="27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  <c r="DJ106" s="8"/>
    </row>
    <row r="107" spans="1:114" ht="12" customHeight="1">
      <c r="A107" s="25" t="s">
        <v>386</v>
      </c>
      <c r="B107" s="50" t="s">
        <v>387</v>
      </c>
      <c r="C107" s="29" t="s">
        <v>388</v>
      </c>
      <c r="D107" s="29" t="s">
        <v>274</v>
      </c>
      <c r="E107" s="28" t="s">
        <v>118</v>
      </c>
      <c r="F107" s="25" t="s">
        <v>79</v>
      </c>
      <c r="G107" s="27" t="s">
        <v>91</v>
      </c>
      <c r="H107" s="27" t="s">
        <v>92</v>
      </c>
      <c r="I107" s="47" t="s">
        <v>214</v>
      </c>
      <c r="J107" s="35" t="s">
        <v>134</v>
      </c>
      <c r="K107" s="112">
        <v>34</v>
      </c>
      <c r="L107" s="33">
        <v>28</v>
      </c>
      <c r="M107" s="33">
        <v>5</v>
      </c>
      <c r="N107" s="33">
        <v>1</v>
      </c>
      <c r="O107" s="106">
        <f t="shared" si="31"/>
        <v>158</v>
      </c>
      <c r="P107" s="33">
        <v>130</v>
      </c>
      <c r="Q107" s="33">
        <v>24</v>
      </c>
      <c r="R107" s="33">
        <v>4</v>
      </c>
      <c r="S107" s="106">
        <f>SUM(T107:Y107)</f>
        <v>28</v>
      </c>
      <c r="T107" s="33">
        <v>0</v>
      </c>
      <c r="U107" s="33">
        <v>12</v>
      </c>
      <c r="V107" s="33">
        <v>14</v>
      </c>
      <c r="W107" s="33">
        <v>2</v>
      </c>
      <c r="X107" s="33">
        <v>0</v>
      </c>
      <c r="Y107" s="33">
        <v>0</v>
      </c>
      <c r="Z107" s="106">
        <f t="shared" si="44"/>
        <v>5</v>
      </c>
      <c r="AA107" s="33">
        <v>0</v>
      </c>
      <c r="AB107" s="33">
        <v>4</v>
      </c>
      <c r="AC107" s="33">
        <v>0</v>
      </c>
      <c r="AD107" s="33">
        <v>0</v>
      </c>
      <c r="AE107" s="33">
        <v>1</v>
      </c>
      <c r="AF107" s="33">
        <v>0</v>
      </c>
      <c r="AG107" s="106">
        <f>SUM(AH107:AM107)</f>
        <v>1</v>
      </c>
      <c r="AH107" s="33">
        <v>0</v>
      </c>
      <c r="AI107" s="33">
        <v>1</v>
      </c>
      <c r="AJ107" s="33">
        <v>0</v>
      </c>
      <c r="AK107" s="33">
        <v>0</v>
      </c>
      <c r="AL107" s="33">
        <v>0</v>
      </c>
      <c r="AM107" s="33">
        <v>0</v>
      </c>
      <c r="AN107" s="120">
        <f>(Z107+AG107)/K107</f>
        <v>0.17647058823529413</v>
      </c>
      <c r="AO107" s="120">
        <f t="shared" si="45"/>
        <v>2.9411764705882353E-2</v>
      </c>
      <c r="AP107" s="27" t="s">
        <v>93</v>
      </c>
      <c r="AQ107" s="27" t="s">
        <v>85</v>
      </c>
      <c r="AR107" s="47" t="s">
        <v>97</v>
      </c>
      <c r="AS107" s="35" t="s">
        <v>83</v>
      </c>
      <c r="AT107" s="47" t="s">
        <v>100</v>
      </c>
      <c r="AU107" s="35" t="s">
        <v>83</v>
      </c>
      <c r="AV107" s="36">
        <v>1.64518345</v>
      </c>
      <c r="AW107" s="43"/>
      <c r="AX107" s="43"/>
      <c r="AY107" s="43"/>
      <c r="AZ107" s="37"/>
      <c r="BA107" s="37"/>
      <c r="BB107" s="37"/>
      <c r="BC107" s="123">
        <f t="shared" si="47"/>
        <v>1.64518345</v>
      </c>
      <c r="BD107" s="36" t="s">
        <v>111</v>
      </c>
      <c r="BE107" s="44"/>
      <c r="BF107" s="44">
        <v>1.8</v>
      </c>
      <c r="BG107" s="44">
        <v>1.2999999999999999E-2</v>
      </c>
      <c r="BH107" s="124">
        <f t="shared" si="48"/>
        <v>3.4581834499999999</v>
      </c>
      <c r="BI107" s="45">
        <f t="shared" si="46"/>
        <v>0.10171127794117647</v>
      </c>
      <c r="BJ107" s="39" t="s">
        <v>88</v>
      </c>
      <c r="BK107" s="136">
        <v>20</v>
      </c>
      <c r="BL107" s="137">
        <v>15</v>
      </c>
      <c r="BM107" s="137">
        <v>30</v>
      </c>
      <c r="BN107" s="137">
        <v>70</v>
      </c>
      <c r="BO107" s="137">
        <v>0</v>
      </c>
      <c r="BP107" s="137">
        <v>10</v>
      </c>
      <c r="BQ107" s="138">
        <f t="shared" si="49"/>
        <v>35</v>
      </c>
      <c r="BR107" s="138">
        <f t="shared" si="50"/>
        <v>100</v>
      </c>
      <c r="BS107" s="138">
        <f t="shared" si="51"/>
        <v>10</v>
      </c>
      <c r="BT107" s="138">
        <f t="shared" si="52"/>
        <v>145</v>
      </c>
      <c r="BU107" s="27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8"/>
      <c r="DD107" s="8"/>
      <c r="DE107" s="8"/>
      <c r="DF107" s="8"/>
      <c r="DG107" s="8"/>
      <c r="DH107" s="8"/>
      <c r="DI107" s="8"/>
      <c r="DJ107" s="8"/>
    </row>
    <row r="108" spans="1:114" ht="12.75" customHeight="1">
      <c r="A108" s="26" t="s">
        <v>389</v>
      </c>
      <c r="B108" s="29" t="s">
        <v>390</v>
      </c>
      <c r="C108" s="29" t="s">
        <v>391</v>
      </c>
      <c r="D108" s="29" t="s">
        <v>106</v>
      </c>
      <c r="E108" s="28" t="s">
        <v>107</v>
      </c>
      <c r="F108" s="25" t="s">
        <v>79</v>
      </c>
      <c r="G108" s="27" t="s">
        <v>80</v>
      </c>
      <c r="H108" s="27" t="s">
        <v>81</v>
      </c>
      <c r="I108" s="56" t="s">
        <v>82</v>
      </c>
      <c r="J108" s="28" t="s">
        <v>135</v>
      </c>
      <c r="K108" s="113">
        <v>6</v>
      </c>
      <c r="L108" s="33">
        <v>6</v>
      </c>
      <c r="M108" s="33">
        <v>0</v>
      </c>
      <c r="N108" s="33">
        <v>0</v>
      </c>
      <c r="O108" s="106">
        <v>26</v>
      </c>
      <c r="P108" s="33">
        <v>24</v>
      </c>
      <c r="Q108" s="33">
        <v>0</v>
      </c>
      <c r="R108" s="33">
        <v>0</v>
      </c>
      <c r="S108" s="106">
        <f>SUM(T108:Y108)</f>
        <v>6</v>
      </c>
      <c r="T108" s="33">
        <v>0</v>
      </c>
      <c r="U108" s="33">
        <v>4</v>
      </c>
      <c r="V108" s="33">
        <v>2</v>
      </c>
      <c r="W108" s="33">
        <v>0</v>
      </c>
      <c r="X108" s="33">
        <v>0</v>
      </c>
      <c r="Y108" s="33">
        <v>0</v>
      </c>
      <c r="Z108" s="106">
        <f t="shared" si="44"/>
        <v>0</v>
      </c>
      <c r="AA108" s="33">
        <v>0</v>
      </c>
      <c r="AB108" s="33">
        <v>0</v>
      </c>
      <c r="AC108" s="33">
        <v>0</v>
      </c>
      <c r="AD108" s="33">
        <v>0</v>
      </c>
      <c r="AE108" s="33">
        <v>0</v>
      </c>
      <c r="AF108" s="33">
        <v>0</v>
      </c>
      <c r="AG108" s="106">
        <f>SUM(AH108:AM108)</f>
        <v>0</v>
      </c>
      <c r="AH108" s="33">
        <v>0</v>
      </c>
      <c r="AI108" s="33">
        <v>0</v>
      </c>
      <c r="AJ108" s="33">
        <v>0</v>
      </c>
      <c r="AK108" s="33">
        <v>0</v>
      </c>
      <c r="AL108" s="33">
        <v>0</v>
      </c>
      <c r="AM108" s="33">
        <v>0</v>
      </c>
      <c r="AN108" s="120">
        <f>(Z108+AG108)/K108</f>
        <v>0</v>
      </c>
      <c r="AO108" s="120">
        <f t="shared" si="45"/>
        <v>0</v>
      </c>
      <c r="AP108" s="27" t="s">
        <v>84</v>
      </c>
      <c r="AQ108" s="27" t="s">
        <v>85</v>
      </c>
      <c r="AR108" s="27" t="s">
        <v>82</v>
      </c>
      <c r="AS108" s="27" t="s">
        <v>135</v>
      </c>
      <c r="AT108" s="27" t="s">
        <v>86</v>
      </c>
      <c r="AU108" s="27" t="s">
        <v>135</v>
      </c>
      <c r="AV108" s="36">
        <v>0</v>
      </c>
      <c r="AW108" s="36"/>
      <c r="AX108" s="36">
        <v>0.70199999999999996</v>
      </c>
      <c r="AY108" s="37"/>
      <c r="AZ108" s="37"/>
      <c r="BA108" s="37"/>
      <c r="BB108" s="37"/>
      <c r="BC108" s="123">
        <f t="shared" si="47"/>
        <v>0.70199999999999996</v>
      </c>
      <c r="BD108" s="36" t="s">
        <v>111</v>
      </c>
      <c r="BE108" s="49"/>
      <c r="BF108" s="49"/>
      <c r="BG108" s="49"/>
      <c r="BH108" s="124">
        <f t="shared" si="48"/>
        <v>0.70199999999999996</v>
      </c>
      <c r="BI108" s="45">
        <f t="shared" si="46"/>
        <v>0.11699999999999999</v>
      </c>
      <c r="BJ108" s="39" t="s">
        <v>88</v>
      </c>
      <c r="BK108" s="136">
        <v>30</v>
      </c>
      <c r="BL108" s="137">
        <v>35</v>
      </c>
      <c r="BM108" s="137">
        <v>0</v>
      </c>
      <c r="BN108" s="137">
        <v>70</v>
      </c>
      <c r="BO108" s="137">
        <v>0</v>
      </c>
      <c r="BP108" s="137">
        <v>20</v>
      </c>
      <c r="BQ108" s="138">
        <f t="shared" si="49"/>
        <v>65</v>
      </c>
      <c r="BR108" s="138">
        <f t="shared" si="50"/>
        <v>70</v>
      </c>
      <c r="BS108" s="138">
        <f t="shared" si="51"/>
        <v>20</v>
      </c>
      <c r="BT108" s="138">
        <f t="shared" si="52"/>
        <v>155</v>
      </c>
      <c r="BU108" s="27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8"/>
      <c r="DD108" s="8"/>
      <c r="DE108" s="8"/>
      <c r="DF108" s="8"/>
      <c r="DG108" s="8"/>
      <c r="DH108" s="8"/>
      <c r="DI108" s="8"/>
      <c r="DJ108" s="8"/>
    </row>
    <row r="109" spans="1:114" ht="12.75" customHeight="1">
      <c r="A109" s="24" t="s">
        <v>392</v>
      </c>
      <c r="B109" s="29" t="s">
        <v>393</v>
      </c>
      <c r="C109" s="30" t="s">
        <v>394</v>
      </c>
      <c r="D109" s="29" t="s">
        <v>77</v>
      </c>
      <c r="E109" s="28" t="s">
        <v>78</v>
      </c>
      <c r="F109" s="24" t="s">
        <v>108</v>
      </c>
      <c r="G109" s="29" t="s">
        <v>395</v>
      </c>
      <c r="H109" s="29" t="s">
        <v>395</v>
      </c>
      <c r="I109" s="76" t="s">
        <v>109</v>
      </c>
      <c r="J109" s="30" t="s">
        <v>87</v>
      </c>
      <c r="K109" s="106">
        <v>38</v>
      </c>
      <c r="L109" s="72">
        <v>27</v>
      </c>
      <c r="M109" s="72">
        <v>9</v>
      </c>
      <c r="N109" s="72">
        <v>2</v>
      </c>
      <c r="O109" s="106">
        <f t="shared" ref="O109:O121" si="53">SUM(P109:R109)</f>
        <v>173</v>
      </c>
      <c r="P109" s="72">
        <v>125</v>
      </c>
      <c r="Q109" s="72">
        <v>40</v>
      </c>
      <c r="R109" s="72">
        <v>8</v>
      </c>
      <c r="S109" s="106">
        <f>SUM(T109:Y109)</f>
        <v>27</v>
      </c>
      <c r="T109" s="72">
        <v>0</v>
      </c>
      <c r="U109" s="72">
        <v>13</v>
      </c>
      <c r="V109" s="72">
        <v>12</v>
      </c>
      <c r="W109" s="72">
        <v>2</v>
      </c>
      <c r="X109" s="72">
        <v>0</v>
      </c>
      <c r="Y109" s="72">
        <v>0</v>
      </c>
      <c r="Z109" s="106">
        <f t="shared" si="44"/>
        <v>9</v>
      </c>
      <c r="AA109" s="72">
        <v>0</v>
      </c>
      <c r="AB109" s="72">
        <v>9</v>
      </c>
      <c r="AC109" s="72">
        <v>0</v>
      </c>
      <c r="AD109" s="72">
        <v>0</v>
      </c>
      <c r="AE109" s="72">
        <v>0</v>
      </c>
      <c r="AF109" s="72">
        <v>0</v>
      </c>
      <c r="AG109" s="106">
        <f>SUM(AH109:AM109)</f>
        <v>2</v>
      </c>
      <c r="AH109" s="72">
        <v>0</v>
      </c>
      <c r="AI109" s="72">
        <v>2</v>
      </c>
      <c r="AJ109" s="72">
        <v>0</v>
      </c>
      <c r="AK109" s="72">
        <v>0</v>
      </c>
      <c r="AL109" s="72">
        <v>0</v>
      </c>
      <c r="AM109" s="72">
        <v>0</v>
      </c>
      <c r="AN109" s="120">
        <f>(M109+N109)/K109</f>
        <v>0.28947368421052633</v>
      </c>
      <c r="AO109" s="120">
        <f t="shared" si="45"/>
        <v>5.2631578947368418E-2</v>
      </c>
      <c r="AP109" s="27" t="s">
        <v>93</v>
      </c>
      <c r="AQ109" s="29" t="s">
        <v>85</v>
      </c>
      <c r="AR109" s="29" t="s">
        <v>109</v>
      </c>
      <c r="AS109" s="30" t="s">
        <v>87</v>
      </c>
      <c r="AT109" s="29" t="s">
        <v>94</v>
      </c>
      <c r="AU109" s="30" t="s">
        <v>98</v>
      </c>
      <c r="AV109" s="36">
        <v>0</v>
      </c>
      <c r="AW109" s="36"/>
      <c r="AX109" s="37"/>
      <c r="AY109" s="36"/>
      <c r="AZ109" s="36">
        <v>0.2</v>
      </c>
      <c r="BA109" s="36">
        <v>3.524</v>
      </c>
      <c r="BB109" s="36"/>
      <c r="BC109" s="123">
        <f t="shared" si="47"/>
        <v>3.7240000000000002</v>
      </c>
      <c r="BD109" s="24"/>
      <c r="BE109" s="24"/>
      <c r="BF109" s="24"/>
      <c r="BG109" s="24"/>
      <c r="BH109" s="124">
        <f t="shared" si="48"/>
        <v>3.7240000000000002</v>
      </c>
      <c r="BI109" s="45">
        <f t="shared" si="46"/>
        <v>9.8000000000000004E-2</v>
      </c>
      <c r="BJ109" s="39" t="s">
        <v>88</v>
      </c>
      <c r="BK109" s="136">
        <v>40</v>
      </c>
      <c r="BL109" s="137">
        <v>20</v>
      </c>
      <c r="BM109" s="137">
        <v>50</v>
      </c>
      <c r="BN109" s="137">
        <v>30</v>
      </c>
      <c r="BO109" s="137">
        <v>0</v>
      </c>
      <c r="BP109" s="137">
        <v>20</v>
      </c>
      <c r="BQ109" s="138">
        <f t="shared" si="49"/>
        <v>60</v>
      </c>
      <c r="BR109" s="138">
        <f t="shared" si="50"/>
        <v>80</v>
      </c>
      <c r="BS109" s="138">
        <f t="shared" si="51"/>
        <v>20</v>
      </c>
      <c r="BT109" s="138">
        <f t="shared" si="52"/>
        <v>160</v>
      </c>
      <c r="BU109" s="30"/>
      <c r="BV109" s="77"/>
      <c r="BW109" s="77"/>
      <c r="BX109" s="77"/>
      <c r="BY109" s="77"/>
      <c r="BZ109" s="77"/>
      <c r="CA109" s="77"/>
      <c r="CB109" s="77"/>
      <c r="CC109" s="77"/>
      <c r="CD109" s="77"/>
      <c r="CE109" s="77"/>
      <c r="CF109" s="77"/>
      <c r="CG109" s="77"/>
      <c r="CH109" s="77"/>
      <c r="CI109" s="77"/>
      <c r="CJ109" s="77"/>
      <c r="CK109" s="77"/>
      <c r="CL109" s="77"/>
      <c r="CM109" s="77"/>
      <c r="CN109" s="77"/>
      <c r="CO109" s="77"/>
      <c r="CP109" s="77"/>
      <c r="CQ109" s="77"/>
      <c r="CR109" s="77"/>
      <c r="CS109" s="77"/>
      <c r="CT109" s="77"/>
      <c r="CU109" s="77"/>
      <c r="CV109" s="77"/>
      <c r="CW109" s="77"/>
      <c r="CX109" s="77"/>
      <c r="CY109" s="77"/>
      <c r="CZ109" s="77"/>
      <c r="DA109" s="77"/>
      <c r="DB109" s="77"/>
      <c r="DC109" s="77"/>
      <c r="DD109" s="77"/>
      <c r="DE109" s="77"/>
      <c r="DF109" s="77"/>
      <c r="DG109" s="77"/>
      <c r="DH109" s="77"/>
      <c r="DI109" s="77"/>
      <c r="DJ109" s="77"/>
    </row>
    <row r="110" spans="1:114" ht="12.75" customHeight="1">
      <c r="A110" s="26" t="s">
        <v>396</v>
      </c>
      <c r="B110" s="30" t="s">
        <v>397</v>
      </c>
      <c r="C110" s="30" t="s">
        <v>394</v>
      </c>
      <c r="D110" s="30" t="s">
        <v>77</v>
      </c>
      <c r="E110" s="28" t="s">
        <v>78</v>
      </c>
      <c r="F110" s="25" t="s">
        <v>79</v>
      </c>
      <c r="G110" s="30" t="s">
        <v>80</v>
      </c>
      <c r="H110" s="30" t="s">
        <v>81</v>
      </c>
      <c r="I110" s="30" t="s">
        <v>94</v>
      </c>
      <c r="J110" s="28" t="s">
        <v>146</v>
      </c>
      <c r="K110" s="106">
        <v>0</v>
      </c>
      <c r="L110" s="33">
        <v>6</v>
      </c>
      <c r="M110" s="33">
        <v>0</v>
      </c>
      <c r="N110" s="33">
        <v>0</v>
      </c>
      <c r="O110" s="106">
        <f t="shared" si="53"/>
        <v>24</v>
      </c>
      <c r="P110" s="33">
        <v>24</v>
      </c>
      <c r="Q110" s="33">
        <v>0</v>
      </c>
      <c r="R110" s="33">
        <v>0</v>
      </c>
      <c r="S110" s="106">
        <v>0</v>
      </c>
      <c r="T110" s="33">
        <v>0</v>
      </c>
      <c r="U110" s="33">
        <v>6</v>
      </c>
      <c r="V110" s="33">
        <v>0</v>
      </c>
      <c r="W110" s="33">
        <v>0</v>
      </c>
      <c r="X110" s="33">
        <v>0</v>
      </c>
      <c r="Y110" s="33">
        <v>0</v>
      </c>
      <c r="Z110" s="106">
        <v>0</v>
      </c>
      <c r="AA110" s="33">
        <v>0</v>
      </c>
      <c r="AB110" s="33">
        <v>0</v>
      </c>
      <c r="AC110" s="33">
        <v>0</v>
      </c>
      <c r="AD110" s="33">
        <v>0</v>
      </c>
      <c r="AE110" s="33">
        <v>0</v>
      </c>
      <c r="AF110" s="33">
        <v>0</v>
      </c>
      <c r="AG110" s="106">
        <v>0</v>
      </c>
      <c r="AH110" s="33">
        <v>0</v>
      </c>
      <c r="AI110" s="33">
        <v>0</v>
      </c>
      <c r="AJ110" s="33">
        <v>0</v>
      </c>
      <c r="AK110" s="33">
        <v>0</v>
      </c>
      <c r="AL110" s="33">
        <v>0</v>
      </c>
      <c r="AM110" s="33">
        <v>0</v>
      </c>
      <c r="AN110" s="120">
        <f>(M110+N110)/BV110</f>
        <v>0</v>
      </c>
      <c r="AO110" s="120">
        <f>N110/BV110</f>
        <v>0</v>
      </c>
      <c r="AP110" s="27" t="s">
        <v>84</v>
      </c>
      <c r="AQ110" s="27" t="s">
        <v>85</v>
      </c>
      <c r="AR110" s="30" t="s">
        <v>94</v>
      </c>
      <c r="AS110" s="30" t="s">
        <v>146</v>
      </c>
      <c r="AT110" s="30" t="s">
        <v>120</v>
      </c>
      <c r="AU110" s="27" t="s">
        <v>119</v>
      </c>
      <c r="AV110" s="36">
        <v>0</v>
      </c>
      <c r="AW110" s="43"/>
      <c r="AX110" s="43"/>
      <c r="AY110" s="43"/>
      <c r="AZ110" s="37"/>
      <c r="BA110" s="36">
        <v>0.54</v>
      </c>
      <c r="BB110" s="37"/>
      <c r="BC110" s="123">
        <f t="shared" si="47"/>
        <v>0.54</v>
      </c>
      <c r="BD110" s="43"/>
      <c r="BE110" s="44"/>
      <c r="BF110" s="44"/>
      <c r="BG110" s="44"/>
      <c r="BH110" s="124">
        <f t="shared" si="48"/>
        <v>0.54</v>
      </c>
      <c r="BI110" s="45">
        <f>BH110/BV110</f>
        <v>9.0000000000000011E-2</v>
      </c>
      <c r="BJ110" s="39" t="s">
        <v>122</v>
      </c>
      <c r="BK110" s="136">
        <v>40</v>
      </c>
      <c r="BL110" s="137">
        <v>20</v>
      </c>
      <c r="BM110" s="137">
        <v>10</v>
      </c>
      <c r="BN110" s="137">
        <v>10</v>
      </c>
      <c r="BO110" s="137">
        <v>0</v>
      </c>
      <c r="BP110" s="137">
        <v>10</v>
      </c>
      <c r="BQ110" s="138">
        <f t="shared" si="49"/>
        <v>60</v>
      </c>
      <c r="BR110" s="138">
        <f t="shared" si="50"/>
        <v>20</v>
      </c>
      <c r="BS110" s="138">
        <f t="shared" si="51"/>
        <v>10</v>
      </c>
      <c r="BT110" s="138">
        <f t="shared" si="52"/>
        <v>90</v>
      </c>
      <c r="BU110" s="27" t="s">
        <v>184</v>
      </c>
      <c r="BV110" s="202">
        <v>6</v>
      </c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8"/>
      <c r="DD110" s="8"/>
      <c r="DE110" s="8"/>
      <c r="DF110" s="8"/>
      <c r="DG110" s="8"/>
      <c r="DH110" s="8"/>
      <c r="DI110" s="8"/>
      <c r="DJ110" s="8"/>
    </row>
    <row r="111" spans="1:114" ht="12.75" customHeight="1">
      <c r="A111" s="26" t="s">
        <v>398</v>
      </c>
      <c r="B111" s="58" t="s">
        <v>399</v>
      </c>
      <c r="C111" s="58" t="s">
        <v>394</v>
      </c>
      <c r="D111" s="58" t="s">
        <v>77</v>
      </c>
      <c r="E111" s="28" t="s">
        <v>78</v>
      </c>
      <c r="F111" s="26" t="s">
        <v>108</v>
      </c>
      <c r="G111" s="47" t="s">
        <v>92</v>
      </c>
      <c r="H111" s="47" t="s">
        <v>92</v>
      </c>
      <c r="I111" s="47" t="s">
        <v>100</v>
      </c>
      <c r="J111" s="47" t="s">
        <v>87</v>
      </c>
      <c r="K111" s="112">
        <v>30</v>
      </c>
      <c r="L111" s="54">
        <v>24</v>
      </c>
      <c r="M111" s="54">
        <v>4</v>
      </c>
      <c r="N111" s="53">
        <v>2</v>
      </c>
      <c r="O111" s="106">
        <f t="shared" si="53"/>
        <v>158</v>
      </c>
      <c r="P111" s="53">
        <v>122</v>
      </c>
      <c r="Q111" s="53">
        <v>28</v>
      </c>
      <c r="R111" s="53">
        <v>8</v>
      </c>
      <c r="S111" s="106">
        <f>SUM(T111:Y111)</f>
        <v>24</v>
      </c>
      <c r="T111" s="53">
        <v>0</v>
      </c>
      <c r="U111" s="53">
        <v>4</v>
      </c>
      <c r="V111" s="53">
        <v>8</v>
      </c>
      <c r="W111" s="53">
        <v>12</v>
      </c>
      <c r="X111" s="53">
        <v>0</v>
      </c>
      <c r="Y111" s="53">
        <v>0</v>
      </c>
      <c r="Z111" s="106">
        <f>SUM(AA111:AF111)</f>
        <v>4</v>
      </c>
      <c r="AA111" s="53">
        <v>0</v>
      </c>
      <c r="AB111" s="53">
        <v>0</v>
      </c>
      <c r="AC111" s="53">
        <v>0</v>
      </c>
      <c r="AD111" s="53">
        <v>4</v>
      </c>
      <c r="AE111" s="53">
        <v>0</v>
      </c>
      <c r="AF111" s="53">
        <v>0</v>
      </c>
      <c r="AG111" s="106">
        <f>SUM(AH111:AM111)</f>
        <v>2</v>
      </c>
      <c r="AH111" s="53">
        <v>0</v>
      </c>
      <c r="AI111" s="53">
        <v>2</v>
      </c>
      <c r="AJ111" s="53">
        <v>0</v>
      </c>
      <c r="AK111" s="53">
        <v>0</v>
      </c>
      <c r="AL111" s="53">
        <v>0</v>
      </c>
      <c r="AM111" s="53">
        <v>0</v>
      </c>
      <c r="AN111" s="122">
        <f>(Z111+AG111)/K111</f>
        <v>0.2</v>
      </c>
      <c r="AO111" s="120">
        <f>N111/K111</f>
        <v>6.6666666666666666E-2</v>
      </c>
      <c r="AP111" s="27" t="s">
        <v>93</v>
      </c>
      <c r="AQ111" s="47" t="s">
        <v>85</v>
      </c>
      <c r="AR111" s="47" t="s">
        <v>100</v>
      </c>
      <c r="AS111" s="47" t="s">
        <v>87</v>
      </c>
      <c r="AT111" s="47" t="s">
        <v>82</v>
      </c>
      <c r="AU111" s="58" t="s">
        <v>400</v>
      </c>
      <c r="AV111" s="36">
        <v>0.41</v>
      </c>
      <c r="AW111" s="43">
        <v>1</v>
      </c>
      <c r="AX111" s="43">
        <v>1.2205900000000001</v>
      </c>
      <c r="AY111" s="43"/>
      <c r="AZ111" s="37"/>
      <c r="BA111" s="37"/>
      <c r="BB111" s="37"/>
      <c r="BC111" s="123">
        <f t="shared" si="47"/>
        <v>2.6305899999999998</v>
      </c>
      <c r="BD111" s="43" t="s">
        <v>111</v>
      </c>
      <c r="BE111" s="44"/>
      <c r="BF111" s="44">
        <v>0.5</v>
      </c>
      <c r="BG111" s="44"/>
      <c r="BH111" s="124">
        <f t="shared" si="48"/>
        <v>3.1305899999999998</v>
      </c>
      <c r="BI111" s="45">
        <f>BH111/K111</f>
        <v>0.10435299999999999</v>
      </c>
      <c r="BJ111" s="39" t="s">
        <v>102</v>
      </c>
      <c r="BK111" s="136">
        <v>40</v>
      </c>
      <c r="BL111" s="137">
        <v>20</v>
      </c>
      <c r="BM111" s="137">
        <v>50</v>
      </c>
      <c r="BN111" s="137">
        <v>30</v>
      </c>
      <c r="BO111" s="137">
        <v>0</v>
      </c>
      <c r="BP111" s="137">
        <v>30</v>
      </c>
      <c r="BQ111" s="138">
        <f t="shared" si="49"/>
        <v>60</v>
      </c>
      <c r="BR111" s="138">
        <f t="shared" si="50"/>
        <v>80</v>
      </c>
      <c r="BS111" s="138">
        <f t="shared" si="51"/>
        <v>30</v>
      </c>
      <c r="BT111" s="138">
        <f t="shared" si="52"/>
        <v>170</v>
      </c>
      <c r="BU111" s="35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</row>
    <row r="112" spans="1:114" ht="12.75" customHeight="1">
      <c r="A112" s="24" t="s">
        <v>401</v>
      </c>
      <c r="B112" s="29" t="s">
        <v>402</v>
      </c>
      <c r="C112" s="30" t="s">
        <v>394</v>
      </c>
      <c r="D112" s="29" t="s">
        <v>77</v>
      </c>
      <c r="E112" s="28" t="s">
        <v>78</v>
      </c>
      <c r="F112" s="24" t="s">
        <v>79</v>
      </c>
      <c r="G112" s="29" t="s">
        <v>91</v>
      </c>
      <c r="H112" s="29" t="s">
        <v>92</v>
      </c>
      <c r="I112" s="76" t="s">
        <v>100</v>
      </c>
      <c r="J112" s="30" t="s">
        <v>87</v>
      </c>
      <c r="K112" s="106">
        <v>36</v>
      </c>
      <c r="L112" s="72">
        <v>24</v>
      </c>
      <c r="M112" s="72">
        <v>10</v>
      </c>
      <c r="N112" s="72">
        <v>2</v>
      </c>
      <c r="O112" s="107">
        <f t="shared" si="53"/>
        <v>166</v>
      </c>
      <c r="P112" s="72">
        <v>112</v>
      </c>
      <c r="Q112" s="72">
        <v>46</v>
      </c>
      <c r="R112" s="72">
        <v>8</v>
      </c>
      <c r="S112" s="107">
        <f>SUM(T112:Y112)</f>
        <v>24</v>
      </c>
      <c r="T112" s="72">
        <v>0</v>
      </c>
      <c r="U112" s="72">
        <v>12</v>
      </c>
      <c r="V112" s="72">
        <v>8</v>
      </c>
      <c r="W112" s="72">
        <v>4</v>
      </c>
      <c r="X112" s="72">
        <v>0</v>
      </c>
      <c r="Y112" s="72">
        <v>0</v>
      </c>
      <c r="Z112" s="107">
        <f>SUM(AA112:AF112)</f>
        <v>10</v>
      </c>
      <c r="AA112" s="72">
        <v>0</v>
      </c>
      <c r="AB112" s="72">
        <v>8</v>
      </c>
      <c r="AC112" s="72">
        <v>0</v>
      </c>
      <c r="AD112" s="72">
        <v>0</v>
      </c>
      <c r="AE112" s="72">
        <v>2</v>
      </c>
      <c r="AF112" s="72">
        <v>0</v>
      </c>
      <c r="AG112" s="107">
        <f>SUM(AH112:AM112)</f>
        <v>2</v>
      </c>
      <c r="AH112" s="72">
        <v>0</v>
      </c>
      <c r="AI112" s="72">
        <v>2</v>
      </c>
      <c r="AJ112" s="72">
        <v>0</v>
      </c>
      <c r="AK112" s="72">
        <v>0</v>
      </c>
      <c r="AL112" s="72">
        <v>0</v>
      </c>
      <c r="AM112" s="72">
        <v>0</v>
      </c>
      <c r="AN112" s="120">
        <f>(Z112+AG112)/K112</f>
        <v>0.33333333333333331</v>
      </c>
      <c r="AO112" s="120">
        <f>N112/K112</f>
        <v>5.5555555555555552E-2</v>
      </c>
      <c r="AP112" s="27" t="s">
        <v>93</v>
      </c>
      <c r="AQ112" s="29" t="s">
        <v>85</v>
      </c>
      <c r="AR112" s="29" t="s">
        <v>100</v>
      </c>
      <c r="AS112" s="30" t="s">
        <v>87</v>
      </c>
      <c r="AT112" s="29" t="s">
        <v>82</v>
      </c>
      <c r="AU112" s="30" t="s">
        <v>98</v>
      </c>
      <c r="AV112" s="36">
        <v>0</v>
      </c>
      <c r="AW112" s="36">
        <v>2</v>
      </c>
      <c r="AX112" s="36">
        <v>1.5436489200000001</v>
      </c>
      <c r="AY112" s="36"/>
      <c r="AZ112" s="37"/>
      <c r="BA112" s="37"/>
      <c r="BB112" s="37"/>
      <c r="BC112" s="123">
        <f t="shared" si="47"/>
        <v>3.5436489199999999</v>
      </c>
      <c r="BD112" s="24"/>
      <c r="BE112" s="24"/>
      <c r="BF112" s="44">
        <v>0.6</v>
      </c>
      <c r="BG112" s="24"/>
      <c r="BH112" s="124">
        <f t="shared" si="48"/>
        <v>4.1436489199999995</v>
      </c>
      <c r="BI112" s="45">
        <f>BH112/K112</f>
        <v>0.11510135888888888</v>
      </c>
      <c r="BJ112" s="39" t="s">
        <v>102</v>
      </c>
      <c r="BK112" s="136">
        <v>40</v>
      </c>
      <c r="BL112" s="137">
        <v>20</v>
      </c>
      <c r="BM112" s="137">
        <v>30</v>
      </c>
      <c r="BN112" s="137">
        <v>70</v>
      </c>
      <c r="BO112" s="137">
        <v>0</v>
      </c>
      <c r="BP112" s="137">
        <v>20</v>
      </c>
      <c r="BQ112" s="138">
        <f t="shared" si="49"/>
        <v>60</v>
      </c>
      <c r="BR112" s="138">
        <f t="shared" si="50"/>
        <v>100</v>
      </c>
      <c r="BS112" s="138">
        <f t="shared" si="51"/>
        <v>20</v>
      </c>
      <c r="BT112" s="138">
        <f t="shared" si="52"/>
        <v>180</v>
      </c>
      <c r="BU112" s="27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</row>
    <row r="113" spans="1:114" ht="12" customHeight="1">
      <c r="A113" s="24" t="s">
        <v>403</v>
      </c>
      <c r="B113" s="29" t="s">
        <v>404</v>
      </c>
      <c r="C113" s="30" t="s">
        <v>394</v>
      </c>
      <c r="D113" s="29" t="s">
        <v>77</v>
      </c>
      <c r="E113" s="28" t="s">
        <v>78</v>
      </c>
      <c r="F113" s="24" t="s">
        <v>108</v>
      </c>
      <c r="G113" s="29" t="s">
        <v>395</v>
      </c>
      <c r="H113" s="29" t="s">
        <v>395</v>
      </c>
      <c r="I113" s="76" t="s">
        <v>109</v>
      </c>
      <c r="J113" s="30" t="s">
        <v>140</v>
      </c>
      <c r="K113" s="106">
        <v>25</v>
      </c>
      <c r="L113" s="72">
        <v>18</v>
      </c>
      <c r="M113" s="72">
        <v>6</v>
      </c>
      <c r="N113" s="72">
        <v>1</v>
      </c>
      <c r="O113" s="106">
        <f t="shared" si="53"/>
        <v>113</v>
      </c>
      <c r="P113" s="72">
        <v>83</v>
      </c>
      <c r="Q113" s="72">
        <v>26</v>
      </c>
      <c r="R113" s="72">
        <v>4</v>
      </c>
      <c r="S113" s="106">
        <f>SUM(T113:Y113)</f>
        <v>18</v>
      </c>
      <c r="T113" s="72">
        <v>0</v>
      </c>
      <c r="U113" s="72">
        <v>8</v>
      </c>
      <c r="V113" s="72">
        <v>8</v>
      </c>
      <c r="W113" s="72">
        <v>2</v>
      </c>
      <c r="X113" s="72">
        <v>0</v>
      </c>
      <c r="Y113" s="72">
        <v>0</v>
      </c>
      <c r="Z113" s="106">
        <f>SUM(AA113:AF113)</f>
        <v>6</v>
      </c>
      <c r="AA113" s="72">
        <v>0</v>
      </c>
      <c r="AB113" s="72">
        <v>6</v>
      </c>
      <c r="AC113" s="72">
        <v>0</v>
      </c>
      <c r="AD113" s="72">
        <v>0</v>
      </c>
      <c r="AE113" s="72">
        <v>0</v>
      </c>
      <c r="AF113" s="72">
        <v>0</v>
      </c>
      <c r="AG113" s="106">
        <f>SUM(AH113:AM113)</f>
        <v>1</v>
      </c>
      <c r="AH113" s="72">
        <v>0</v>
      </c>
      <c r="AI113" s="72">
        <v>1</v>
      </c>
      <c r="AJ113" s="72">
        <v>0</v>
      </c>
      <c r="AK113" s="72">
        <v>0</v>
      </c>
      <c r="AL113" s="72">
        <v>0</v>
      </c>
      <c r="AM113" s="72">
        <v>0</v>
      </c>
      <c r="AN113" s="120">
        <f>(M113+N113)/K113</f>
        <v>0.28000000000000003</v>
      </c>
      <c r="AO113" s="120">
        <f>N113/K113</f>
        <v>0.04</v>
      </c>
      <c r="AP113" s="27" t="s">
        <v>93</v>
      </c>
      <c r="AQ113" s="29" t="s">
        <v>85</v>
      </c>
      <c r="AR113" s="29" t="s">
        <v>109</v>
      </c>
      <c r="AS113" s="30" t="s">
        <v>101</v>
      </c>
      <c r="AT113" s="29" t="s">
        <v>94</v>
      </c>
      <c r="AU113" s="30" t="s">
        <v>101</v>
      </c>
      <c r="AV113" s="36">
        <v>0</v>
      </c>
      <c r="AW113" s="36"/>
      <c r="AX113" s="36"/>
      <c r="AY113" s="36"/>
      <c r="AZ113" s="36">
        <v>0.3</v>
      </c>
      <c r="BA113" s="36">
        <v>2.15</v>
      </c>
      <c r="BB113" s="36"/>
      <c r="BC113" s="123">
        <f t="shared" si="47"/>
        <v>2.4499999999999997</v>
      </c>
      <c r="BD113" s="24"/>
      <c r="BE113" s="24"/>
      <c r="BF113" s="24"/>
      <c r="BG113" s="24"/>
      <c r="BH113" s="124">
        <f t="shared" si="48"/>
        <v>2.4499999999999997</v>
      </c>
      <c r="BI113" s="45">
        <f>BH113/K113</f>
        <v>9.799999999999999E-2</v>
      </c>
      <c r="BJ113" s="39" t="s">
        <v>88</v>
      </c>
      <c r="BK113" s="136">
        <v>40</v>
      </c>
      <c r="BL113" s="137">
        <v>20</v>
      </c>
      <c r="BM113" s="137">
        <v>50</v>
      </c>
      <c r="BN113" s="137">
        <v>10</v>
      </c>
      <c r="BO113" s="137">
        <v>0</v>
      </c>
      <c r="BP113" s="137">
        <v>20</v>
      </c>
      <c r="BQ113" s="138">
        <f t="shared" si="49"/>
        <v>60</v>
      </c>
      <c r="BR113" s="138">
        <f t="shared" si="50"/>
        <v>60</v>
      </c>
      <c r="BS113" s="138">
        <f t="shared" si="51"/>
        <v>20</v>
      </c>
      <c r="BT113" s="138">
        <f t="shared" si="52"/>
        <v>140</v>
      </c>
      <c r="BU113" s="30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  <c r="DJ113" s="8"/>
    </row>
    <row r="114" spans="1:114" ht="12.75" customHeight="1">
      <c r="A114" s="25" t="s">
        <v>405</v>
      </c>
      <c r="B114" s="30" t="s">
        <v>406</v>
      </c>
      <c r="C114" s="30" t="s">
        <v>295</v>
      </c>
      <c r="D114" s="30" t="s">
        <v>295</v>
      </c>
      <c r="E114" s="28" t="s">
        <v>107</v>
      </c>
      <c r="F114" s="25" t="s">
        <v>108</v>
      </c>
      <c r="G114" s="30" t="s">
        <v>92</v>
      </c>
      <c r="H114" s="30" t="s">
        <v>92</v>
      </c>
      <c r="I114" s="58" t="s">
        <v>109</v>
      </c>
      <c r="J114" s="58" t="s">
        <v>87</v>
      </c>
      <c r="K114" s="107">
        <v>2</v>
      </c>
      <c r="L114" s="33">
        <v>0</v>
      </c>
      <c r="M114" s="33">
        <v>0</v>
      </c>
      <c r="N114" s="33">
        <v>2</v>
      </c>
      <c r="O114" s="106">
        <f t="shared" si="53"/>
        <v>8</v>
      </c>
      <c r="P114" s="33">
        <v>0</v>
      </c>
      <c r="Q114" s="33">
        <v>0</v>
      </c>
      <c r="R114" s="33">
        <v>8</v>
      </c>
      <c r="S114" s="106">
        <f>SUM(T114:Y114)</f>
        <v>0</v>
      </c>
      <c r="T114" s="33">
        <v>0</v>
      </c>
      <c r="U114" s="33">
        <v>0</v>
      </c>
      <c r="V114" s="33">
        <v>0</v>
      </c>
      <c r="W114" s="33">
        <v>0</v>
      </c>
      <c r="X114" s="33">
        <v>0</v>
      </c>
      <c r="Y114" s="33">
        <v>0</v>
      </c>
      <c r="Z114" s="106">
        <f>SUM(AA114:AF114)</f>
        <v>0</v>
      </c>
      <c r="AA114" s="33">
        <v>0</v>
      </c>
      <c r="AB114" s="33">
        <v>0</v>
      </c>
      <c r="AC114" s="33">
        <v>0</v>
      </c>
      <c r="AD114" s="33">
        <v>0</v>
      </c>
      <c r="AE114" s="33">
        <v>0</v>
      </c>
      <c r="AF114" s="33">
        <v>0</v>
      </c>
      <c r="AG114" s="106">
        <f>SUM(AH114:AM114)</f>
        <v>2</v>
      </c>
      <c r="AH114" s="33">
        <v>0</v>
      </c>
      <c r="AI114" s="33">
        <v>2</v>
      </c>
      <c r="AJ114" s="33">
        <v>0</v>
      </c>
      <c r="AK114" s="33">
        <v>0</v>
      </c>
      <c r="AL114" s="33">
        <v>0</v>
      </c>
      <c r="AM114" s="33">
        <v>0</v>
      </c>
      <c r="AN114" s="120">
        <f>(Z114+AG114)/K114</f>
        <v>1</v>
      </c>
      <c r="AO114" s="120">
        <f>N114/K114</f>
        <v>1</v>
      </c>
      <c r="AP114" s="27" t="s">
        <v>93</v>
      </c>
      <c r="AQ114" s="27" t="s">
        <v>85</v>
      </c>
      <c r="AR114" s="58" t="s">
        <v>109</v>
      </c>
      <c r="AS114" s="58" t="s">
        <v>87</v>
      </c>
      <c r="AT114" s="58" t="s">
        <v>94</v>
      </c>
      <c r="AU114" s="35" t="s">
        <v>98</v>
      </c>
      <c r="AV114" s="36">
        <v>0</v>
      </c>
      <c r="AW114" s="43"/>
      <c r="AX114" s="43"/>
      <c r="AY114" s="43"/>
      <c r="AZ114" s="43">
        <v>0.208706</v>
      </c>
      <c r="BA114" s="37"/>
      <c r="BB114" s="37"/>
      <c r="BC114" s="123">
        <f t="shared" si="47"/>
        <v>0.208706</v>
      </c>
      <c r="BD114" s="43" t="s">
        <v>111</v>
      </c>
      <c r="BE114" s="44"/>
      <c r="BF114" s="44"/>
      <c r="BG114" s="44"/>
      <c r="BH114" s="124">
        <f t="shared" si="48"/>
        <v>0.208706</v>
      </c>
      <c r="BI114" s="45">
        <f>BH114/K114</f>
        <v>0.104353</v>
      </c>
      <c r="BJ114" s="39" t="s">
        <v>88</v>
      </c>
      <c r="BK114" s="136">
        <v>30</v>
      </c>
      <c r="BL114" s="137">
        <v>5</v>
      </c>
      <c r="BM114" s="137">
        <v>50</v>
      </c>
      <c r="BN114" s="137">
        <v>10</v>
      </c>
      <c r="BO114" s="137">
        <v>20</v>
      </c>
      <c r="BP114" s="137">
        <v>30</v>
      </c>
      <c r="BQ114" s="138">
        <f t="shared" si="49"/>
        <v>35</v>
      </c>
      <c r="BR114" s="138">
        <f t="shared" si="50"/>
        <v>60</v>
      </c>
      <c r="BS114" s="138">
        <f t="shared" si="51"/>
        <v>50</v>
      </c>
      <c r="BT114" s="138">
        <f t="shared" si="52"/>
        <v>145</v>
      </c>
      <c r="BU114" s="27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8"/>
      <c r="DD114" s="8"/>
      <c r="DE114" s="8"/>
      <c r="DF114" s="8"/>
      <c r="DG114" s="8"/>
      <c r="DH114" s="8"/>
      <c r="DI114" s="8"/>
      <c r="DJ114" s="8"/>
    </row>
    <row r="115" spans="1:114" ht="12.75" customHeight="1">
      <c r="A115" s="25" t="s">
        <v>407</v>
      </c>
      <c r="B115" s="29" t="s">
        <v>408</v>
      </c>
      <c r="C115" s="29" t="s">
        <v>295</v>
      </c>
      <c r="D115" s="29" t="s">
        <v>295</v>
      </c>
      <c r="E115" s="28" t="s">
        <v>107</v>
      </c>
      <c r="F115" s="25" t="s">
        <v>79</v>
      </c>
      <c r="G115" s="27" t="s">
        <v>91</v>
      </c>
      <c r="H115" s="27" t="s">
        <v>92</v>
      </c>
      <c r="I115" s="56" t="s">
        <v>94</v>
      </c>
      <c r="J115" s="28" t="s">
        <v>87</v>
      </c>
      <c r="K115" s="107">
        <v>0</v>
      </c>
      <c r="L115" s="33">
        <v>28</v>
      </c>
      <c r="M115" s="33">
        <v>10</v>
      </c>
      <c r="N115" s="48">
        <v>2</v>
      </c>
      <c r="O115" s="106">
        <f t="shared" si="53"/>
        <v>214</v>
      </c>
      <c r="P115" s="48">
        <v>132</v>
      </c>
      <c r="Q115" s="48">
        <v>42</v>
      </c>
      <c r="R115" s="48">
        <v>40</v>
      </c>
      <c r="S115" s="106">
        <v>0</v>
      </c>
      <c r="T115" s="48">
        <v>0</v>
      </c>
      <c r="U115" s="48">
        <v>13</v>
      </c>
      <c r="V115" s="48">
        <v>12</v>
      </c>
      <c r="W115" s="48">
        <v>3</v>
      </c>
      <c r="X115" s="48">
        <v>0</v>
      </c>
      <c r="Y115" s="48">
        <v>0</v>
      </c>
      <c r="Z115" s="106">
        <v>0</v>
      </c>
      <c r="AA115" s="33">
        <v>0</v>
      </c>
      <c r="AB115" s="33">
        <v>9</v>
      </c>
      <c r="AC115" s="33">
        <v>0</v>
      </c>
      <c r="AD115" s="33">
        <v>0</v>
      </c>
      <c r="AE115" s="33">
        <v>1</v>
      </c>
      <c r="AF115" s="33">
        <v>0</v>
      </c>
      <c r="AG115" s="106">
        <v>0</v>
      </c>
      <c r="AH115" s="33">
        <v>0</v>
      </c>
      <c r="AI115" s="33">
        <v>2</v>
      </c>
      <c r="AJ115" s="33">
        <v>0</v>
      </c>
      <c r="AK115" s="33">
        <v>0</v>
      </c>
      <c r="AL115" s="33">
        <v>0</v>
      </c>
      <c r="AM115" s="33">
        <v>0</v>
      </c>
      <c r="AN115" s="120">
        <f>(M115+N115)/BV115</f>
        <v>0.3</v>
      </c>
      <c r="AO115" s="120">
        <f>N115/BV115</f>
        <v>0.05</v>
      </c>
      <c r="AP115" s="27" t="s">
        <v>93</v>
      </c>
      <c r="AQ115" s="27" t="s">
        <v>85</v>
      </c>
      <c r="AR115" s="56" t="s">
        <v>94</v>
      </c>
      <c r="AS115" s="28" t="s">
        <v>140</v>
      </c>
      <c r="AT115" s="27" t="s">
        <v>120</v>
      </c>
      <c r="AU115" s="27" t="s">
        <v>119</v>
      </c>
      <c r="AV115" s="36">
        <v>0</v>
      </c>
      <c r="AW115" s="43"/>
      <c r="AX115" s="43"/>
      <c r="AY115" s="43"/>
      <c r="AZ115" s="43"/>
      <c r="BA115" s="43">
        <v>0.78996</v>
      </c>
      <c r="BB115" s="43">
        <v>3</v>
      </c>
      <c r="BC115" s="123">
        <f t="shared" si="47"/>
        <v>3.7899599999999998</v>
      </c>
      <c r="BD115" s="43" t="s">
        <v>111</v>
      </c>
      <c r="BE115" s="44"/>
      <c r="BF115" s="44"/>
      <c r="BG115" s="44"/>
      <c r="BH115" s="124">
        <f t="shared" si="48"/>
        <v>3.7899599999999998</v>
      </c>
      <c r="BI115" s="45">
        <f>BH115/BV115</f>
        <v>9.4749E-2</v>
      </c>
      <c r="BJ115" s="39" t="s">
        <v>88</v>
      </c>
      <c r="BK115" s="136">
        <v>30</v>
      </c>
      <c r="BL115" s="137">
        <v>5</v>
      </c>
      <c r="BM115" s="137">
        <v>10</v>
      </c>
      <c r="BN115" s="137">
        <v>10</v>
      </c>
      <c r="BO115" s="137">
        <v>20</v>
      </c>
      <c r="BP115" s="137">
        <v>20</v>
      </c>
      <c r="BQ115" s="138">
        <f t="shared" si="49"/>
        <v>35</v>
      </c>
      <c r="BR115" s="138">
        <f t="shared" si="50"/>
        <v>20</v>
      </c>
      <c r="BS115" s="138">
        <f t="shared" si="51"/>
        <v>40</v>
      </c>
      <c r="BT115" s="138">
        <f t="shared" si="52"/>
        <v>95</v>
      </c>
      <c r="BU115" s="35" t="s">
        <v>129</v>
      </c>
      <c r="BV115" s="202">
        <v>40</v>
      </c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8"/>
      <c r="DD115" s="8"/>
      <c r="DE115" s="8"/>
      <c r="DF115" s="8"/>
      <c r="DG115" s="8"/>
      <c r="DH115" s="8"/>
      <c r="DI115" s="8"/>
      <c r="DJ115" s="8"/>
    </row>
    <row r="116" spans="1:114" ht="12.75" customHeight="1">
      <c r="A116" s="25" t="s">
        <v>409</v>
      </c>
      <c r="B116" s="58" t="s">
        <v>410</v>
      </c>
      <c r="C116" s="29" t="s">
        <v>295</v>
      </c>
      <c r="D116" s="29" t="s">
        <v>295</v>
      </c>
      <c r="E116" s="28" t="s">
        <v>107</v>
      </c>
      <c r="F116" s="25" t="s">
        <v>79</v>
      </c>
      <c r="G116" s="27" t="s">
        <v>80</v>
      </c>
      <c r="H116" s="27" t="s">
        <v>81</v>
      </c>
      <c r="I116" s="56" t="s">
        <v>158</v>
      </c>
      <c r="J116" s="28" t="s">
        <v>83</v>
      </c>
      <c r="K116" s="112">
        <v>9</v>
      </c>
      <c r="L116" s="33">
        <v>9</v>
      </c>
      <c r="M116" s="33">
        <v>0</v>
      </c>
      <c r="N116" s="33">
        <v>0</v>
      </c>
      <c r="O116" s="107">
        <f t="shared" si="53"/>
        <v>36</v>
      </c>
      <c r="P116" s="33">
        <v>36</v>
      </c>
      <c r="Q116" s="33">
        <v>0</v>
      </c>
      <c r="R116" s="33">
        <v>0</v>
      </c>
      <c r="S116" s="107">
        <f>SUM(T116:Y116)</f>
        <v>9</v>
      </c>
      <c r="T116" s="33">
        <v>0</v>
      </c>
      <c r="U116" s="33">
        <v>9</v>
      </c>
      <c r="V116" s="33">
        <v>0</v>
      </c>
      <c r="W116" s="33">
        <v>0</v>
      </c>
      <c r="X116" s="33">
        <v>0</v>
      </c>
      <c r="Y116" s="33">
        <v>0</v>
      </c>
      <c r="Z116" s="107">
        <f>SUM(AA116:AF116)</f>
        <v>0</v>
      </c>
      <c r="AA116" s="33">
        <v>0</v>
      </c>
      <c r="AB116" s="33">
        <v>0</v>
      </c>
      <c r="AC116" s="33">
        <v>0</v>
      </c>
      <c r="AD116" s="33">
        <v>0</v>
      </c>
      <c r="AE116" s="33">
        <v>0</v>
      </c>
      <c r="AF116" s="33">
        <v>0</v>
      </c>
      <c r="AG116" s="107">
        <f>SUM(AH116:AM116)</f>
        <v>0</v>
      </c>
      <c r="AH116" s="33">
        <v>0</v>
      </c>
      <c r="AI116" s="33">
        <v>0</v>
      </c>
      <c r="AJ116" s="33">
        <v>0</v>
      </c>
      <c r="AK116" s="33">
        <v>0</v>
      </c>
      <c r="AL116" s="33">
        <v>0</v>
      </c>
      <c r="AM116" s="33">
        <v>0</v>
      </c>
      <c r="AN116" s="120">
        <f>(M116+N116)/K116</f>
        <v>0</v>
      </c>
      <c r="AO116" s="120">
        <f>N116/K116</f>
        <v>0</v>
      </c>
      <c r="AP116" s="27" t="s">
        <v>84</v>
      </c>
      <c r="AQ116" s="29" t="s">
        <v>85</v>
      </c>
      <c r="AR116" s="27" t="s">
        <v>158</v>
      </c>
      <c r="AS116" s="27" t="s">
        <v>83</v>
      </c>
      <c r="AT116" s="27" t="s">
        <v>100</v>
      </c>
      <c r="AU116" s="27" t="s">
        <v>140</v>
      </c>
      <c r="AV116" s="36">
        <v>0.752</v>
      </c>
      <c r="AW116" s="36"/>
      <c r="AX116" s="36"/>
      <c r="AY116" s="37"/>
      <c r="AZ116" s="37"/>
      <c r="BA116" s="37"/>
      <c r="BB116" s="37"/>
      <c r="BC116" s="123">
        <f t="shared" si="47"/>
        <v>0.752</v>
      </c>
      <c r="BD116" s="36"/>
      <c r="BE116" s="49"/>
      <c r="BF116" s="49"/>
      <c r="BG116" s="49"/>
      <c r="BH116" s="124">
        <f t="shared" si="48"/>
        <v>0.752</v>
      </c>
      <c r="BI116" s="45">
        <f>BH116/K116</f>
        <v>8.355555555555555E-2</v>
      </c>
      <c r="BJ116" s="39" t="s">
        <v>102</v>
      </c>
      <c r="BK116" s="136">
        <v>30</v>
      </c>
      <c r="BL116" s="137">
        <v>5</v>
      </c>
      <c r="BM116" s="137">
        <v>90</v>
      </c>
      <c r="BN116" s="137">
        <v>70</v>
      </c>
      <c r="BO116" s="137">
        <v>20</v>
      </c>
      <c r="BP116" s="137">
        <v>10</v>
      </c>
      <c r="BQ116" s="138">
        <f t="shared" si="49"/>
        <v>35</v>
      </c>
      <c r="BR116" s="138">
        <f t="shared" si="50"/>
        <v>160</v>
      </c>
      <c r="BS116" s="138">
        <f t="shared" si="51"/>
        <v>30</v>
      </c>
      <c r="BT116" s="138">
        <f t="shared" si="52"/>
        <v>225</v>
      </c>
      <c r="BU116" s="27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8"/>
      <c r="DD116" s="8"/>
      <c r="DE116" s="8"/>
      <c r="DF116" s="8"/>
      <c r="DG116" s="8"/>
      <c r="DH116" s="8"/>
      <c r="DI116" s="8"/>
      <c r="DJ116" s="8"/>
    </row>
    <row r="117" spans="1:114" ht="12.75" customHeight="1">
      <c r="A117" s="25" t="s">
        <v>411</v>
      </c>
      <c r="B117" s="58" t="s">
        <v>412</v>
      </c>
      <c r="C117" s="29" t="s">
        <v>295</v>
      </c>
      <c r="D117" s="29" t="s">
        <v>295</v>
      </c>
      <c r="E117" s="28" t="s">
        <v>107</v>
      </c>
      <c r="F117" s="25" t="s">
        <v>79</v>
      </c>
      <c r="G117" s="27" t="s">
        <v>80</v>
      </c>
      <c r="H117" s="27" t="s">
        <v>80</v>
      </c>
      <c r="I117" s="56" t="s">
        <v>158</v>
      </c>
      <c r="J117" s="28" t="s">
        <v>83</v>
      </c>
      <c r="K117" s="117">
        <v>19</v>
      </c>
      <c r="L117" s="33">
        <v>11</v>
      </c>
      <c r="M117" s="33">
        <v>8</v>
      </c>
      <c r="N117" s="33">
        <v>0</v>
      </c>
      <c r="O117" s="107">
        <f t="shared" si="53"/>
        <v>76</v>
      </c>
      <c r="P117" s="33">
        <v>44</v>
      </c>
      <c r="Q117" s="33">
        <v>32</v>
      </c>
      <c r="R117" s="33">
        <v>0</v>
      </c>
      <c r="S117" s="107">
        <f>SUM(T117:Y117)</f>
        <v>11</v>
      </c>
      <c r="T117" s="33">
        <v>0</v>
      </c>
      <c r="U117" s="33">
        <v>11</v>
      </c>
      <c r="V117" s="33">
        <v>0</v>
      </c>
      <c r="W117" s="33">
        <v>0</v>
      </c>
      <c r="X117" s="33">
        <v>0</v>
      </c>
      <c r="Y117" s="33">
        <v>0</v>
      </c>
      <c r="Z117" s="107">
        <f>SUM(AA117:AF117)</f>
        <v>8</v>
      </c>
      <c r="AA117" s="33">
        <v>0</v>
      </c>
      <c r="AB117" s="33">
        <v>8</v>
      </c>
      <c r="AC117" s="33">
        <v>0</v>
      </c>
      <c r="AD117" s="33">
        <v>0</v>
      </c>
      <c r="AE117" s="33">
        <v>0</v>
      </c>
      <c r="AF117" s="33">
        <v>0</v>
      </c>
      <c r="AG117" s="107">
        <f>SUM(AH117:AM117)</f>
        <v>0</v>
      </c>
      <c r="AH117" s="33">
        <v>0</v>
      </c>
      <c r="AI117" s="33">
        <v>0</v>
      </c>
      <c r="AJ117" s="33">
        <v>0</v>
      </c>
      <c r="AK117" s="33">
        <v>0</v>
      </c>
      <c r="AL117" s="33">
        <v>0</v>
      </c>
      <c r="AM117" s="33">
        <v>0</v>
      </c>
      <c r="AN117" s="120">
        <f>(M117+N117)/K117</f>
        <v>0.42105263157894735</v>
      </c>
      <c r="AO117" s="120">
        <f>N117/K117</f>
        <v>0</v>
      </c>
      <c r="AP117" s="27" t="s">
        <v>93</v>
      </c>
      <c r="AQ117" s="29" t="s">
        <v>85</v>
      </c>
      <c r="AR117" s="27" t="s">
        <v>158</v>
      </c>
      <c r="AS117" s="27" t="s">
        <v>83</v>
      </c>
      <c r="AT117" s="27" t="s">
        <v>100</v>
      </c>
      <c r="AU117" s="27" t="s">
        <v>140</v>
      </c>
      <c r="AV117" s="36">
        <v>2.2120000000000002</v>
      </c>
      <c r="AW117" s="36"/>
      <c r="AX117" s="36"/>
      <c r="AY117" s="37"/>
      <c r="AZ117" s="37"/>
      <c r="BA117" s="37"/>
      <c r="BB117" s="37"/>
      <c r="BC117" s="123">
        <f t="shared" si="47"/>
        <v>2.2120000000000002</v>
      </c>
      <c r="BD117" s="36"/>
      <c r="BE117" s="49"/>
      <c r="BF117" s="49"/>
      <c r="BG117" s="49"/>
      <c r="BH117" s="124">
        <f t="shared" si="48"/>
        <v>2.2120000000000002</v>
      </c>
      <c r="BI117" s="45">
        <f>BH117/K117</f>
        <v>0.11642105263157895</v>
      </c>
      <c r="BJ117" s="39" t="s">
        <v>102</v>
      </c>
      <c r="BK117" s="136">
        <v>30</v>
      </c>
      <c r="BL117" s="137">
        <v>5</v>
      </c>
      <c r="BM117" s="137">
        <v>90</v>
      </c>
      <c r="BN117" s="137">
        <v>70</v>
      </c>
      <c r="BO117" s="137">
        <v>20</v>
      </c>
      <c r="BP117" s="137">
        <v>20</v>
      </c>
      <c r="BQ117" s="138">
        <f t="shared" si="49"/>
        <v>35</v>
      </c>
      <c r="BR117" s="138">
        <f t="shared" si="50"/>
        <v>160</v>
      </c>
      <c r="BS117" s="138">
        <f t="shared" si="51"/>
        <v>40</v>
      </c>
      <c r="BT117" s="138">
        <f t="shared" si="52"/>
        <v>235</v>
      </c>
      <c r="BU117" s="27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8"/>
      <c r="DD117" s="8"/>
      <c r="DE117" s="8"/>
      <c r="DF117" s="8"/>
      <c r="DG117" s="8"/>
      <c r="DH117" s="8"/>
      <c r="DI117" s="8"/>
      <c r="DJ117" s="8"/>
    </row>
    <row r="118" spans="1:114" ht="12.75" customHeight="1">
      <c r="A118" s="24" t="s">
        <v>413</v>
      </c>
      <c r="B118" s="28" t="s">
        <v>414</v>
      </c>
      <c r="C118" s="28" t="s">
        <v>415</v>
      </c>
      <c r="D118" s="28" t="s">
        <v>295</v>
      </c>
      <c r="E118" s="28" t="s">
        <v>107</v>
      </c>
      <c r="F118" s="24" t="s">
        <v>79</v>
      </c>
      <c r="G118" s="28" t="s">
        <v>91</v>
      </c>
      <c r="H118" s="28" t="s">
        <v>92</v>
      </c>
      <c r="I118" s="58" t="s">
        <v>97</v>
      </c>
      <c r="J118" s="47" t="s">
        <v>99</v>
      </c>
      <c r="K118" s="118">
        <v>30</v>
      </c>
      <c r="L118" s="33">
        <v>20</v>
      </c>
      <c r="M118" s="33">
        <v>9</v>
      </c>
      <c r="N118" s="33">
        <v>1</v>
      </c>
      <c r="O118" s="106">
        <f t="shared" si="53"/>
        <v>139</v>
      </c>
      <c r="P118" s="33">
        <v>94</v>
      </c>
      <c r="Q118" s="33">
        <v>40</v>
      </c>
      <c r="R118" s="33">
        <v>5</v>
      </c>
      <c r="S118" s="106">
        <f>SUM(T118:Y118)</f>
        <v>20</v>
      </c>
      <c r="T118" s="33">
        <v>0</v>
      </c>
      <c r="U118" s="33">
        <v>9</v>
      </c>
      <c r="V118" s="33">
        <v>8</v>
      </c>
      <c r="W118" s="33">
        <v>3</v>
      </c>
      <c r="X118" s="33">
        <v>0</v>
      </c>
      <c r="Y118" s="33">
        <v>0</v>
      </c>
      <c r="Z118" s="106">
        <f>SUM(AA118:AF118)</f>
        <v>9</v>
      </c>
      <c r="AA118" s="33">
        <v>0</v>
      </c>
      <c r="AB118" s="33">
        <v>3</v>
      </c>
      <c r="AC118" s="33">
        <v>3</v>
      </c>
      <c r="AD118" s="33">
        <v>3</v>
      </c>
      <c r="AE118" s="33">
        <v>0</v>
      </c>
      <c r="AF118" s="33">
        <v>0</v>
      </c>
      <c r="AG118" s="106">
        <f>SUM(AH118:AM118)</f>
        <v>1</v>
      </c>
      <c r="AH118" s="33">
        <v>0</v>
      </c>
      <c r="AI118" s="33">
        <v>0</v>
      </c>
      <c r="AJ118" s="33">
        <v>1</v>
      </c>
      <c r="AK118" s="33">
        <v>0</v>
      </c>
      <c r="AL118" s="33">
        <v>0</v>
      </c>
      <c r="AM118" s="33">
        <v>0</v>
      </c>
      <c r="AN118" s="120">
        <f>(M118+N118)/K118</f>
        <v>0.33333333333333331</v>
      </c>
      <c r="AO118" s="120">
        <f>N118/K118</f>
        <v>3.3333333333333333E-2</v>
      </c>
      <c r="AP118" s="27" t="s">
        <v>93</v>
      </c>
      <c r="AQ118" s="28" t="s">
        <v>85</v>
      </c>
      <c r="AR118" s="27" t="s">
        <v>97</v>
      </c>
      <c r="AS118" s="47" t="s">
        <v>119</v>
      </c>
      <c r="AT118" s="35" t="s">
        <v>100</v>
      </c>
      <c r="AU118" s="47" t="s">
        <v>140</v>
      </c>
      <c r="AV118" s="36">
        <v>2.46014051</v>
      </c>
      <c r="AW118" s="43"/>
      <c r="AX118" s="43"/>
      <c r="AY118" s="43"/>
      <c r="AZ118" s="37"/>
      <c r="BA118" s="37"/>
      <c r="BB118" s="37"/>
      <c r="BC118" s="123">
        <f t="shared" si="47"/>
        <v>2.46014051</v>
      </c>
      <c r="BD118" s="43" t="s">
        <v>111</v>
      </c>
      <c r="BE118" s="44"/>
      <c r="BF118" s="44">
        <v>1</v>
      </c>
      <c r="BG118" s="44">
        <v>3.9600000000000003E-2</v>
      </c>
      <c r="BH118" s="124">
        <f t="shared" si="48"/>
        <v>3.4997405100000001</v>
      </c>
      <c r="BI118" s="45">
        <f>BH118/K118</f>
        <v>0.116658017</v>
      </c>
      <c r="BJ118" s="39" t="s">
        <v>102</v>
      </c>
      <c r="BK118" s="136">
        <v>30</v>
      </c>
      <c r="BL118" s="137">
        <v>5</v>
      </c>
      <c r="BM118" s="137">
        <v>80</v>
      </c>
      <c r="BN118" s="137">
        <v>70</v>
      </c>
      <c r="BO118" s="137">
        <v>0</v>
      </c>
      <c r="BP118" s="137">
        <v>20</v>
      </c>
      <c r="BQ118" s="138">
        <f t="shared" si="49"/>
        <v>35</v>
      </c>
      <c r="BR118" s="138">
        <f t="shared" si="50"/>
        <v>150</v>
      </c>
      <c r="BS118" s="138">
        <f t="shared" si="51"/>
        <v>20</v>
      </c>
      <c r="BT118" s="138">
        <f t="shared" si="52"/>
        <v>205</v>
      </c>
      <c r="BU118" s="35"/>
      <c r="BV118" s="8"/>
      <c r="BW118" s="46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8"/>
      <c r="DD118" s="8"/>
      <c r="DE118" s="8"/>
      <c r="DF118" s="8"/>
      <c r="DG118" s="8"/>
      <c r="DH118" s="8"/>
      <c r="DI118" s="8"/>
      <c r="DJ118" s="8"/>
    </row>
    <row r="119" spans="1:114" ht="12.75" customHeight="1">
      <c r="A119" s="24" t="s">
        <v>416</v>
      </c>
      <c r="B119" s="29" t="s">
        <v>417</v>
      </c>
      <c r="C119" s="29" t="s">
        <v>418</v>
      </c>
      <c r="D119" s="29" t="s">
        <v>117</v>
      </c>
      <c r="E119" s="28" t="s">
        <v>118</v>
      </c>
      <c r="F119" s="24" t="s">
        <v>108</v>
      </c>
      <c r="G119" s="27" t="s">
        <v>92</v>
      </c>
      <c r="H119" s="27" t="s">
        <v>92</v>
      </c>
      <c r="I119" s="31" t="s">
        <v>109</v>
      </c>
      <c r="J119" s="47" t="s">
        <v>87</v>
      </c>
      <c r="K119" s="107">
        <v>0</v>
      </c>
      <c r="L119" s="33">
        <v>10</v>
      </c>
      <c r="M119" s="33">
        <v>2</v>
      </c>
      <c r="N119" s="24">
        <v>2</v>
      </c>
      <c r="O119" s="106">
        <f t="shared" si="53"/>
        <v>43</v>
      </c>
      <c r="P119" s="24">
        <v>32</v>
      </c>
      <c r="Q119" s="24">
        <v>6</v>
      </c>
      <c r="R119" s="24">
        <v>5</v>
      </c>
      <c r="S119" s="106">
        <v>0</v>
      </c>
      <c r="T119" s="24">
        <v>0</v>
      </c>
      <c r="U119" s="24">
        <v>8</v>
      </c>
      <c r="V119" s="24">
        <v>2</v>
      </c>
      <c r="W119" s="24">
        <v>0</v>
      </c>
      <c r="X119" s="24">
        <v>0</v>
      </c>
      <c r="Y119" s="24">
        <v>0</v>
      </c>
      <c r="Z119" s="106">
        <v>0</v>
      </c>
      <c r="AA119" s="24">
        <v>0</v>
      </c>
      <c r="AB119" s="24">
        <v>2</v>
      </c>
      <c r="AC119" s="24">
        <v>0</v>
      </c>
      <c r="AD119" s="24">
        <v>0</v>
      </c>
      <c r="AE119" s="24">
        <v>0</v>
      </c>
      <c r="AF119" s="24">
        <v>0</v>
      </c>
      <c r="AG119" s="106">
        <v>0</v>
      </c>
      <c r="AH119" s="24">
        <v>1</v>
      </c>
      <c r="AI119" s="24">
        <v>1</v>
      </c>
      <c r="AJ119" s="24">
        <v>0</v>
      </c>
      <c r="AK119" s="24">
        <v>0</v>
      </c>
      <c r="AL119" s="24">
        <v>0</v>
      </c>
      <c r="AM119" s="24">
        <v>0</v>
      </c>
      <c r="AN119" s="120">
        <f>(M119+N119)/BV119</f>
        <v>0.2857142857142857</v>
      </c>
      <c r="AO119" s="120">
        <f>N119/BV119</f>
        <v>0.14285714285714285</v>
      </c>
      <c r="AP119" s="27" t="s">
        <v>93</v>
      </c>
      <c r="AQ119" s="27" t="s">
        <v>85</v>
      </c>
      <c r="AR119" s="35" t="s">
        <v>94</v>
      </c>
      <c r="AS119" s="47" t="s">
        <v>134</v>
      </c>
      <c r="AT119" s="35" t="s">
        <v>120</v>
      </c>
      <c r="AU119" s="35" t="s">
        <v>134</v>
      </c>
      <c r="AV119" s="36">
        <v>0.34618538999999998</v>
      </c>
      <c r="AW119" s="43"/>
      <c r="AX119" s="43"/>
      <c r="AY119" s="43"/>
      <c r="AZ119" s="43"/>
      <c r="BA119" s="36">
        <v>0.3</v>
      </c>
      <c r="BB119" s="36">
        <v>0.81499999999999995</v>
      </c>
      <c r="BC119" s="123">
        <f t="shared" si="47"/>
        <v>1.4611853899999998</v>
      </c>
      <c r="BD119" s="43" t="s">
        <v>111</v>
      </c>
      <c r="BE119" s="44"/>
      <c r="BF119" s="44"/>
      <c r="BG119" s="44"/>
      <c r="BH119" s="124">
        <f t="shared" si="48"/>
        <v>1.4611853899999998</v>
      </c>
      <c r="BI119" s="45">
        <f>BH119/BV119</f>
        <v>0.10437038499999998</v>
      </c>
      <c r="BJ119" s="39" t="s">
        <v>88</v>
      </c>
      <c r="BK119" s="136">
        <v>20</v>
      </c>
      <c r="BL119" s="137">
        <v>30</v>
      </c>
      <c r="BM119" s="137">
        <v>50</v>
      </c>
      <c r="BN119" s="137">
        <v>10</v>
      </c>
      <c r="BO119" s="137">
        <v>20</v>
      </c>
      <c r="BP119" s="137">
        <v>30</v>
      </c>
      <c r="BQ119" s="138">
        <f t="shared" si="49"/>
        <v>50</v>
      </c>
      <c r="BR119" s="138">
        <f t="shared" si="50"/>
        <v>60</v>
      </c>
      <c r="BS119" s="138">
        <f t="shared" si="51"/>
        <v>50</v>
      </c>
      <c r="BT119" s="138">
        <f t="shared" si="52"/>
        <v>160</v>
      </c>
      <c r="BU119" s="47" t="s">
        <v>419</v>
      </c>
      <c r="BV119" s="202">
        <v>14</v>
      </c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8"/>
      <c r="DD119" s="8"/>
      <c r="DE119" s="8"/>
      <c r="DF119" s="8"/>
      <c r="DG119" s="8"/>
      <c r="DH119" s="8"/>
      <c r="DI119" s="8"/>
      <c r="DJ119" s="8"/>
    </row>
    <row r="120" spans="1:114" ht="12.75" customHeight="1">
      <c r="A120" s="25" t="s">
        <v>420</v>
      </c>
      <c r="B120" s="30" t="s">
        <v>421</v>
      </c>
      <c r="C120" s="30" t="s">
        <v>422</v>
      </c>
      <c r="D120" s="30" t="s">
        <v>274</v>
      </c>
      <c r="E120" s="30" t="s">
        <v>275</v>
      </c>
      <c r="F120" s="25" t="s">
        <v>108</v>
      </c>
      <c r="G120" s="30" t="s">
        <v>92</v>
      </c>
      <c r="H120" s="30" t="s">
        <v>92</v>
      </c>
      <c r="I120" s="58" t="s">
        <v>86</v>
      </c>
      <c r="J120" s="47" t="s">
        <v>83</v>
      </c>
      <c r="K120" s="107">
        <v>2</v>
      </c>
      <c r="L120" s="33">
        <v>0</v>
      </c>
      <c r="M120" s="33">
        <v>0</v>
      </c>
      <c r="N120" s="33">
        <v>2</v>
      </c>
      <c r="O120" s="106">
        <f t="shared" si="53"/>
        <v>8</v>
      </c>
      <c r="P120" s="33">
        <v>0</v>
      </c>
      <c r="Q120" s="33">
        <v>0</v>
      </c>
      <c r="R120" s="33">
        <v>8</v>
      </c>
      <c r="S120" s="106">
        <f>SUM(T120:Y120)</f>
        <v>0</v>
      </c>
      <c r="T120" s="33">
        <v>0</v>
      </c>
      <c r="U120" s="33">
        <v>0</v>
      </c>
      <c r="V120" s="33">
        <v>0</v>
      </c>
      <c r="W120" s="33">
        <v>0</v>
      </c>
      <c r="X120" s="33">
        <v>0</v>
      </c>
      <c r="Y120" s="33">
        <v>0</v>
      </c>
      <c r="Z120" s="106">
        <f>SUM(AA120:AF120)</f>
        <v>0</v>
      </c>
      <c r="AA120" s="33">
        <v>0</v>
      </c>
      <c r="AB120" s="33">
        <v>0</v>
      </c>
      <c r="AC120" s="33">
        <v>0</v>
      </c>
      <c r="AD120" s="33">
        <v>0</v>
      </c>
      <c r="AE120" s="33">
        <v>0</v>
      </c>
      <c r="AF120" s="33">
        <v>0</v>
      </c>
      <c r="AG120" s="106">
        <f>SUM(AH120:AM120)</f>
        <v>2</v>
      </c>
      <c r="AH120" s="33">
        <v>0</v>
      </c>
      <c r="AI120" s="33">
        <v>2</v>
      </c>
      <c r="AJ120" s="33">
        <v>0</v>
      </c>
      <c r="AK120" s="33">
        <v>0</v>
      </c>
      <c r="AL120" s="33">
        <v>0</v>
      </c>
      <c r="AM120" s="33">
        <v>0</v>
      </c>
      <c r="AN120" s="120">
        <f>(Z120+AG120)/K120</f>
        <v>1</v>
      </c>
      <c r="AO120" s="120">
        <f>N120/K120</f>
        <v>1</v>
      </c>
      <c r="AP120" s="27" t="s">
        <v>93</v>
      </c>
      <c r="AQ120" s="27" t="s">
        <v>85</v>
      </c>
      <c r="AR120" s="58" t="s">
        <v>86</v>
      </c>
      <c r="AS120" s="58" t="s">
        <v>140</v>
      </c>
      <c r="AT120" s="58" t="s">
        <v>86</v>
      </c>
      <c r="AU120" s="35" t="s">
        <v>98</v>
      </c>
      <c r="AV120" s="36">
        <v>0</v>
      </c>
      <c r="AW120" s="43"/>
      <c r="AX120" s="43"/>
      <c r="AY120" s="43">
        <v>0.208706</v>
      </c>
      <c r="AZ120" s="37"/>
      <c r="BA120" s="37"/>
      <c r="BC120" s="123">
        <f t="shared" si="47"/>
        <v>0.208706</v>
      </c>
      <c r="BD120" s="43" t="s">
        <v>111</v>
      </c>
      <c r="BE120" s="44"/>
      <c r="BF120" s="44"/>
      <c r="BG120" s="44"/>
      <c r="BH120" s="124">
        <f t="shared" si="48"/>
        <v>0.208706</v>
      </c>
      <c r="BI120" s="45">
        <f>BH120/K120</f>
        <v>0.104353</v>
      </c>
      <c r="BJ120" s="39" t="s">
        <v>88</v>
      </c>
      <c r="BK120" s="136">
        <v>30</v>
      </c>
      <c r="BL120" s="137">
        <v>15</v>
      </c>
      <c r="BM120" s="137">
        <v>50</v>
      </c>
      <c r="BN120" s="137">
        <v>10</v>
      </c>
      <c r="BO120" s="137">
        <v>20</v>
      </c>
      <c r="BP120" s="137">
        <v>30</v>
      </c>
      <c r="BQ120" s="138">
        <f t="shared" si="49"/>
        <v>45</v>
      </c>
      <c r="BR120" s="138">
        <f t="shared" si="50"/>
        <v>60</v>
      </c>
      <c r="BS120" s="138">
        <f t="shared" si="51"/>
        <v>50</v>
      </c>
      <c r="BT120" s="138">
        <f t="shared" si="52"/>
        <v>155</v>
      </c>
      <c r="BU120" s="27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8"/>
      <c r="DD120" s="8"/>
      <c r="DE120" s="8"/>
      <c r="DF120" s="8"/>
      <c r="DG120" s="8"/>
      <c r="DH120" s="8"/>
      <c r="DI120" s="8"/>
      <c r="DJ120" s="8"/>
    </row>
    <row r="121" spans="1:114" ht="12.75" customHeight="1">
      <c r="A121" s="25" t="s">
        <v>423</v>
      </c>
      <c r="B121" s="30" t="s">
        <v>424</v>
      </c>
      <c r="C121" s="30" t="s">
        <v>425</v>
      </c>
      <c r="D121" s="29" t="s">
        <v>150</v>
      </c>
      <c r="E121" s="28" t="s">
        <v>151</v>
      </c>
      <c r="F121" s="25" t="s">
        <v>79</v>
      </c>
      <c r="G121" s="27" t="s">
        <v>91</v>
      </c>
      <c r="H121" s="27" t="s">
        <v>92</v>
      </c>
      <c r="I121" s="31" t="s">
        <v>109</v>
      </c>
      <c r="J121" s="30" t="s">
        <v>87</v>
      </c>
      <c r="K121" s="109">
        <v>0</v>
      </c>
      <c r="L121" s="33">
        <v>35</v>
      </c>
      <c r="M121" s="33">
        <v>12</v>
      </c>
      <c r="N121" s="33">
        <v>3</v>
      </c>
      <c r="O121" s="106">
        <f t="shared" si="53"/>
        <v>240</v>
      </c>
      <c r="P121" s="33">
        <v>180</v>
      </c>
      <c r="Q121" s="33">
        <v>46</v>
      </c>
      <c r="R121" s="33">
        <v>14</v>
      </c>
      <c r="S121" s="106">
        <v>0</v>
      </c>
      <c r="T121" s="33">
        <v>0</v>
      </c>
      <c r="U121" s="33">
        <v>15</v>
      </c>
      <c r="V121" s="33">
        <v>14</v>
      </c>
      <c r="W121" s="33">
        <v>6</v>
      </c>
      <c r="X121" s="33">
        <v>0</v>
      </c>
      <c r="Y121" s="33">
        <v>0</v>
      </c>
      <c r="Z121" s="106">
        <v>0</v>
      </c>
      <c r="AA121" s="33">
        <v>0</v>
      </c>
      <c r="AB121" s="33">
        <v>8</v>
      </c>
      <c r="AC121" s="33">
        <v>4</v>
      </c>
      <c r="AD121" s="33">
        <v>0</v>
      </c>
      <c r="AE121" s="33">
        <v>0</v>
      </c>
      <c r="AF121" s="33">
        <v>0</v>
      </c>
      <c r="AG121" s="106">
        <v>0</v>
      </c>
      <c r="AH121" s="33">
        <v>0</v>
      </c>
      <c r="AI121" s="33">
        <v>2</v>
      </c>
      <c r="AJ121" s="33">
        <v>1</v>
      </c>
      <c r="AK121" s="33">
        <v>0</v>
      </c>
      <c r="AL121" s="33">
        <v>0</v>
      </c>
      <c r="AM121" s="33">
        <v>0</v>
      </c>
      <c r="AN121" s="120">
        <f>(M121+N121)/BV121</f>
        <v>0.3</v>
      </c>
      <c r="AO121" s="120">
        <f>N121/BV121</f>
        <v>0.06</v>
      </c>
      <c r="AP121" s="27" t="s">
        <v>93</v>
      </c>
      <c r="AQ121" s="27" t="s">
        <v>85</v>
      </c>
      <c r="AR121" s="35" t="s">
        <v>109</v>
      </c>
      <c r="AS121" s="30" t="s">
        <v>134</v>
      </c>
      <c r="AT121" s="35" t="s">
        <v>120</v>
      </c>
      <c r="AU121" s="30" t="s">
        <v>119</v>
      </c>
      <c r="AV121" s="36">
        <v>0</v>
      </c>
      <c r="AW121" s="36"/>
      <c r="AX121" s="36"/>
      <c r="AY121" s="36"/>
      <c r="AZ121" s="36">
        <v>2.1176499999999998</v>
      </c>
      <c r="BA121" s="36">
        <v>1.9</v>
      </c>
      <c r="BB121" s="37"/>
      <c r="BC121" s="123">
        <f t="shared" si="47"/>
        <v>4.0176499999999997</v>
      </c>
      <c r="BD121" s="36" t="s">
        <v>111</v>
      </c>
      <c r="BE121" s="49"/>
      <c r="BF121" s="49">
        <v>1.2</v>
      </c>
      <c r="BG121" s="49"/>
      <c r="BH121" s="124">
        <f t="shared" si="48"/>
        <v>5.2176499999999999</v>
      </c>
      <c r="BI121" s="45">
        <f>BH121/BV121</f>
        <v>0.104353</v>
      </c>
      <c r="BJ121" s="39" t="s">
        <v>88</v>
      </c>
      <c r="BK121" s="136">
        <v>50</v>
      </c>
      <c r="BL121" s="137">
        <v>25</v>
      </c>
      <c r="BM121" s="137">
        <v>10</v>
      </c>
      <c r="BN121" s="137">
        <v>30</v>
      </c>
      <c r="BO121" s="137">
        <v>20</v>
      </c>
      <c r="BP121" s="137">
        <v>20</v>
      </c>
      <c r="BQ121" s="138">
        <f t="shared" si="49"/>
        <v>75</v>
      </c>
      <c r="BR121" s="138">
        <f t="shared" si="50"/>
        <v>40</v>
      </c>
      <c r="BS121" s="138">
        <f t="shared" si="51"/>
        <v>40</v>
      </c>
      <c r="BT121" s="138">
        <f t="shared" si="52"/>
        <v>155</v>
      </c>
      <c r="BU121" s="47" t="s">
        <v>331</v>
      </c>
      <c r="BV121" s="202">
        <v>50</v>
      </c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8"/>
      <c r="DD121" s="8"/>
      <c r="DE121" s="8"/>
      <c r="DF121" s="8"/>
      <c r="DG121" s="8"/>
      <c r="DH121" s="8"/>
      <c r="DI121" s="8"/>
      <c r="DJ121" s="8"/>
    </row>
    <row r="122" spans="1:114" ht="15.75" customHeight="1">
      <c r="A122" s="24" t="s">
        <v>426</v>
      </c>
      <c r="B122" s="27" t="s">
        <v>427</v>
      </c>
      <c r="C122" s="28" t="s">
        <v>428</v>
      </c>
      <c r="D122" s="29" t="s">
        <v>77</v>
      </c>
      <c r="E122" s="28" t="s">
        <v>78</v>
      </c>
      <c r="F122" s="24" t="s">
        <v>108</v>
      </c>
      <c r="G122" s="28" t="s">
        <v>92</v>
      </c>
      <c r="H122" s="28" t="s">
        <v>92</v>
      </c>
      <c r="I122" s="58" t="s">
        <v>109</v>
      </c>
      <c r="J122" s="58" t="s">
        <v>87</v>
      </c>
      <c r="K122" s="107">
        <v>2</v>
      </c>
      <c r="L122" s="33">
        <v>0</v>
      </c>
      <c r="M122" s="33">
        <v>0</v>
      </c>
      <c r="N122" s="33">
        <v>2</v>
      </c>
      <c r="O122" s="107">
        <v>7</v>
      </c>
      <c r="P122" s="33">
        <v>0</v>
      </c>
      <c r="Q122" s="33">
        <v>0</v>
      </c>
      <c r="R122" s="33">
        <v>7</v>
      </c>
      <c r="S122" s="107">
        <f>SUM(T122:Y122)</f>
        <v>0</v>
      </c>
      <c r="T122" s="33">
        <v>0</v>
      </c>
      <c r="U122" s="33">
        <v>0</v>
      </c>
      <c r="V122" s="33">
        <v>0</v>
      </c>
      <c r="W122" s="33">
        <v>0</v>
      </c>
      <c r="X122" s="33">
        <v>0</v>
      </c>
      <c r="Y122" s="33">
        <v>0</v>
      </c>
      <c r="Z122" s="107">
        <f>SUM(AA122:AF122)</f>
        <v>0</v>
      </c>
      <c r="AA122" s="33">
        <v>0</v>
      </c>
      <c r="AB122" s="33">
        <v>0</v>
      </c>
      <c r="AC122" s="33">
        <v>0</v>
      </c>
      <c r="AD122" s="33">
        <v>0</v>
      </c>
      <c r="AE122" s="33">
        <v>0</v>
      </c>
      <c r="AF122" s="33">
        <v>0</v>
      </c>
      <c r="AG122" s="107">
        <v>2</v>
      </c>
      <c r="AH122" s="33">
        <v>0</v>
      </c>
      <c r="AI122" s="33">
        <v>2</v>
      </c>
      <c r="AJ122" s="33">
        <v>0</v>
      </c>
      <c r="AK122" s="33">
        <v>0</v>
      </c>
      <c r="AL122" s="33">
        <v>0</v>
      </c>
      <c r="AM122" s="33">
        <v>0</v>
      </c>
      <c r="AN122" s="120">
        <f>(M122+N122)/K122</f>
        <v>1</v>
      </c>
      <c r="AO122" s="120">
        <f>N122/K122</f>
        <v>1</v>
      </c>
      <c r="AP122" s="27" t="s">
        <v>93</v>
      </c>
      <c r="AQ122" s="28" t="s">
        <v>85</v>
      </c>
      <c r="AR122" s="58" t="s">
        <v>109</v>
      </c>
      <c r="AS122" s="58" t="s">
        <v>87</v>
      </c>
      <c r="AT122" s="58" t="s">
        <v>109</v>
      </c>
      <c r="AU122" s="35" t="s">
        <v>119</v>
      </c>
      <c r="AV122" s="36">
        <v>0</v>
      </c>
      <c r="AW122" s="43"/>
      <c r="AX122" s="43"/>
      <c r="AY122" s="43"/>
      <c r="AZ122" s="43">
        <v>0.208706</v>
      </c>
      <c r="BA122" s="37"/>
      <c r="BB122" s="37"/>
      <c r="BC122" s="123">
        <f t="shared" si="47"/>
        <v>0.208706</v>
      </c>
      <c r="BD122" s="43" t="s">
        <v>111</v>
      </c>
      <c r="BE122" s="44"/>
      <c r="BF122" s="44"/>
      <c r="BG122" s="44"/>
      <c r="BH122" s="124">
        <f t="shared" si="48"/>
        <v>0.208706</v>
      </c>
      <c r="BI122" s="45">
        <f>BH122/K122</f>
        <v>0.104353</v>
      </c>
      <c r="BJ122" s="39" t="s">
        <v>102</v>
      </c>
      <c r="BK122" s="136">
        <v>40</v>
      </c>
      <c r="BL122" s="137">
        <v>20</v>
      </c>
      <c r="BM122" s="137">
        <v>50</v>
      </c>
      <c r="BN122" s="137">
        <v>10</v>
      </c>
      <c r="BO122" s="137">
        <v>20</v>
      </c>
      <c r="BP122" s="137">
        <v>30</v>
      </c>
      <c r="BQ122" s="138">
        <f t="shared" si="49"/>
        <v>60</v>
      </c>
      <c r="BR122" s="138">
        <f t="shared" si="50"/>
        <v>60</v>
      </c>
      <c r="BS122" s="138">
        <f t="shared" si="51"/>
        <v>50</v>
      </c>
      <c r="BT122" s="138">
        <f t="shared" si="52"/>
        <v>170</v>
      </c>
      <c r="BU122" s="27"/>
      <c r="BV122" s="8"/>
      <c r="BW122" s="46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  <c r="DE122" s="8"/>
      <c r="DF122" s="8"/>
      <c r="DG122" s="8"/>
      <c r="DH122" s="8"/>
      <c r="DI122" s="8"/>
      <c r="DJ122" s="8"/>
    </row>
    <row r="123" spans="1:114" ht="12.75" customHeight="1">
      <c r="A123" s="25" t="s">
        <v>429</v>
      </c>
      <c r="B123" s="29" t="s">
        <v>430</v>
      </c>
      <c r="C123" s="29" t="s">
        <v>431</v>
      </c>
      <c r="D123" s="29" t="s">
        <v>313</v>
      </c>
      <c r="E123" s="28" t="s">
        <v>151</v>
      </c>
      <c r="F123" s="25" t="s">
        <v>79</v>
      </c>
      <c r="G123" s="27" t="s">
        <v>80</v>
      </c>
      <c r="H123" s="27" t="s">
        <v>385</v>
      </c>
      <c r="I123" s="31" t="s">
        <v>100</v>
      </c>
      <c r="J123" s="47" t="s">
        <v>83</v>
      </c>
      <c r="K123" s="113">
        <v>8</v>
      </c>
      <c r="L123" s="48">
        <v>7</v>
      </c>
      <c r="M123" s="48">
        <v>1</v>
      </c>
      <c r="N123" s="33">
        <v>0</v>
      </c>
      <c r="O123" s="106">
        <f>SUM(P123:R123)</f>
        <v>36</v>
      </c>
      <c r="P123" s="33">
        <v>32</v>
      </c>
      <c r="Q123" s="33">
        <v>4</v>
      </c>
      <c r="R123" s="33">
        <v>0</v>
      </c>
      <c r="S123" s="106">
        <f>SUM(T123:Y123)</f>
        <v>7</v>
      </c>
      <c r="T123" s="33">
        <v>0</v>
      </c>
      <c r="U123" s="33">
        <v>3</v>
      </c>
      <c r="V123" s="33">
        <v>4</v>
      </c>
      <c r="W123" s="33">
        <v>0</v>
      </c>
      <c r="X123" s="33">
        <v>0</v>
      </c>
      <c r="Y123" s="33">
        <v>0</v>
      </c>
      <c r="Z123" s="106">
        <f>SUM(AA123:AF123)</f>
        <v>1</v>
      </c>
      <c r="AA123" s="33">
        <v>0</v>
      </c>
      <c r="AB123" s="33">
        <v>1</v>
      </c>
      <c r="AC123" s="33">
        <v>0</v>
      </c>
      <c r="AD123" s="33">
        <v>0</v>
      </c>
      <c r="AE123" s="33">
        <v>0</v>
      </c>
      <c r="AF123" s="33">
        <v>0</v>
      </c>
      <c r="AG123" s="106">
        <f>SUM(AH123:AM123)</f>
        <v>0</v>
      </c>
      <c r="AH123" s="33">
        <v>0</v>
      </c>
      <c r="AI123" s="33">
        <v>0</v>
      </c>
      <c r="AJ123" s="33">
        <v>0</v>
      </c>
      <c r="AK123" s="33">
        <v>0</v>
      </c>
      <c r="AL123" s="33">
        <v>0</v>
      </c>
      <c r="AM123" s="33">
        <v>0</v>
      </c>
      <c r="AN123" s="120">
        <f>(M123+N123)/K123</f>
        <v>0.125</v>
      </c>
      <c r="AO123" s="120">
        <f>N123/K123</f>
        <v>0</v>
      </c>
      <c r="AP123" s="27" t="s">
        <v>93</v>
      </c>
      <c r="AQ123" s="29" t="s">
        <v>85</v>
      </c>
      <c r="AR123" s="35" t="s">
        <v>100</v>
      </c>
      <c r="AS123" s="35" t="s">
        <v>83</v>
      </c>
      <c r="AT123" s="35" t="s">
        <v>100</v>
      </c>
      <c r="AU123" s="35" t="s">
        <v>119</v>
      </c>
      <c r="AV123" s="36">
        <v>0</v>
      </c>
      <c r="AW123" s="36">
        <v>0.78400000000000003</v>
      </c>
      <c r="AX123" s="37"/>
      <c r="AY123" s="37"/>
      <c r="AZ123" s="37"/>
      <c r="BA123" s="37"/>
      <c r="BB123" s="37"/>
      <c r="BC123" s="123">
        <f t="shared" si="47"/>
        <v>0.78400000000000003</v>
      </c>
      <c r="BD123" s="43" t="s">
        <v>111</v>
      </c>
      <c r="BE123" s="49"/>
      <c r="BF123" s="49"/>
      <c r="BG123" s="49"/>
      <c r="BH123" s="124">
        <f t="shared" si="48"/>
        <v>0.78400000000000003</v>
      </c>
      <c r="BI123" s="45">
        <f>BH123/K123</f>
        <v>9.8000000000000004E-2</v>
      </c>
      <c r="BJ123" s="39" t="s">
        <v>102</v>
      </c>
      <c r="BK123" s="136">
        <v>50</v>
      </c>
      <c r="BL123" s="137">
        <v>45</v>
      </c>
      <c r="BM123" s="137">
        <v>30</v>
      </c>
      <c r="BN123" s="137">
        <v>70</v>
      </c>
      <c r="BO123" s="137">
        <v>0</v>
      </c>
      <c r="BP123" s="137">
        <v>10</v>
      </c>
      <c r="BQ123" s="138">
        <f t="shared" si="49"/>
        <v>95</v>
      </c>
      <c r="BR123" s="138">
        <f t="shared" si="50"/>
        <v>100</v>
      </c>
      <c r="BS123" s="138">
        <f t="shared" si="51"/>
        <v>10</v>
      </c>
      <c r="BT123" s="138">
        <f t="shared" si="52"/>
        <v>205</v>
      </c>
      <c r="BU123" s="27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8"/>
      <c r="DD123" s="8"/>
      <c r="DE123" s="8"/>
      <c r="DF123" s="8"/>
      <c r="DG123" s="8"/>
      <c r="DH123" s="8"/>
      <c r="DI123" s="8"/>
      <c r="DJ123" s="8"/>
    </row>
    <row r="124" spans="1:114" ht="12.75" customHeight="1">
      <c r="A124" s="78"/>
      <c r="B124" s="79"/>
      <c r="C124" s="79"/>
      <c r="D124" s="79"/>
      <c r="E124" s="80"/>
      <c r="F124" s="78"/>
      <c r="G124" s="81"/>
      <c r="H124" s="81"/>
      <c r="I124" s="82"/>
      <c r="J124" s="82"/>
      <c r="K124" s="82"/>
      <c r="L124" s="83"/>
      <c r="M124" s="83"/>
      <c r="N124" s="83"/>
      <c r="O124" s="82"/>
      <c r="P124" s="84"/>
      <c r="Q124" s="84"/>
      <c r="R124" s="84"/>
      <c r="S124" s="82"/>
      <c r="T124" s="84"/>
      <c r="U124" s="84"/>
      <c r="V124" s="84"/>
      <c r="W124" s="84"/>
      <c r="X124" s="84"/>
      <c r="Y124" s="84"/>
      <c r="Z124" s="82"/>
      <c r="AA124" s="84"/>
      <c r="AB124" s="84"/>
      <c r="AC124" s="84"/>
      <c r="AD124" s="84"/>
      <c r="AE124" s="84"/>
      <c r="AF124" s="84"/>
      <c r="AG124" s="82"/>
      <c r="AH124" s="84"/>
      <c r="AI124" s="84"/>
      <c r="AJ124" s="84"/>
      <c r="AK124" s="84"/>
      <c r="AL124" s="84"/>
      <c r="AM124" s="84"/>
      <c r="AN124" s="84"/>
      <c r="AO124" s="85"/>
      <c r="AP124" s="86"/>
      <c r="AQ124" s="87"/>
      <c r="AR124" s="85"/>
      <c r="AS124" s="85"/>
      <c r="AT124" s="85"/>
      <c r="AU124" s="85"/>
      <c r="AV124" s="88"/>
      <c r="AW124" s="88"/>
      <c r="AX124" s="88"/>
      <c r="AY124" s="88"/>
      <c r="AZ124" s="88"/>
      <c r="BA124" s="88" t="s">
        <v>432</v>
      </c>
      <c r="BB124" s="88"/>
      <c r="BC124" s="88"/>
      <c r="BD124" s="88"/>
      <c r="BE124" s="88"/>
      <c r="BF124" s="88"/>
      <c r="BG124" s="88"/>
      <c r="BH124" s="88"/>
      <c r="BI124" s="89"/>
      <c r="BJ124" s="90"/>
      <c r="BK124" s="90"/>
      <c r="BL124" s="90"/>
      <c r="BM124" s="90"/>
      <c r="BN124" s="90"/>
      <c r="BO124" s="90"/>
      <c r="BP124" s="90"/>
      <c r="BQ124" s="90"/>
      <c r="BR124" s="90"/>
      <c r="BS124" s="90"/>
      <c r="BT124" s="90"/>
      <c r="BU124" s="177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8"/>
      <c r="DD124" s="8"/>
      <c r="DE124" s="8"/>
      <c r="DF124" s="8"/>
      <c r="DG124" s="8"/>
      <c r="DH124" s="8"/>
      <c r="DI124" s="8"/>
      <c r="DJ124" s="8"/>
    </row>
    <row r="125" spans="1:114" ht="12.75" customHeight="1">
      <c r="A125" s="78"/>
      <c r="B125" s="78"/>
      <c r="C125" s="79"/>
      <c r="D125" s="79"/>
      <c r="E125" s="80"/>
      <c r="F125" s="78"/>
      <c r="G125" s="81"/>
      <c r="H125" s="81"/>
      <c r="I125" s="82"/>
      <c r="J125" s="82"/>
      <c r="K125" s="128">
        <f t="shared" ref="K125:AG125" si="54">SUM(K6:K123)</f>
        <v>2640</v>
      </c>
      <c r="L125" s="81">
        <f t="shared" si="54"/>
        <v>2319</v>
      </c>
      <c r="M125" s="81">
        <f t="shared" si="54"/>
        <v>850</v>
      </c>
      <c r="N125" s="81">
        <f t="shared" si="54"/>
        <v>214</v>
      </c>
      <c r="O125" s="128">
        <f t="shared" si="54"/>
        <v>14581</v>
      </c>
      <c r="P125" s="81">
        <f t="shared" si="54"/>
        <v>10247</v>
      </c>
      <c r="Q125" s="81">
        <f t="shared" si="54"/>
        <v>3482</v>
      </c>
      <c r="R125" s="81">
        <f t="shared" si="54"/>
        <v>850</v>
      </c>
      <c r="S125" s="128">
        <f t="shared" si="54"/>
        <v>1797</v>
      </c>
      <c r="T125" s="81">
        <f t="shared" si="54"/>
        <v>91</v>
      </c>
      <c r="U125" s="81">
        <f t="shared" si="54"/>
        <v>1137</v>
      </c>
      <c r="V125" s="81">
        <f t="shared" si="54"/>
        <v>881</v>
      </c>
      <c r="W125" s="81">
        <f t="shared" si="54"/>
        <v>208</v>
      </c>
      <c r="X125" s="81">
        <f t="shared" si="54"/>
        <v>2</v>
      </c>
      <c r="Y125" s="81">
        <f t="shared" si="54"/>
        <v>0</v>
      </c>
      <c r="Z125" s="81">
        <f t="shared" si="54"/>
        <v>668</v>
      </c>
      <c r="AA125" s="81">
        <f t="shared" si="54"/>
        <v>136</v>
      </c>
      <c r="AB125" s="81">
        <f t="shared" si="54"/>
        <v>540</v>
      </c>
      <c r="AC125" s="81">
        <f t="shared" si="54"/>
        <v>59</v>
      </c>
      <c r="AD125" s="81">
        <f t="shared" si="54"/>
        <v>38</v>
      </c>
      <c r="AE125" s="81">
        <f t="shared" si="54"/>
        <v>75</v>
      </c>
      <c r="AF125" s="81">
        <f t="shared" si="54"/>
        <v>2</v>
      </c>
      <c r="AG125" s="81">
        <f t="shared" si="54"/>
        <v>175</v>
      </c>
      <c r="AH125" s="81">
        <f t="shared" ref="AH125:AM125" si="55">SUM(AH6:AH123)</f>
        <v>21</v>
      </c>
      <c r="AI125" s="81">
        <f t="shared" si="55"/>
        <v>163</v>
      </c>
      <c r="AJ125" s="81">
        <f t="shared" si="55"/>
        <v>30</v>
      </c>
      <c r="AK125" s="81">
        <f t="shared" si="55"/>
        <v>0</v>
      </c>
      <c r="AL125" s="81">
        <f t="shared" si="55"/>
        <v>0</v>
      </c>
      <c r="AM125" s="81">
        <f t="shared" si="55"/>
        <v>0</v>
      </c>
      <c r="AN125" s="91">
        <f>(M125+N125)/K125</f>
        <v>0.40303030303030302</v>
      </c>
      <c r="AO125" s="92">
        <f>N125/K125</f>
        <v>8.1060606060606055E-2</v>
      </c>
      <c r="AP125" s="84"/>
      <c r="AQ125" s="87"/>
      <c r="AR125" s="85"/>
      <c r="AS125" s="85"/>
      <c r="AT125" s="172"/>
      <c r="AU125" s="172"/>
      <c r="AV125" s="173">
        <f>SUM(AV6:AV123)</f>
        <v>79.178417370000005</v>
      </c>
      <c r="AW125" s="173">
        <f>SUM(AW6:AW123)</f>
        <v>45.236183290000007</v>
      </c>
      <c r="AX125" s="173">
        <f>SUM(AX6:AX123)</f>
        <v>46.839018029999991</v>
      </c>
      <c r="AY125" s="173">
        <f>SUM(AY6:AY123)</f>
        <v>44.873136050000006</v>
      </c>
      <c r="AZ125" s="173">
        <f>SUM(AZ6:AZ123)</f>
        <v>41.838015999999996</v>
      </c>
      <c r="BA125" s="173">
        <f>SUM(BA6:BA124)</f>
        <v>41.739383999999994</v>
      </c>
      <c r="BB125" s="173">
        <f>SUM(BB6:BB124)</f>
        <v>14.011360999999999</v>
      </c>
      <c r="BC125" s="173">
        <f>SUM(AV125:BB125)</f>
        <v>313.71551574</v>
      </c>
      <c r="BD125" s="173"/>
      <c r="BE125" s="174">
        <f>SUM(BE6:BE123)</f>
        <v>0</v>
      </c>
      <c r="BF125" s="174">
        <f>SUM(BF6:BF123)</f>
        <v>19.7</v>
      </c>
      <c r="BG125" s="174">
        <f>SUM(BG6:BG123)</f>
        <v>0.47320062999999996</v>
      </c>
      <c r="BH125" s="173">
        <f>SUM(BH6:BH123)</f>
        <v>333.88871636999988</v>
      </c>
      <c r="BI125" s="175"/>
      <c r="BJ125" s="176"/>
      <c r="BK125" s="90"/>
      <c r="BL125" s="90"/>
      <c r="BM125" s="90"/>
      <c r="BN125" s="90"/>
      <c r="BO125" s="90"/>
      <c r="BP125" s="90"/>
      <c r="BQ125" s="90"/>
      <c r="BR125" s="90"/>
      <c r="BS125" s="90"/>
      <c r="BT125" s="90"/>
      <c r="BU125" s="177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8"/>
      <c r="DD125" s="8"/>
      <c r="DE125" s="8"/>
      <c r="DF125" s="8"/>
      <c r="DG125" s="8"/>
      <c r="DH125" s="8"/>
      <c r="DI125" s="8"/>
      <c r="DJ125" s="8"/>
    </row>
    <row r="126" spans="1:114" ht="12.75" customHeight="1">
      <c r="A126" s="93"/>
      <c r="B126" s="94"/>
      <c r="C126" s="94"/>
      <c r="D126" s="94"/>
      <c r="E126" s="95"/>
      <c r="F126" s="93"/>
      <c r="G126" s="95"/>
      <c r="H126" s="95"/>
      <c r="I126" s="96"/>
      <c r="J126" s="96"/>
      <c r="K126" s="201"/>
      <c r="M126" s="203"/>
      <c r="N126" s="9"/>
      <c r="O126" s="204"/>
      <c r="P126" s="8"/>
      <c r="Q126" s="8"/>
      <c r="R126" s="8"/>
      <c r="S126" s="15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2"/>
      <c r="AO126" s="97"/>
      <c r="AP126" s="97"/>
      <c r="AQ126" s="96"/>
      <c r="AR126" s="98"/>
      <c r="AS126" s="98"/>
      <c r="AT126" s="164"/>
      <c r="AU126" s="164"/>
      <c r="AV126" s="167"/>
      <c r="AW126" s="165"/>
      <c r="AX126" s="165"/>
      <c r="AY126" s="165"/>
      <c r="AZ126" s="165"/>
      <c r="BA126" s="168"/>
      <c r="BB126" s="165"/>
      <c r="BC126" s="165"/>
      <c r="BD126" s="165"/>
      <c r="BE126" s="164"/>
      <c r="BF126" s="164"/>
      <c r="BG126" s="171"/>
      <c r="BH126" s="1"/>
      <c r="BI126" s="93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</row>
    <row r="127" spans="1:114" ht="12.75" customHeight="1">
      <c r="A127" s="93"/>
      <c r="B127" s="94"/>
      <c r="C127" s="94"/>
      <c r="D127" s="94"/>
      <c r="E127" s="95"/>
      <c r="F127" s="93"/>
      <c r="G127" s="95"/>
      <c r="H127" s="95"/>
      <c r="I127" s="96"/>
      <c r="J127" s="96"/>
      <c r="K127" s="159"/>
      <c r="M127" s="160"/>
      <c r="O127" s="161"/>
      <c r="P127" s="8"/>
      <c r="Q127" s="8"/>
      <c r="R127" s="8"/>
      <c r="S127" s="158"/>
      <c r="T127" s="8"/>
      <c r="U127" s="8"/>
      <c r="V127" s="8"/>
      <c r="W127" s="8"/>
      <c r="X127" s="8"/>
      <c r="Y127" s="8"/>
      <c r="Z127" s="158"/>
      <c r="AA127" s="8"/>
      <c r="AB127" s="8"/>
      <c r="AC127" s="8"/>
      <c r="AD127" s="8"/>
      <c r="AE127" s="8"/>
      <c r="AF127" s="8"/>
      <c r="AG127" s="158"/>
      <c r="AH127" s="8"/>
      <c r="AI127" s="8"/>
      <c r="AJ127" s="8"/>
      <c r="AK127" s="8"/>
      <c r="AL127" s="8"/>
      <c r="AM127" s="8"/>
      <c r="AN127" s="2"/>
      <c r="AO127" s="97"/>
      <c r="AP127" s="97"/>
      <c r="AQ127" s="96"/>
      <c r="AR127" s="98"/>
      <c r="AS127" s="98"/>
      <c r="AT127" s="164"/>
      <c r="AU127" s="164"/>
      <c r="AV127" s="168"/>
      <c r="AW127" s="165"/>
      <c r="AX127" s="166"/>
      <c r="AY127" s="166"/>
      <c r="AZ127" s="166"/>
      <c r="BA127" s="167"/>
      <c r="BB127" s="167"/>
      <c r="BC127" s="167"/>
      <c r="BD127" s="165"/>
      <c r="BE127" s="169"/>
      <c r="BF127" s="169"/>
      <c r="BG127" s="98"/>
      <c r="BH127" s="93"/>
      <c r="BI127" s="93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</row>
    <row r="128" spans="1:114" ht="12.75" customHeight="1">
      <c r="A128" s="93"/>
      <c r="B128" s="94"/>
      <c r="C128" s="94"/>
      <c r="D128" s="94"/>
      <c r="E128" s="95"/>
      <c r="F128" s="93"/>
      <c r="G128" s="95"/>
      <c r="H128" s="95"/>
      <c r="I128" s="96"/>
      <c r="J128" s="162"/>
      <c r="K128" s="159"/>
      <c r="M128" s="203"/>
      <c r="N128" s="9"/>
      <c r="O128" s="161"/>
      <c r="P128" s="8"/>
      <c r="Q128" s="8"/>
      <c r="R128" s="8"/>
      <c r="S128" s="15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2"/>
      <c r="AO128" s="97"/>
      <c r="AP128" s="97"/>
      <c r="AQ128" s="96"/>
      <c r="AR128" s="98"/>
      <c r="AS128" s="98"/>
      <c r="AT128" s="164"/>
      <c r="AU128" s="164"/>
      <c r="AV128" s="168"/>
      <c r="AW128" s="165"/>
      <c r="AX128" s="165"/>
      <c r="AY128" s="165"/>
      <c r="AZ128" s="165"/>
      <c r="BA128" s="165"/>
      <c r="BB128" s="165"/>
      <c r="BC128" s="165"/>
      <c r="BD128" s="165"/>
      <c r="BE128" s="164"/>
      <c r="BF128" s="164"/>
      <c r="BG128" s="98"/>
      <c r="BH128" s="93"/>
      <c r="BI128" s="93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</row>
    <row r="129" spans="1:114" ht="12.75" customHeight="1">
      <c r="A129" s="93"/>
      <c r="B129" s="94"/>
      <c r="C129" s="94"/>
      <c r="D129" s="94"/>
      <c r="E129" s="95"/>
      <c r="F129" s="93"/>
      <c r="G129" s="95"/>
      <c r="H129" s="95"/>
      <c r="I129" s="96"/>
      <c r="J129" s="96"/>
      <c r="K129" s="205"/>
      <c r="M129" s="206"/>
      <c r="N129" s="163"/>
      <c r="O129" s="207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162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2"/>
      <c r="AO129" s="97"/>
      <c r="AP129" s="97"/>
      <c r="AQ129" s="96"/>
      <c r="AR129" s="94"/>
      <c r="AS129" s="94"/>
      <c r="AT129" s="164"/>
      <c r="AU129" s="164"/>
      <c r="AV129" s="165"/>
      <c r="AW129" s="165"/>
      <c r="AX129" s="165"/>
      <c r="AY129" s="165"/>
      <c r="AZ129" s="165"/>
      <c r="BA129" s="165"/>
      <c r="BB129" s="165"/>
      <c r="BC129" s="165"/>
      <c r="BD129" s="165"/>
      <c r="BE129" s="164"/>
      <c r="BF129" s="164"/>
      <c r="BG129" s="98"/>
      <c r="BH129" s="93"/>
      <c r="BI129" s="93"/>
      <c r="BJ129" s="2"/>
      <c r="BK129" s="98"/>
      <c r="BL129" s="98"/>
      <c r="BM129" s="98"/>
      <c r="BN129" s="98"/>
      <c r="BO129" s="98"/>
      <c r="BP129" s="98"/>
      <c r="BQ129" s="98"/>
      <c r="BR129" s="98"/>
      <c r="BS129" s="98"/>
      <c r="BT129" s="98"/>
      <c r="BU129" s="98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</row>
    <row r="130" spans="1:114" ht="15" customHeight="1">
      <c r="C130" s="94"/>
      <c r="BJ130" s="2"/>
    </row>
    <row r="131" spans="1:114" ht="15" customHeight="1">
      <c r="C131" s="94"/>
    </row>
    <row r="132" spans="1:114" ht="15" customHeight="1">
      <c r="C132" s="94"/>
    </row>
    <row r="133" spans="1:114" ht="15" customHeight="1">
      <c r="C133" s="94"/>
    </row>
  </sheetData>
  <sheetProtection algorithmName="SHA-512" hashValue="WmSVD9UlbzGePU9l0K/5dBLdAmJsGLzGPePsYoYD6e+3WO9BEEQfCNRXf/WYbOTq66Oi9XBVKSs1VY0oEUA4vg==" saltValue="28x6hLxgp7iWdF6ORKM+ow==" spinCount="100000" sheet="1" objects="1" scenarios="1"/>
  <autoFilter ref="A5:BU129" xr:uid="{00000000-0009-0000-0000-000000000000}"/>
  <sortState xmlns:xlrd2="http://schemas.microsoft.com/office/spreadsheetml/2017/richdata2" ref="A6:BW123">
    <sortCondition ref="C6:C123"/>
    <sortCondition ref="B6:B123"/>
  </sortState>
  <customSheetViews>
    <customSheetView guid="{CD861EA6-A55F-4E59-810C-0FDF81325556}" filter="1" showAutoFilter="1">
      <pageMargins left="0" right="0" top="0" bottom="0" header="0" footer="0"/>
      <autoFilter ref="A5:CS143" xr:uid="{D1C2E235-0009-49E4-BF02-B8479720AA98}"/>
      <extLst>
        <ext uri="GoogleSheetsCustomDataVersion1">
          <go:sheetsCustomData xmlns:go="http://customooxmlschemas.google.com/" filterViewId="1016956674"/>
        </ext>
      </extLst>
    </customSheetView>
    <customSheetView guid="{5BFE5CF6-5DB9-4B4E-A22E-DE53127C1BD4}" filter="1" showAutoFilter="1">
      <pageMargins left="0" right="0" top="0" bottom="0" header="0" footer="0"/>
      <autoFilter ref="A5:CS143" xr:uid="{0DBCB711-67E3-4D6B-9BFE-5154B857D3BE}">
        <filterColumn colId="13">
          <filters>
            <filter val="FHG"/>
            <filter val="GHA"/>
            <filter val="OVHA"/>
          </filters>
        </filterColumn>
      </autoFilter>
      <extLst>
        <ext uri="GoogleSheetsCustomDataVersion1">
          <go:sheetsCustomData xmlns:go="http://customooxmlschemas.google.com/" filterViewId="1765297432"/>
        </ext>
      </extLst>
    </customSheetView>
    <customSheetView guid="{597E7199-B08E-42F5-9D4A-B88D6387D155}" filter="1" showAutoFilter="1">
      <pageMargins left="0" right="0" top="0" bottom="0" header="0" footer="0"/>
      <autoFilter ref="A5:CS143" xr:uid="{CA42730E-3E69-4482-9617-7E3E19D0572D}"/>
      <extLst>
        <ext uri="GoogleSheetsCustomDataVersion1">
          <go:sheetsCustomData xmlns:go="http://customooxmlschemas.google.com/" filterViewId="1967121492"/>
        </ext>
      </extLst>
    </customSheetView>
  </customSheetViews>
  <dataValidations count="2">
    <dataValidation type="list" allowBlank="1" showErrorMessage="1" sqref="AO124:AU124 D124:D125 H124:J125 AQ125:AU125" xr:uid="{00000000-0002-0000-0000-00000B000000}">
      <formula1>#REF!</formula1>
    </dataValidation>
    <dataValidation type="list" allowBlank="1" showErrorMessage="1" sqref="F6:F123" xr:uid="{00000000-0002-0000-0000-00000D000000}">
      <formula1>"Yes,No"</formula1>
    </dataValidation>
  </dataValidations>
  <pageMargins left="0.39370078740157483" right="0.39370078740157483" top="0.39370078740157483" bottom="0.39370078740157483" header="0" footer="0"/>
  <pageSetup paperSize="8" scale="50" orientation="landscape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xr:uid="{00000000-0002-0000-0000-000000000000}">
          <x14:formula1>
            <xm:f>Codes!$A$39:$A$49</xm:f>
          </x14:formula1>
          <xm:sqref>D6:D8 D119:D123 D56:D58 D60:D117 D11:D54</xm:sqref>
        </x14:dataValidation>
        <x14:dataValidation type="list" allowBlank="1" xr:uid="{00000000-0002-0000-0000-000001000000}">
          <x14:formula1>
            <xm:f>Codes!$A$56:$A$65</xm:f>
          </x14:formula1>
          <xm:sqref>AR43:AR44</xm:sqref>
        </x14:dataValidation>
        <x14:dataValidation type="list" allowBlank="1" xr:uid="{00000000-0002-0000-0000-000002000000}">
          <x14:formula1>
            <xm:f>Codes!$A$88:$A$91</xm:f>
          </x14:formula1>
          <xm:sqref>AQ6:AQ8 AQ54 AQ119:AQ121 AQ123 AQ47:AQ52 AQ56:AQ117 AQ11:AQ37 AQ39:AQ44</xm:sqref>
        </x14:dataValidation>
        <x14:dataValidation type="list" allowBlank="1" xr:uid="{00000000-0002-0000-0000-000004000000}">
          <x14:formula1>
            <xm:f>Codes!$A$56:$A$64</xm:f>
          </x14:formula1>
          <xm:sqref>I43:I44</xm:sqref>
        </x14:dataValidation>
        <x14:dataValidation type="list" allowBlank="1" xr:uid="{00000000-0002-0000-0000-000005000000}">
          <x14:formula1>
            <xm:f>Codes!$A$56:$A$72</xm:f>
          </x14:formula1>
          <xm:sqref>AR6:AR42 I6:I42 AT6:AT123 I44:I123 AR44:AR123</xm:sqref>
        </x14:dataValidation>
        <x14:dataValidation type="list" allowBlank="1" xr:uid="{00000000-0002-0000-0000-000007000000}">
          <x14:formula1>
            <xm:f>Codes!$A$24:$A$31</xm:f>
          </x14:formula1>
          <xm:sqref>G6:H8 G119:H121 G123:H123 G56:H117 G11:H37 G39:H52</xm:sqref>
        </x14:dataValidation>
        <x14:dataValidation type="list" allowBlank="1" xr:uid="{00000000-0002-0000-0000-00000A000000}">
          <x14:formula1>
            <xm:f>Codes!$A$75:$A$80</xm:f>
          </x14:formula1>
          <xm:sqref>AO6:AP123</xm:sqref>
        </x14:dataValidation>
        <x14:dataValidation type="list" allowBlank="1" xr:uid="{00000000-0002-0000-0000-000009000000}">
          <x14:formula1>
            <xm:f>Codes!$B$6:$B$8</xm:f>
          </x14:formula1>
          <xm:sqref>BJ6:BJ123</xm:sqref>
        </x14:dataValidation>
        <x14:dataValidation type="list" allowBlank="1" xr:uid="{00000000-0002-0000-0000-00000E000000}">
          <x14:formula1>
            <xm:f>Codes!$C$39:$C$43</xm:f>
          </x14:formula1>
          <xm:sqref>E6:E123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6D476-29DB-4978-A8A7-CCEBED600C7F}">
  <sheetPr filterMode="1"/>
  <dimension ref="A1:DJ133"/>
  <sheetViews>
    <sheetView workbookViewId="0">
      <selection activeCell="B132" sqref="B132"/>
    </sheetView>
  </sheetViews>
  <sheetFormatPr defaultColWidth="14.42578125" defaultRowHeight="15" customHeight="1" outlineLevelCol="1"/>
  <cols>
    <col min="1" max="1" width="10.5703125" customWidth="1"/>
    <col min="2" max="2" width="45.42578125" customWidth="1"/>
    <col min="3" max="3" width="18" customWidth="1"/>
    <col min="4" max="4" width="23" customWidth="1"/>
    <col min="5" max="5" width="14.140625" customWidth="1"/>
    <col min="6" max="6" width="9.85546875" customWidth="1"/>
    <col min="7" max="8" width="9.42578125" customWidth="1"/>
    <col min="9" max="10" width="10.85546875" customWidth="1"/>
    <col min="11" max="11" width="7.28515625" customWidth="1"/>
    <col min="12" max="14" width="7.28515625" hidden="1" customWidth="1" outlineLevel="1"/>
    <col min="15" max="15" width="8.42578125" customWidth="1" collapsed="1"/>
    <col min="16" max="18" width="7.28515625" hidden="1" customWidth="1" outlineLevel="1"/>
    <col min="19" max="19" width="7.28515625" customWidth="1" collapsed="1"/>
    <col min="20" max="25" width="7.28515625" hidden="1" customWidth="1" outlineLevel="1"/>
    <col min="26" max="26" width="7.28515625" customWidth="1" collapsed="1"/>
    <col min="27" max="32" width="7.28515625" hidden="1" customWidth="1" outlineLevel="1"/>
    <col min="33" max="33" width="7.28515625" customWidth="1" collapsed="1"/>
    <col min="34" max="39" width="5" hidden="1" customWidth="1" outlineLevel="1"/>
    <col min="40" max="40" width="5.85546875" customWidth="1" collapsed="1"/>
    <col min="41" max="41" width="6.7109375" customWidth="1"/>
    <col min="42" max="42" width="9" customWidth="1"/>
    <col min="43" max="43" width="7.85546875" customWidth="1"/>
    <col min="44" max="45" width="10.85546875" customWidth="1"/>
    <col min="46" max="46" width="12.28515625" customWidth="1"/>
    <col min="47" max="47" width="12.5703125" customWidth="1"/>
    <col min="48" max="48" width="9.42578125" customWidth="1" outlineLevel="1"/>
    <col min="49" max="51" width="9.28515625" customWidth="1" outlineLevel="1"/>
    <col min="52" max="54" width="9.5703125" customWidth="1"/>
    <col min="55" max="55" width="15.85546875" customWidth="1"/>
    <col min="56" max="56" width="9.5703125" customWidth="1"/>
    <col min="57" max="58" width="9.140625" customWidth="1"/>
    <col min="59" max="59" width="8" customWidth="1"/>
    <col min="60" max="61" width="11" customWidth="1"/>
    <col min="62" max="62" width="11.42578125" customWidth="1"/>
    <col min="63" max="72" width="6" hidden="1" customWidth="1" outlineLevel="1"/>
    <col min="73" max="73" width="22.85546875" customWidth="1" collapsed="1"/>
    <col min="74" max="74" width="1.42578125" customWidth="1"/>
    <col min="75" max="114" width="9.140625" customWidth="1"/>
  </cols>
  <sheetData>
    <row r="1" spans="1:114" ht="32.25" customHeight="1">
      <c r="A1" s="3"/>
      <c r="B1" s="129"/>
      <c r="C1" s="130"/>
      <c r="D1" s="4"/>
      <c r="E1" s="131"/>
      <c r="F1" s="3"/>
      <c r="G1" s="131"/>
      <c r="H1" s="131"/>
      <c r="I1" s="131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132"/>
      <c r="AA1" s="5"/>
      <c r="AB1" s="5"/>
      <c r="AC1" s="5"/>
      <c r="AD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2"/>
      <c r="AU1" s="2"/>
      <c r="AV1" s="6"/>
      <c r="AW1" s="7"/>
      <c r="AX1" s="8"/>
      <c r="AY1" s="8"/>
      <c r="AZ1" s="8"/>
      <c r="BA1" s="8"/>
      <c r="BB1" s="8"/>
      <c r="BD1" s="9"/>
      <c r="BE1" s="9"/>
      <c r="BF1" s="9"/>
      <c r="BG1" s="133"/>
      <c r="BH1" s="104"/>
      <c r="BI1" s="105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</row>
    <row r="2" spans="1:114" ht="19.5" customHeight="1">
      <c r="A2" s="10" t="s">
        <v>0</v>
      </c>
      <c r="B2" s="5"/>
      <c r="C2" s="5"/>
      <c r="D2" s="5"/>
      <c r="E2" s="5"/>
      <c r="F2" s="10"/>
      <c r="G2" s="5"/>
      <c r="H2" s="11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12"/>
      <c r="AA2" s="5"/>
      <c r="AB2" s="5"/>
      <c r="AC2" s="5"/>
      <c r="AD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2"/>
      <c r="AU2" s="2"/>
      <c r="AV2" s="7"/>
      <c r="AW2" s="7"/>
      <c r="AX2" s="8"/>
      <c r="AY2" s="13"/>
      <c r="AZ2" s="14"/>
      <c r="BA2" s="14"/>
      <c r="BB2" s="14"/>
      <c r="BD2" s="9"/>
      <c r="BE2" s="9"/>
      <c r="BF2" s="9"/>
      <c r="BG2" s="104"/>
      <c r="BH2" s="104"/>
      <c r="BI2" s="133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</row>
    <row r="3" spans="1:114" ht="3.75" customHeight="1">
      <c r="A3" s="3"/>
      <c r="B3" s="5"/>
      <c r="C3" s="5"/>
      <c r="D3" s="5"/>
      <c r="E3" s="5"/>
      <c r="F3" s="3"/>
      <c r="G3" s="5"/>
      <c r="H3" s="11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2"/>
      <c r="AU3" s="2"/>
      <c r="AV3" s="7"/>
      <c r="AW3" s="7"/>
      <c r="AX3" s="7"/>
      <c r="AY3" s="7"/>
      <c r="AZ3" s="7"/>
      <c r="BA3" s="7"/>
      <c r="BB3" s="7"/>
      <c r="BC3" s="7"/>
      <c r="BD3" s="2"/>
      <c r="BE3" s="2"/>
      <c r="BF3" s="2"/>
      <c r="BG3" s="2"/>
      <c r="BH3" s="15"/>
      <c r="BI3" s="3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</row>
    <row r="4" spans="1:114" ht="3.75" customHeight="1">
      <c r="A4" s="3"/>
      <c r="B4" s="2"/>
      <c r="C4" s="2"/>
      <c r="D4" s="16"/>
      <c r="E4" s="9"/>
      <c r="F4" s="3"/>
      <c r="G4" s="9"/>
      <c r="H4" s="9"/>
      <c r="I4" s="8"/>
      <c r="J4" s="8"/>
      <c r="K4" s="9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5"/>
      <c r="AO4" s="2"/>
      <c r="AP4" s="2"/>
      <c r="AQ4" s="2"/>
      <c r="AR4" s="2"/>
      <c r="AS4" s="2"/>
      <c r="AT4" s="2"/>
      <c r="AU4" s="2"/>
      <c r="AV4" s="7"/>
      <c r="AW4" s="7"/>
      <c r="AX4" s="7"/>
      <c r="AY4" s="7"/>
      <c r="AZ4" s="7"/>
      <c r="BA4" s="7"/>
      <c r="BB4" s="7"/>
      <c r="BC4" s="7"/>
      <c r="BD4" s="2"/>
      <c r="BE4" s="2"/>
      <c r="BF4" s="2"/>
      <c r="BG4" s="2"/>
      <c r="BH4" s="15"/>
      <c r="BI4" s="15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</row>
    <row r="5" spans="1:114" ht="128.25" customHeight="1">
      <c r="A5" s="19" t="s">
        <v>1</v>
      </c>
      <c r="B5" s="20" t="s">
        <v>2</v>
      </c>
      <c r="C5" s="20" t="s">
        <v>3</v>
      </c>
      <c r="D5" s="21" t="s">
        <v>4</v>
      </c>
      <c r="E5" s="21" t="s">
        <v>5</v>
      </c>
      <c r="F5" s="19" t="s">
        <v>6</v>
      </c>
      <c r="G5" s="19" t="s">
        <v>7</v>
      </c>
      <c r="H5" s="19" t="s">
        <v>8</v>
      </c>
      <c r="I5" s="17" t="s">
        <v>9</v>
      </c>
      <c r="J5" s="17" t="s">
        <v>10</v>
      </c>
      <c r="K5" s="17" t="s">
        <v>11</v>
      </c>
      <c r="L5" s="22" t="s">
        <v>12</v>
      </c>
      <c r="M5" s="22" t="s">
        <v>13</v>
      </c>
      <c r="N5" s="22" t="s">
        <v>14</v>
      </c>
      <c r="O5" s="17" t="s">
        <v>15</v>
      </c>
      <c r="P5" s="22" t="s">
        <v>16</v>
      </c>
      <c r="Q5" s="22" t="s">
        <v>17</v>
      </c>
      <c r="R5" s="22" t="s">
        <v>18</v>
      </c>
      <c r="S5" s="17" t="s">
        <v>19</v>
      </c>
      <c r="T5" s="22" t="s">
        <v>20</v>
      </c>
      <c r="U5" s="22" t="s">
        <v>21</v>
      </c>
      <c r="V5" s="22" t="s">
        <v>22</v>
      </c>
      <c r="W5" s="22" t="s">
        <v>23</v>
      </c>
      <c r="X5" s="22" t="s">
        <v>24</v>
      </c>
      <c r="Y5" s="22" t="s">
        <v>25</v>
      </c>
      <c r="Z5" s="17" t="s">
        <v>26</v>
      </c>
      <c r="AA5" s="22" t="s">
        <v>27</v>
      </c>
      <c r="AB5" s="22" t="s">
        <v>28</v>
      </c>
      <c r="AC5" s="22" t="s">
        <v>29</v>
      </c>
      <c r="AD5" s="22" t="s">
        <v>30</v>
      </c>
      <c r="AE5" s="22" t="s">
        <v>31</v>
      </c>
      <c r="AF5" s="22" t="s">
        <v>32</v>
      </c>
      <c r="AG5" s="17" t="s">
        <v>33</v>
      </c>
      <c r="AH5" s="22" t="s">
        <v>34</v>
      </c>
      <c r="AI5" s="22" t="s">
        <v>35</v>
      </c>
      <c r="AJ5" s="22" t="s">
        <v>36</v>
      </c>
      <c r="AK5" s="22" t="s">
        <v>37</v>
      </c>
      <c r="AL5" s="22" t="s">
        <v>38</v>
      </c>
      <c r="AM5" s="22" t="s">
        <v>39</v>
      </c>
      <c r="AN5" s="17" t="s">
        <v>40</v>
      </c>
      <c r="AO5" s="17" t="s">
        <v>41</v>
      </c>
      <c r="AP5" s="17" t="s">
        <v>42</v>
      </c>
      <c r="AQ5" s="17" t="s">
        <v>43</v>
      </c>
      <c r="AR5" s="17" t="s">
        <v>44</v>
      </c>
      <c r="AS5" s="17" t="s">
        <v>45</v>
      </c>
      <c r="AT5" s="17" t="s">
        <v>46</v>
      </c>
      <c r="AU5" s="17" t="s">
        <v>47</v>
      </c>
      <c r="AV5" s="23" t="s">
        <v>48</v>
      </c>
      <c r="AW5" s="23" t="s">
        <v>49</v>
      </c>
      <c r="AX5" s="23" t="s">
        <v>50</v>
      </c>
      <c r="AY5" s="23" t="s">
        <v>51</v>
      </c>
      <c r="AZ5" s="23" t="s">
        <v>52</v>
      </c>
      <c r="BA5" s="23" t="s">
        <v>53</v>
      </c>
      <c r="BB5" s="23" t="s">
        <v>54</v>
      </c>
      <c r="BC5" s="23" t="s">
        <v>55</v>
      </c>
      <c r="BD5" s="17" t="s">
        <v>56</v>
      </c>
      <c r="BE5" s="23" t="s">
        <v>57</v>
      </c>
      <c r="BF5" s="23" t="s">
        <v>58</v>
      </c>
      <c r="BG5" s="23" t="s">
        <v>59</v>
      </c>
      <c r="BH5" s="23" t="s">
        <v>60</v>
      </c>
      <c r="BI5" s="23" t="s">
        <v>61</v>
      </c>
      <c r="BJ5" s="18" t="s">
        <v>62</v>
      </c>
      <c r="BK5" s="134" t="s">
        <v>63</v>
      </c>
      <c r="BL5" s="135" t="s">
        <v>64</v>
      </c>
      <c r="BM5" s="135" t="s">
        <v>65</v>
      </c>
      <c r="BN5" s="135" t="s">
        <v>66</v>
      </c>
      <c r="BO5" s="135" t="s">
        <v>67</v>
      </c>
      <c r="BP5" s="135" t="s">
        <v>68</v>
      </c>
      <c r="BQ5" s="135" t="s">
        <v>69</v>
      </c>
      <c r="BR5" s="135" t="s">
        <v>70</v>
      </c>
      <c r="BS5" s="135" t="s">
        <v>71</v>
      </c>
      <c r="BT5" s="135" t="s">
        <v>72</v>
      </c>
      <c r="BU5" s="18" t="s">
        <v>73</v>
      </c>
      <c r="BV5" s="9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</row>
    <row r="6" spans="1:114" ht="13.5" hidden="1" customHeight="1">
      <c r="A6" s="24" t="s">
        <v>74</v>
      </c>
      <c r="B6" s="27" t="s">
        <v>75</v>
      </c>
      <c r="C6" s="28" t="s">
        <v>76</v>
      </c>
      <c r="D6" s="29" t="s">
        <v>77</v>
      </c>
      <c r="E6" s="28" t="s">
        <v>78</v>
      </c>
      <c r="F6" s="24" t="s">
        <v>79</v>
      </c>
      <c r="G6" s="27" t="s">
        <v>80</v>
      </c>
      <c r="H6" s="27" t="s">
        <v>81</v>
      </c>
      <c r="I6" s="30" t="s">
        <v>82</v>
      </c>
      <c r="J6" s="28" t="s">
        <v>83</v>
      </c>
      <c r="K6" s="107">
        <v>11</v>
      </c>
      <c r="L6" s="33">
        <v>11</v>
      </c>
      <c r="M6" s="33">
        <v>0</v>
      </c>
      <c r="N6" s="33">
        <v>0</v>
      </c>
      <c r="O6" s="106">
        <f t="shared" ref="O6:O41" si="0">SUM(P6:R6)</f>
        <v>49</v>
      </c>
      <c r="P6" s="33">
        <v>49</v>
      </c>
      <c r="Q6" s="33">
        <v>0</v>
      </c>
      <c r="R6" s="33">
        <v>0</v>
      </c>
      <c r="S6" s="106">
        <f>SUM(T6:Y6)</f>
        <v>11</v>
      </c>
      <c r="T6" s="33">
        <v>0</v>
      </c>
      <c r="U6" s="33">
        <v>6</v>
      </c>
      <c r="V6" s="33">
        <v>5</v>
      </c>
      <c r="W6" s="33">
        <v>0</v>
      </c>
      <c r="X6" s="33">
        <v>0</v>
      </c>
      <c r="Y6" s="33">
        <v>0</v>
      </c>
      <c r="Z6" s="106">
        <f>SUM(AA6:AF6)</f>
        <v>0</v>
      </c>
      <c r="AA6" s="33">
        <v>0</v>
      </c>
      <c r="AB6" s="33">
        <v>0</v>
      </c>
      <c r="AC6" s="33">
        <v>0</v>
      </c>
      <c r="AD6" s="33">
        <v>0</v>
      </c>
      <c r="AE6" s="33">
        <v>0</v>
      </c>
      <c r="AF6" s="33">
        <v>0</v>
      </c>
      <c r="AG6" s="106">
        <f>SUM(AH6:AM6)</f>
        <v>0</v>
      </c>
      <c r="AH6" s="33">
        <v>0</v>
      </c>
      <c r="AI6" s="33">
        <v>0</v>
      </c>
      <c r="AJ6" s="33">
        <v>0</v>
      </c>
      <c r="AK6" s="33">
        <v>0</v>
      </c>
      <c r="AL6" s="33">
        <v>0</v>
      </c>
      <c r="AM6" s="33">
        <v>0</v>
      </c>
      <c r="AN6" s="120">
        <f>(M6+N6)/K6</f>
        <v>0</v>
      </c>
      <c r="AO6" s="120">
        <f>N6/K6</f>
        <v>0</v>
      </c>
      <c r="AP6" s="27" t="s">
        <v>84</v>
      </c>
      <c r="AQ6" s="27" t="s">
        <v>85</v>
      </c>
      <c r="AR6" s="30" t="s">
        <v>82</v>
      </c>
      <c r="AS6" s="28" t="s">
        <v>83</v>
      </c>
      <c r="AT6" s="35" t="s">
        <v>86</v>
      </c>
      <c r="AU6" s="28" t="s">
        <v>87</v>
      </c>
      <c r="AV6" s="36">
        <v>0</v>
      </c>
      <c r="AW6" s="43"/>
      <c r="AX6" s="43">
        <v>0.90200000000000002</v>
      </c>
      <c r="AY6" s="43"/>
      <c r="AZ6" s="36"/>
      <c r="BA6" s="36"/>
      <c r="BB6" s="36"/>
      <c r="BC6" s="123">
        <f t="shared" ref="BC6:BC69" si="1">SUM(AV6:BB6)</f>
        <v>0.90200000000000002</v>
      </c>
      <c r="BD6" s="36"/>
      <c r="BE6" s="44"/>
      <c r="BF6" s="44"/>
      <c r="BG6" s="44"/>
      <c r="BH6" s="124">
        <f t="shared" ref="BH6:BH69" si="2">BC6+BF6+BG6+BE6</f>
        <v>0.90200000000000002</v>
      </c>
      <c r="BI6" s="45">
        <f>BH6/K6</f>
        <v>8.2000000000000003E-2</v>
      </c>
      <c r="BJ6" s="39" t="s">
        <v>88</v>
      </c>
      <c r="BK6" s="136">
        <v>40</v>
      </c>
      <c r="BL6" s="137">
        <v>20</v>
      </c>
      <c r="BM6" s="137">
        <v>0</v>
      </c>
      <c r="BN6" s="137">
        <v>30</v>
      </c>
      <c r="BO6" s="137">
        <v>0</v>
      </c>
      <c r="BP6" s="137">
        <v>20</v>
      </c>
      <c r="BQ6" s="138">
        <f t="shared" ref="BQ6:BQ69" si="3">BK6+BL6</f>
        <v>60</v>
      </c>
      <c r="BR6" s="138">
        <f t="shared" ref="BR6:BR69" si="4">BM6+BN6</f>
        <v>30</v>
      </c>
      <c r="BS6" s="138">
        <f t="shared" ref="BS6:BS69" si="5">BO6+BP6</f>
        <v>20</v>
      </c>
      <c r="BT6" s="138">
        <f t="shared" ref="BT6:BT69" si="6">BQ6+BR6+BS6</f>
        <v>110</v>
      </c>
      <c r="BU6" s="27"/>
      <c r="BV6" s="9"/>
      <c r="BW6" s="46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</row>
    <row r="7" spans="1:114" ht="13.5" hidden="1" customHeight="1">
      <c r="A7" s="24" t="s">
        <v>89</v>
      </c>
      <c r="B7" s="27" t="s">
        <v>90</v>
      </c>
      <c r="C7" s="28" t="s">
        <v>76</v>
      </c>
      <c r="D7" s="29" t="s">
        <v>77</v>
      </c>
      <c r="E7" s="28" t="s">
        <v>78</v>
      </c>
      <c r="F7" s="24" t="s">
        <v>79</v>
      </c>
      <c r="G7" s="27" t="s">
        <v>91</v>
      </c>
      <c r="H7" s="27" t="s">
        <v>92</v>
      </c>
      <c r="I7" s="30" t="s">
        <v>86</v>
      </c>
      <c r="J7" s="28" t="s">
        <v>83</v>
      </c>
      <c r="K7" s="107">
        <v>35</v>
      </c>
      <c r="L7" s="33">
        <v>21</v>
      </c>
      <c r="M7" s="33">
        <v>12</v>
      </c>
      <c r="N7" s="33">
        <v>2</v>
      </c>
      <c r="O7" s="106">
        <f t="shared" si="0"/>
        <v>150</v>
      </c>
      <c r="P7" s="33">
        <v>88</v>
      </c>
      <c r="Q7" s="33">
        <v>54</v>
      </c>
      <c r="R7" s="33">
        <v>8</v>
      </c>
      <c r="S7" s="106">
        <f>SUM(T7:Y7)</f>
        <v>21</v>
      </c>
      <c r="T7" s="33">
        <v>0</v>
      </c>
      <c r="U7" s="33">
        <v>17</v>
      </c>
      <c r="V7" s="33">
        <v>4</v>
      </c>
      <c r="W7" s="33">
        <v>0</v>
      </c>
      <c r="X7" s="33">
        <v>0</v>
      </c>
      <c r="Y7" s="33">
        <v>0</v>
      </c>
      <c r="Z7" s="106">
        <f>SUM(AA7:AF7)</f>
        <v>12</v>
      </c>
      <c r="AA7" s="33">
        <v>0</v>
      </c>
      <c r="AB7" s="33">
        <v>10</v>
      </c>
      <c r="AC7" s="33">
        <v>0</v>
      </c>
      <c r="AD7" s="33">
        <v>0</v>
      </c>
      <c r="AE7" s="33">
        <v>2</v>
      </c>
      <c r="AF7" s="33">
        <v>0</v>
      </c>
      <c r="AG7" s="106">
        <f>SUM(AH7:AM7)</f>
        <v>2</v>
      </c>
      <c r="AH7" s="33">
        <v>0</v>
      </c>
      <c r="AI7" s="33">
        <v>2</v>
      </c>
      <c r="AJ7" s="33">
        <v>0</v>
      </c>
      <c r="AK7" s="33">
        <v>0</v>
      </c>
      <c r="AL7" s="33">
        <v>0</v>
      </c>
      <c r="AM7" s="33">
        <v>0</v>
      </c>
      <c r="AN7" s="120">
        <f>(M7+N7)/K7</f>
        <v>0.4</v>
      </c>
      <c r="AO7" s="120">
        <f>N7/K7</f>
        <v>5.7142857142857141E-2</v>
      </c>
      <c r="AP7" s="27" t="s">
        <v>93</v>
      </c>
      <c r="AQ7" s="27" t="s">
        <v>85</v>
      </c>
      <c r="AR7" s="30" t="s">
        <v>86</v>
      </c>
      <c r="AS7" s="28" t="s">
        <v>83</v>
      </c>
      <c r="AT7" s="35" t="s">
        <v>94</v>
      </c>
      <c r="AU7" s="28" t="s">
        <v>87</v>
      </c>
      <c r="AV7" s="36">
        <v>0</v>
      </c>
      <c r="AW7" s="43"/>
      <c r="AX7" s="43"/>
      <c r="AY7" s="36">
        <v>2.1509999999999998</v>
      </c>
      <c r="AZ7" s="36">
        <v>1.5</v>
      </c>
      <c r="BA7" s="127"/>
      <c r="BB7" s="36"/>
      <c r="BC7" s="123">
        <f t="shared" si="1"/>
        <v>3.6509999999999998</v>
      </c>
      <c r="BD7" s="36"/>
      <c r="BE7" s="44"/>
      <c r="BF7" s="44"/>
      <c r="BG7" s="44"/>
      <c r="BH7" s="124">
        <f t="shared" si="2"/>
        <v>3.6509999999999998</v>
      </c>
      <c r="BI7" s="45">
        <f>BH7/K7</f>
        <v>0.10431428571428571</v>
      </c>
      <c r="BJ7" s="39" t="s">
        <v>88</v>
      </c>
      <c r="BK7" s="136">
        <v>40</v>
      </c>
      <c r="BL7" s="137">
        <v>20</v>
      </c>
      <c r="BM7" s="137">
        <v>0</v>
      </c>
      <c r="BN7" s="137">
        <v>30</v>
      </c>
      <c r="BO7" s="137">
        <v>0</v>
      </c>
      <c r="BP7" s="137">
        <v>20</v>
      </c>
      <c r="BQ7" s="138">
        <f t="shared" si="3"/>
        <v>60</v>
      </c>
      <c r="BR7" s="138">
        <f t="shared" si="4"/>
        <v>30</v>
      </c>
      <c r="BS7" s="138">
        <f t="shared" si="5"/>
        <v>20</v>
      </c>
      <c r="BT7" s="138">
        <f t="shared" si="6"/>
        <v>110</v>
      </c>
      <c r="BU7" s="27"/>
      <c r="BV7" s="9"/>
      <c r="BW7" s="46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</row>
    <row r="8" spans="1:114" ht="13.5" hidden="1" customHeight="1">
      <c r="A8" s="54" t="s">
        <v>95</v>
      </c>
      <c r="B8" s="27" t="s">
        <v>96</v>
      </c>
      <c r="C8" s="28" t="s">
        <v>76</v>
      </c>
      <c r="D8" s="29" t="s">
        <v>77</v>
      </c>
      <c r="E8" s="28" t="s">
        <v>78</v>
      </c>
      <c r="F8" s="26" t="s">
        <v>79</v>
      </c>
      <c r="G8" s="30" t="s">
        <v>91</v>
      </c>
      <c r="H8" s="27" t="s">
        <v>92</v>
      </c>
      <c r="I8" s="31" t="s">
        <v>97</v>
      </c>
      <c r="J8" s="28" t="s">
        <v>98</v>
      </c>
      <c r="K8" s="106">
        <v>21</v>
      </c>
      <c r="L8" s="33">
        <v>15</v>
      </c>
      <c r="M8" s="33">
        <v>6</v>
      </c>
      <c r="N8" s="33">
        <v>0</v>
      </c>
      <c r="O8" s="106">
        <f t="shared" si="0"/>
        <v>84</v>
      </c>
      <c r="P8" s="33">
        <v>60</v>
      </c>
      <c r="Q8" s="33">
        <v>24</v>
      </c>
      <c r="R8" s="33">
        <v>0</v>
      </c>
      <c r="S8" s="106">
        <f>SUM(T8:Y8)</f>
        <v>15</v>
      </c>
      <c r="T8" s="33">
        <v>0</v>
      </c>
      <c r="U8" s="33">
        <v>15</v>
      </c>
      <c r="V8" s="33">
        <v>0</v>
      </c>
      <c r="W8" s="33">
        <v>0</v>
      </c>
      <c r="X8" s="33">
        <v>0</v>
      </c>
      <c r="Y8" s="33">
        <v>0</v>
      </c>
      <c r="Z8" s="106">
        <f>SUM(AA8:AF8)</f>
        <v>6</v>
      </c>
      <c r="AA8" s="33">
        <v>0</v>
      </c>
      <c r="AB8" s="33">
        <v>6</v>
      </c>
      <c r="AC8" s="33">
        <v>0</v>
      </c>
      <c r="AD8" s="33">
        <v>0</v>
      </c>
      <c r="AE8" s="33">
        <v>0</v>
      </c>
      <c r="AF8" s="33">
        <v>0</v>
      </c>
      <c r="AG8" s="106">
        <f>SUM(AH8:AM8)</f>
        <v>0</v>
      </c>
      <c r="AH8" s="33">
        <v>0</v>
      </c>
      <c r="AI8" s="33">
        <v>0</v>
      </c>
      <c r="AJ8" s="33">
        <v>0</v>
      </c>
      <c r="AK8" s="33">
        <v>0</v>
      </c>
      <c r="AL8" s="33">
        <v>0</v>
      </c>
      <c r="AM8" s="33">
        <v>0</v>
      </c>
      <c r="AN8" s="120">
        <f>(M8+N8)/K8</f>
        <v>0.2857142857142857</v>
      </c>
      <c r="AO8" s="120">
        <f>N8/K8</f>
        <v>0</v>
      </c>
      <c r="AP8" s="27" t="s">
        <v>93</v>
      </c>
      <c r="AQ8" s="27" t="s">
        <v>85</v>
      </c>
      <c r="AR8" s="35" t="s">
        <v>97</v>
      </c>
      <c r="AS8" s="28" t="s">
        <v>99</v>
      </c>
      <c r="AT8" s="35" t="s">
        <v>100</v>
      </c>
      <c r="AU8" s="28" t="s">
        <v>101</v>
      </c>
      <c r="AV8" s="36">
        <v>1.1718718699999999</v>
      </c>
      <c r="AW8" s="36"/>
      <c r="AX8" s="36"/>
      <c r="AY8" s="36"/>
      <c r="AZ8" s="37"/>
      <c r="BA8" s="126"/>
      <c r="BB8" s="37"/>
      <c r="BC8" s="123">
        <f t="shared" si="1"/>
        <v>1.1718718699999999</v>
      </c>
      <c r="BD8" s="37"/>
      <c r="BE8" s="30"/>
      <c r="BF8" s="44">
        <v>1</v>
      </c>
      <c r="BG8" s="30"/>
      <c r="BH8" s="124">
        <f t="shared" si="2"/>
        <v>2.1718718699999999</v>
      </c>
      <c r="BI8" s="45">
        <f>BH8/K8</f>
        <v>0.10342247</v>
      </c>
      <c r="BJ8" s="39" t="s">
        <v>102</v>
      </c>
      <c r="BK8" s="136">
        <v>40</v>
      </c>
      <c r="BL8" s="137">
        <v>20</v>
      </c>
      <c r="BM8" s="137">
        <v>90</v>
      </c>
      <c r="BN8" s="137">
        <v>70</v>
      </c>
      <c r="BO8" s="137">
        <v>0</v>
      </c>
      <c r="BP8" s="137">
        <v>10</v>
      </c>
      <c r="BQ8" s="138">
        <f t="shared" si="3"/>
        <v>60</v>
      </c>
      <c r="BR8" s="138">
        <f t="shared" si="4"/>
        <v>160</v>
      </c>
      <c r="BS8" s="138">
        <f t="shared" si="5"/>
        <v>10</v>
      </c>
      <c r="BT8" s="138">
        <f t="shared" si="6"/>
        <v>230</v>
      </c>
      <c r="BU8" s="27"/>
      <c r="BV8" s="9"/>
      <c r="BW8" s="9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</row>
    <row r="9" spans="1:114" ht="13.5" hidden="1" customHeight="1">
      <c r="A9" s="24" t="s">
        <v>103</v>
      </c>
      <c r="B9" s="27" t="s">
        <v>104</v>
      </c>
      <c r="C9" s="28" t="s">
        <v>105</v>
      </c>
      <c r="D9" s="28" t="s">
        <v>106</v>
      </c>
      <c r="E9" s="28" t="s">
        <v>107</v>
      </c>
      <c r="F9" s="24" t="s">
        <v>108</v>
      </c>
      <c r="G9" s="28" t="s">
        <v>92</v>
      </c>
      <c r="H9" s="28" t="s">
        <v>92</v>
      </c>
      <c r="I9" s="35" t="s">
        <v>109</v>
      </c>
      <c r="J9" s="28" t="s">
        <v>87</v>
      </c>
      <c r="K9" s="106">
        <v>20</v>
      </c>
      <c r="L9" s="33">
        <v>14</v>
      </c>
      <c r="M9" s="33">
        <v>4</v>
      </c>
      <c r="N9" s="33">
        <v>2</v>
      </c>
      <c r="O9" s="106">
        <f t="shared" si="0"/>
        <v>45</v>
      </c>
      <c r="P9" s="33">
        <v>31</v>
      </c>
      <c r="Q9" s="33">
        <v>10</v>
      </c>
      <c r="R9" s="33">
        <v>4</v>
      </c>
      <c r="S9" s="106">
        <f>SUM(T9:Y9)</f>
        <v>14</v>
      </c>
      <c r="T9" s="33">
        <v>0</v>
      </c>
      <c r="U9" s="33">
        <v>6</v>
      </c>
      <c r="V9" s="33">
        <v>6</v>
      </c>
      <c r="W9" s="33">
        <v>2</v>
      </c>
      <c r="X9" s="33">
        <v>0</v>
      </c>
      <c r="Y9" s="33">
        <v>0</v>
      </c>
      <c r="Z9" s="106">
        <f>SUM(AA9:AF9)</f>
        <v>4</v>
      </c>
      <c r="AA9" s="33">
        <v>0</v>
      </c>
      <c r="AB9" s="33">
        <v>4</v>
      </c>
      <c r="AC9" s="33">
        <v>0</v>
      </c>
      <c r="AD9" s="33">
        <v>0</v>
      </c>
      <c r="AE9" s="33">
        <v>0</v>
      </c>
      <c r="AF9" s="33">
        <v>0</v>
      </c>
      <c r="AG9" s="106">
        <f>SUM(AH9:AM9)</f>
        <v>2</v>
      </c>
      <c r="AH9" s="33">
        <v>0</v>
      </c>
      <c r="AI9" s="33">
        <v>2</v>
      </c>
      <c r="AJ9" s="33">
        <v>0</v>
      </c>
      <c r="AK9" s="33">
        <v>0</v>
      </c>
      <c r="AL9" s="33">
        <v>0</v>
      </c>
      <c r="AM9" s="33">
        <v>0</v>
      </c>
      <c r="AN9" s="120">
        <f>(M9+N9)/K9</f>
        <v>0.3</v>
      </c>
      <c r="AO9" s="120">
        <f>N9/K9</f>
        <v>0.1</v>
      </c>
      <c r="AP9" s="27" t="s">
        <v>93</v>
      </c>
      <c r="AQ9" s="28" t="s">
        <v>85</v>
      </c>
      <c r="AR9" s="35" t="s">
        <v>109</v>
      </c>
      <c r="AS9" s="28" t="s">
        <v>87</v>
      </c>
      <c r="AT9" s="35" t="s">
        <v>94</v>
      </c>
      <c r="AU9" s="28" t="s">
        <v>110</v>
      </c>
      <c r="AV9" s="36">
        <v>0</v>
      </c>
      <c r="AW9" s="43"/>
      <c r="AX9" s="43"/>
      <c r="AY9" s="43"/>
      <c r="AZ9" s="43">
        <v>0.7</v>
      </c>
      <c r="BA9" s="43">
        <v>0.88705999999999996</v>
      </c>
      <c r="BB9" s="43"/>
      <c r="BC9" s="123">
        <f t="shared" si="1"/>
        <v>1.5870599999999999</v>
      </c>
      <c r="BD9" s="36" t="s">
        <v>111</v>
      </c>
      <c r="BE9" s="44"/>
      <c r="BF9" s="44">
        <v>0.5</v>
      </c>
      <c r="BG9" s="44"/>
      <c r="BH9" s="124">
        <f t="shared" si="2"/>
        <v>2.0870600000000001</v>
      </c>
      <c r="BI9" s="45">
        <f>BH9/K9</f>
        <v>0.104353</v>
      </c>
      <c r="BJ9" s="39" t="s">
        <v>102</v>
      </c>
      <c r="BK9" s="136">
        <v>30</v>
      </c>
      <c r="BL9" s="137">
        <v>35</v>
      </c>
      <c r="BM9" s="137">
        <v>50</v>
      </c>
      <c r="BN9" s="137">
        <v>30</v>
      </c>
      <c r="BO9" s="137">
        <v>20</v>
      </c>
      <c r="BP9" s="137">
        <v>20</v>
      </c>
      <c r="BQ9" s="138">
        <f t="shared" si="3"/>
        <v>65</v>
      </c>
      <c r="BR9" s="138">
        <f t="shared" si="4"/>
        <v>80</v>
      </c>
      <c r="BS9" s="138">
        <f t="shared" si="5"/>
        <v>40</v>
      </c>
      <c r="BT9" s="138">
        <f t="shared" si="6"/>
        <v>185</v>
      </c>
      <c r="BU9" s="27"/>
      <c r="BV9" s="9"/>
      <c r="BW9" s="46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</row>
    <row r="10" spans="1:114" ht="13.5" hidden="1" customHeight="1">
      <c r="A10" s="24" t="s">
        <v>112</v>
      </c>
      <c r="B10" s="27" t="s">
        <v>113</v>
      </c>
      <c r="C10" s="28" t="s">
        <v>105</v>
      </c>
      <c r="D10" s="47" t="s">
        <v>106</v>
      </c>
      <c r="E10" s="28" t="s">
        <v>107</v>
      </c>
      <c r="F10" s="26" t="s">
        <v>108</v>
      </c>
      <c r="G10" s="28" t="s">
        <v>92</v>
      </c>
      <c r="H10" s="28" t="s">
        <v>92</v>
      </c>
      <c r="I10" s="35" t="s">
        <v>100</v>
      </c>
      <c r="J10" s="47" t="s">
        <v>110</v>
      </c>
      <c r="K10" s="107">
        <v>15</v>
      </c>
      <c r="L10" s="33">
        <v>0</v>
      </c>
      <c r="M10" s="33">
        <v>15</v>
      </c>
      <c r="N10" s="33">
        <v>0</v>
      </c>
      <c r="O10" s="106">
        <f t="shared" si="0"/>
        <v>30</v>
      </c>
      <c r="P10" s="33">
        <v>0</v>
      </c>
      <c r="Q10" s="33">
        <v>30</v>
      </c>
      <c r="R10" s="33">
        <v>0</v>
      </c>
      <c r="S10" s="106">
        <f>SUM(T10:Y10)</f>
        <v>0</v>
      </c>
      <c r="T10" s="33">
        <v>0</v>
      </c>
      <c r="U10" s="33">
        <v>0</v>
      </c>
      <c r="V10" s="33">
        <v>0</v>
      </c>
      <c r="W10" s="33">
        <v>0</v>
      </c>
      <c r="X10" s="33">
        <v>0</v>
      </c>
      <c r="Y10" s="33">
        <v>0</v>
      </c>
      <c r="Z10" s="106">
        <f>SUM(AA10:AF10)</f>
        <v>15</v>
      </c>
      <c r="AA10" s="33">
        <v>15</v>
      </c>
      <c r="AB10" s="33">
        <v>0</v>
      </c>
      <c r="AC10" s="33">
        <v>0</v>
      </c>
      <c r="AD10" s="33">
        <v>0</v>
      </c>
      <c r="AE10" s="33">
        <v>0</v>
      </c>
      <c r="AF10" s="33">
        <v>0</v>
      </c>
      <c r="AG10" s="106">
        <f>SUM(AH10:AM10)</f>
        <v>0</v>
      </c>
      <c r="AH10" s="33">
        <v>0</v>
      </c>
      <c r="AI10" s="33">
        <v>0</v>
      </c>
      <c r="AJ10" s="33">
        <v>0</v>
      </c>
      <c r="AK10" s="33">
        <v>0</v>
      </c>
      <c r="AL10" s="33">
        <v>0</v>
      </c>
      <c r="AM10" s="33">
        <v>0</v>
      </c>
      <c r="AN10" s="120">
        <f>(M10+N10)/K10</f>
        <v>1</v>
      </c>
      <c r="AO10" s="120">
        <f>N10/K10</f>
        <v>0</v>
      </c>
      <c r="AP10" s="27" t="s">
        <v>93</v>
      </c>
      <c r="AQ10" s="28" t="s">
        <v>85</v>
      </c>
      <c r="AR10" s="35" t="s">
        <v>100</v>
      </c>
      <c r="AS10" s="47" t="s">
        <v>110</v>
      </c>
      <c r="AT10" s="35" t="s">
        <v>86</v>
      </c>
      <c r="AU10" s="47" t="s">
        <v>83</v>
      </c>
      <c r="AV10" s="36">
        <v>0</v>
      </c>
      <c r="AW10" s="36">
        <v>0.5</v>
      </c>
      <c r="AX10" s="36">
        <v>0.71529500000000001</v>
      </c>
      <c r="AZ10" s="43"/>
      <c r="BA10" s="37"/>
      <c r="BB10" s="37"/>
      <c r="BC10" s="123">
        <f t="shared" si="1"/>
        <v>1.215295</v>
      </c>
      <c r="BD10" s="36" t="s">
        <v>111</v>
      </c>
      <c r="BE10" s="44"/>
      <c r="BF10" s="44">
        <v>0.35</v>
      </c>
      <c r="BG10" s="44"/>
      <c r="BH10" s="124">
        <f t="shared" si="2"/>
        <v>1.5652949999999999</v>
      </c>
      <c r="BI10" s="45">
        <f>BH10/K10</f>
        <v>0.10435299999999999</v>
      </c>
      <c r="BJ10" s="39" t="s">
        <v>102</v>
      </c>
      <c r="BK10" s="136">
        <v>30</v>
      </c>
      <c r="BL10" s="137">
        <v>35</v>
      </c>
      <c r="BM10" s="137">
        <v>50</v>
      </c>
      <c r="BN10" s="137">
        <v>30</v>
      </c>
      <c r="BO10" s="137">
        <v>20</v>
      </c>
      <c r="BP10" s="137">
        <v>30</v>
      </c>
      <c r="BQ10" s="138">
        <f t="shared" si="3"/>
        <v>65</v>
      </c>
      <c r="BR10" s="138">
        <f t="shared" si="4"/>
        <v>80</v>
      </c>
      <c r="BS10" s="138">
        <f t="shared" si="5"/>
        <v>50</v>
      </c>
      <c r="BT10" s="138">
        <f t="shared" si="6"/>
        <v>195</v>
      </c>
      <c r="BU10" s="35"/>
      <c r="BV10" s="9"/>
      <c r="BW10" s="46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</row>
    <row r="11" spans="1:114" ht="13.5" hidden="1" customHeight="1">
      <c r="A11" s="24" t="s">
        <v>114</v>
      </c>
      <c r="B11" s="27" t="s">
        <v>115</v>
      </c>
      <c r="C11" s="28" t="s">
        <v>116</v>
      </c>
      <c r="D11" s="30" t="s">
        <v>117</v>
      </c>
      <c r="E11" s="28" t="s">
        <v>118</v>
      </c>
      <c r="F11" s="26" t="s">
        <v>108</v>
      </c>
      <c r="G11" s="27" t="s">
        <v>80</v>
      </c>
      <c r="H11" s="27" t="s">
        <v>80</v>
      </c>
      <c r="I11" s="31" t="s">
        <v>109</v>
      </c>
      <c r="J11" s="28" t="s">
        <v>119</v>
      </c>
      <c r="K11" s="108">
        <v>0</v>
      </c>
      <c r="L11" s="33">
        <v>19</v>
      </c>
      <c r="M11" s="33">
        <v>10</v>
      </c>
      <c r="N11" s="33">
        <v>1</v>
      </c>
      <c r="O11" s="106">
        <f t="shared" si="0"/>
        <v>122</v>
      </c>
      <c r="P11" s="33">
        <v>76</v>
      </c>
      <c r="Q11" s="33">
        <v>42</v>
      </c>
      <c r="R11" s="33">
        <v>4</v>
      </c>
      <c r="S11" s="106">
        <v>0</v>
      </c>
      <c r="T11" s="33">
        <v>0</v>
      </c>
      <c r="U11" s="33">
        <v>14</v>
      </c>
      <c r="V11" s="33">
        <v>5</v>
      </c>
      <c r="W11" s="33">
        <v>0</v>
      </c>
      <c r="X11" s="33">
        <v>0</v>
      </c>
      <c r="Y11" s="33">
        <v>0</v>
      </c>
      <c r="Z11" s="106">
        <v>0</v>
      </c>
      <c r="AA11" s="33">
        <v>0</v>
      </c>
      <c r="AB11" s="33">
        <v>9</v>
      </c>
      <c r="AC11" s="33">
        <v>0</v>
      </c>
      <c r="AD11" s="33">
        <v>1</v>
      </c>
      <c r="AE11" s="33">
        <v>0</v>
      </c>
      <c r="AF11" s="33">
        <v>0</v>
      </c>
      <c r="AG11" s="106">
        <v>0</v>
      </c>
      <c r="AH11" s="33">
        <v>0</v>
      </c>
      <c r="AI11" s="33">
        <v>1</v>
      </c>
      <c r="AJ11" s="33">
        <v>0</v>
      </c>
      <c r="AK11" s="33">
        <v>0</v>
      </c>
      <c r="AL11" s="33">
        <v>0</v>
      </c>
      <c r="AM11" s="33">
        <v>0</v>
      </c>
      <c r="AN11" s="120">
        <f>(M11+N11)/BV11</f>
        <v>0.36666666666666664</v>
      </c>
      <c r="AO11" s="120">
        <f>N11/BV11</f>
        <v>3.3333333333333333E-2</v>
      </c>
      <c r="AP11" s="27" t="s">
        <v>93</v>
      </c>
      <c r="AQ11" s="27" t="s">
        <v>85</v>
      </c>
      <c r="AR11" s="35" t="s">
        <v>109</v>
      </c>
      <c r="AS11" s="28" t="s">
        <v>119</v>
      </c>
      <c r="AT11" s="35" t="s">
        <v>120</v>
      </c>
      <c r="AU11" s="28" t="s">
        <v>121</v>
      </c>
      <c r="AV11" s="36">
        <v>0</v>
      </c>
      <c r="AW11" s="43"/>
      <c r="AX11" s="43"/>
      <c r="AY11" s="36"/>
      <c r="AZ11" s="43">
        <f>1.169+0.6</f>
        <v>1.7690000000000001</v>
      </c>
      <c r="BA11" s="36">
        <v>1.5609999999999999</v>
      </c>
      <c r="BB11" s="37"/>
      <c r="BC11" s="123">
        <f t="shared" si="1"/>
        <v>3.33</v>
      </c>
      <c r="BD11" s="24"/>
      <c r="BE11" s="24"/>
      <c r="BF11" s="24"/>
      <c r="BG11" s="24"/>
      <c r="BH11" s="124">
        <f t="shared" si="2"/>
        <v>3.33</v>
      </c>
      <c r="BI11" s="45">
        <f>BH11/BV11</f>
        <v>0.111</v>
      </c>
      <c r="BJ11" s="39" t="s">
        <v>122</v>
      </c>
      <c r="BK11" s="136">
        <v>20</v>
      </c>
      <c r="BL11" s="137">
        <v>30</v>
      </c>
      <c r="BM11" s="137">
        <v>0</v>
      </c>
      <c r="BN11" s="137">
        <v>30</v>
      </c>
      <c r="BO11" s="137">
        <v>0</v>
      </c>
      <c r="BP11" s="137">
        <v>10</v>
      </c>
      <c r="BQ11" s="138">
        <f t="shared" si="3"/>
        <v>50</v>
      </c>
      <c r="BR11" s="138">
        <f t="shared" si="4"/>
        <v>30</v>
      </c>
      <c r="BS11" s="138">
        <f t="shared" si="5"/>
        <v>10</v>
      </c>
      <c r="BT11" s="138">
        <f t="shared" si="6"/>
        <v>90</v>
      </c>
      <c r="BU11" s="27" t="s">
        <v>123</v>
      </c>
      <c r="BV11" s="202">
        <v>30</v>
      </c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</row>
    <row r="12" spans="1:114" ht="13.5" hidden="1" customHeight="1">
      <c r="A12" s="26" t="s">
        <v>124</v>
      </c>
      <c r="B12" s="29" t="s">
        <v>125</v>
      </c>
      <c r="C12" s="29" t="s">
        <v>126</v>
      </c>
      <c r="D12" s="29" t="s">
        <v>127</v>
      </c>
      <c r="E12" s="28" t="s">
        <v>78</v>
      </c>
      <c r="F12" s="26" t="s">
        <v>108</v>
      </c>
      <c r="G12" s="27" t="s">
        <v>80</v>
      </c>
      <c r="H12" s="27" t="s">
        <v>80</v>
      </c>
      <c r="I12" s="31" t="s">
        <v>94</v>
      </c>
      <c r="J12" s="47" t="s">
        <v>101</v>
      </c>
      <c r="K12" s="107">
        <v>0</v>
      </c>
      <c r="L12" s="33">
        <v>16</v>
      </c>
      <c r="M12" s="33">
        <v>18</v>
      </c>
      <c r="N12" s="33">
        <v>6</v>
      </c>
      <c r="O12" s="106">
        <f t="shared" si="0"/>
        <v>195</v>
      </c>
      <c r="P12" s="33">
        <v>79</v>
      </c>
      <c r="Q12" s="33">
        <v>89</v>
      </c>
      <c r="R12" s="33">
        <v>27</v>
      </c>
      <c r="S12" s="106">
        <v>0</v>
      </c>
      <c r="T12" s="33">
        <v>0</v>
      </c>
      <c r="U12" s="33">
        <v>6</v>
      </c>
      <c r="V12" s="33">
        <v>5</v>
      </c>
      <c r="W12" s="33">
        <v>5</v>
      </c>
      <c r="X12" s="33">
        <v>0</v>
      </c>
      <c r="Y12" s="33">
        <v>0</v>
      </c>
      <c r="Z12" s="106">
        <v>0</v>
      </c>
      <c r="AA12" s="33">
        <v>0</v>
      </c>
      <c r="AB12" s="33">
        <v>8</v>
      </c>
      <c r="AC12" s="33">
        <v>5</v>
      </c>
      <c r="AD12" s="33">
        <v>5</v>
      </c>
      <c r="AE12" s="33">
        <v>0</v>
      </c>
      <c r="AF12" s="33">
        <v>0</v>
      </c>
      <c r="AG12" s="106">
        <v>0</v>
      </c>
      <c r="AH12" s="33">
        <v>0</v>
      </c>
      <c r="AI12" s="33">
        <v>3</v>
      </c>
      <c r="AJ12" s="33">
        <v>3</v>
      </c>
      <c r="AK12" s="33">
        <v>0</v>
      </c>
      <c r="AL12" s="33">
        <v>0</v>
      </c>
      <c r="AM12" s="33">
        <v>0</v>
      </c>
      <c r="AN12" s="120">
        <f>(M12+N12)/BV12</f>
        <v>0.6</v>
      </c>
      <c r="AO12" s="120">
        <f>N12/BV12</f>
        <v>0.15</v>
      </c>
      <c r="AP12" s="27" t="s">
        <v>93</v>
      </c>
      <c r="AQ12" s="27" t="s">
        <v>85</v>
      </c>
      <c r="AR12" s="35" t="s">
        <v>94</v>
      </c>
      <c r="AS12" s="35" t="s">
        <v>101</v>
      </c>
      <c r="AT12" s="35" t="s">
        <v>128</v>
      </c>
      <c r="AU12" s="35" t="s">
        <v>119</v>
      </c>
      <c r="AV12" s="36">
        <v>0</v>
      </c>
      <c r="AW12" s="37"/>
      <c r="AX12" s="37"/>
      <c r="AY12" s="36"/>
      <c r="AZ12" s="36"/>
      <c r="BA12" s="36">
        <v>1.4179999999999999</v>
      </c>
      <c r="BB12" s="36">
        <v>2</v>
      </c>
      <c r="BC12" s="123">
        <f t="shared" si="1"/>
        <v>3.4180000000000001</v>
      </c>
      <c r="BD12" s="36"/>
      <c r="BE12" s="49"/>
      <c r="BF12" s="49"/>
      <c r="BG12" s="49"/>
      <c r="BH12" s="124">
        <f t="shared" si="2"/>
        <v>3.4180000000000001</v>
      </c>
      <c r="BI12" s="45">
        <f>BH12/BV12</f>
        <v>8.5449999999999998E-2</v>
      </c>
      <c r="BJ12" s="39" t="s">
        <v>122</v>
      </c>
      <c r="BK12" s="136">
        <v>40</v>
      </c>
      <c r="BL12" s="137">
        <v>10</v>
      </c>
      <c r="BM12" s="137">
        <v>0</v>
      </c>
      <c r="BN12" s="137">
        <v>10</v>
      </c>
      <c r="BO12" s="137">
        <v>0</v>
      </c>
      <c r="BP12" s="137">
        <v>10</v>
      </c>
      <c r="BQ12" s="138">
        <f t="shared" si="3"/>
        <v>50</v>
      </c>
      <c r="BR12" s="138">
        <f t="shared" si="4"/>
        <v>10</v>
      </c>
      <c r="BS12" s="138">
        <f t="shared" si="5"/>
        <v>10</v>
      </c>
      <c r="BT12" s="138">
        <f t="shared" si="6"/>
        <v>70</v>
      </c>
      <c r="BU12" s="27" t="s">
        <v>129</v>
      </c>
      <c r="BV12" s="202">
        <v>40</v>
      </c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</row>
    <row r="13" spans="1:114" ht="13.5" hidden="1" customHeight="1">
      <c r="A13" s="26" t="s">
        <v>130</v>
      </c>
      <c r="B13" s="50" t="s">
        <v>131</v>
      </c>
      <c r="C13" s="50" t="s">
        <v>132</v>
      </c>
      <c r="D13" s="29" t="s">
        <v>133</v>
      </c>
      <c r="E13" s="28" t="s">
        <v>78</v>
      </c>
      <c r="F13" s="26" t="s">
        <v>108</v>
      </c>
      <c r="G13" s="27" t="s">
        <v>91</v>
      </c>
      <c r="H13" s="27" t="s">
        <v>92</v>
      </c>
      <c r="I13" s="35" t="s">
        <v>94</v>
      </c>
      <c r="J13" s="30" t="s">
        <v>134</v>
      </c>
      <c r="K13" s="109">
        <v>0</v>
      </c>
      <c r="L13" s="33">
        <v>11</v>
      </c>
      <c r="M13" s="53">
        <v>3</v>
      </c>
      <c r="N13" s="53">
        <v>1</v>
      </c>
      <c r="O13" s="106">
        <f t="shared" si="0"/>
        <v>154</v>
      </c>
      <c r="P13" s="53">
        <v>80</v>
      </c>
      <c r="Q13" s="53">
        <v>70</v>
      </c>
      <c r="R13" s="33">
        <v>4</v>
      </c>
      <c r="S13" s="106">
        <v>0</v>
      </c>
      <c r="T13" s="33">
        <v>0</v>
      </c>
      <c r="U13" s="53">
        <v>5</v>
      </c>
      <c r="V13" s="53">
        <v>4</v>
      </c>
      <c r="W13" s="33">
        <v>2</v>
      </c>
      <c r="X13" s="33">
        <v>0</v>
      </c>
      <c r="Y13" s="33">
        <v>0</v>
      </c>
      <c r="Z13" s="106">
        <v>0</v>
      </c>
      <c r="AA13" s="33">
        <v>0</v>
      </c>
      <c r="AB13" s="53">
        <v>2</v>
      </c>
      <c r="AC13" s="33">
        <v>0</v>
      </c>
      <c r="AD13" s="53">
        <v>0</v>
      </c>
      <c r="AE13" s="33">
        <v>1</v>
      </c>
      <c r="AF13" s="33">
        <v>0</v>
      </c>
      <c r="AG13" s="106">
        <v>0</v>
      </c>
      <c r="AH13" s="33">
        <v>0</v>
      </c>
      <c r="AI13" s="33">
        <v>0</v>
      </c>
      <c r="AJ13" s="33">
        <v>1</v>
      </c>
      <c r="AK13" s="33">
        <v>0</v>
      </c>
      <c r="AL13" s="33">
        <v>0</v>
      </c>
      <c r="AM13" s="33">
        <v>0</v>
      </c>
      <c r="AN13" s="120">
        <f>(M13+N13)/BV13</f>
        <v>0.26666666666666666</v>
      </c>
      <c r="AO13" s="120">
        <f>N13/BV13</f>
        <v>6.6666666666666666E-2</v>
      </c>
      <c r="AP13" s="27" t="s">
        <v>93</v>
      </c>
      <c r="AQ13" s="35" t="s">
        <v>85</v>
      </c>
      <c r="AR13" s="35" t="s">
        <v>94</v>
      </c>
      <c r="AS13" s="30" t="s">
        <v>134</v>
      </c>
      <c r="AT13" s="35" t="s">
        <v>128</v>
      </c>
      <c r="AU13" s="47" t="s">
        <v>135</v>
      </c>
      <c r="AV13" s="36">
        <v>0</v>
      </c>
      <c r="AW13" s="36"/>
      <c r="AX13" s="36"/>
      <c r="AY13" s="36"/>
      <c r="AZ13" s="36"/>
      <c r="BA13" s="36">
        <v>1.5649999999999999</v>
      </c>
      <c r="BB13" s="36"/>
      <c r="BC13" s="123">
        <f t="shared" si="1"/>
        <v>1.5649999999999999</v>
      </c>
      <c r="BD13" s="36" t="s">
        <v>111</v>
      </c>
      <c r="BE13" s="49"/>
      <c r="BF13" s="49"/>
      <c r="BG13" s="49"/>
      <c r="BH13" s="124">
        <f t="shared" si="2"/>
        <v>1.5649999999999999</v>
      </c>
      <c r="BI13" s="45">
        <f>BH13/BV13</f>
        <v>0.10433333333333333</v>
      </c>
      <c r="BJ13" s="39" t="s">
        <v>88</v>
      </c>
      <c r="BK13" s="136">
        <v>40</v>
      </c>
      <c r="BL13" s="137">
        <v>40</v>
      </c>
      <c r="BM13" s="137">
        <v>0</v>
      </c>
      <c r="BN13" s="137">
        <v>10</v>
      </c>
      <c r="BO13" s="137">
        <v>0</v>
      </c>
      <c r="BP13" s="137">
        <v>20</v>
      </c>
      <c r="BQ13" s="138">
        <f t="shared" si="3"/>
        <v>80</v>
      </c>
      <c r="BR13" s="138">
        <f t="shared" si="4"/>
        <v>10</v>
      </c>
      <c r="BS13" s="138">
        <f t="shared" si="5"/>
        <v>20</v>
      </c>
      <c r="BT13" s="138">
        <f t="shared" si="6"/>
        <v>110</v>
      </c>
      <c r="BU13" s="35" t="s">
        <v>136</v>
      </c>
      <c r="BV13" s="202">
        <v>15</v>
      </c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</row>
    <row r="14" spans="1:114" ht="13.5" hidden="1" customHeight="1">
      <c r="A14" s="25" t="s">
        <v>137</v>
      </c>
      <c r="B14" s="30" t="s">
        <v>138</v>
      </c>
      <c r="C14" s="30" t="s">
        <v>139</v>
      </c>
      <c r="D14" s="29" t="s">
        <v>133</v>
      </c>
      <c r="E14" s="28" t="s">
        <v>78</v>
      </c>
      <c r="F14" s="26" t="s">
        <v>79</v>
      </c>
      <c r="G14" s="30" t="s">
        <v>91</v>
      </c>
      <c r="H14" s="30" t="s">
        <v>92</v>
      </c>
      <c r="I14" s="30" t="s">
        <v>97</v>
      </c>
      <c r="J14" s="28" t="s">
        <v>119</v>
      </c>
      <c r="K14" s="106">
        <v>18</v>
      </c>
      <c r="L14" s="33">
        <v>13</v>
      </c>
      <c r="M14" s="33">
        <v>4</v>
      </c>
      <c r="N14" s="33">
        <v>1</v>
      </c>
      <c r="O14" s="107">
        <f t="shared" si="0"/>
        <v>84</v>
      </c>
      <c r="P14" s="33">
        <v>62</v>
      </c>
      <c r="Q14" s="33">
        <v>18</v>
      </c>
      <c r="R14" s="33">
        <v>4</v>
      </c>
      <c r="S14" s="107">
        <f>SUM(T14:Y14)</f>
        <v>13</v>
      </c>
      <c r="T14" s="33">
        <v>0</v>
      </c>
      <c r="U14" s="33">
        <v>7</v>
      </c>
      <c r="V14" s="33">
        <v>4</v>
      </c>
      <c r="W14" s="33">
        <v>2</v>
      </c>
      <c r="X14" s="33">
        <v>0</v>
      </c>
      <c r="Y14" s="33">
        <v>0</v>
      </c>
      <c r="Z14" s="107">
        <f>SUM(AA14:AF14)</f>
        <v>4</v>
      </c>
      <c r="AA14" s="33">
        <v>0</v>
      </c>
      <c r="AB14" s="33">
        <v>2</v>
      </c>
      <c r="AC14" s="33">
        <v>2</v>
      </c>
      <c r="AD14" s="33">
        <v>0</v>
      </c>
      <c r="AE14" s="33">
        <v>0</v>
      </c>
      <c r="AF14" s="33">
        <v>0</v>
      </c>
      <c r="AG14" s="107">
        <f>SUM(AH14:AM14)</f>
        <v>1</v>
      </c>
      <c r="AH14" s="33">
        <v>0</v>
      </c>
      <c r="AI14" s="33">
        <v>1</v>
      </c>
      <c r="AJ14" s="33">
        <v>0</v>
      </c>
      <c r="AK14" s="33">
        <v>0</v>
      </c>
      <c r="AL14" s="33">
        <v>0</v>
      </c>
      <c r="AM14" s="33">
        <v>0</v>
      </c>
      <c r="AN14" s="121">
        <f>(M14+N14)/K14</f>
        <v>0.27777777777777779</v>
      </c>
      <c r="AO14" s="121">
        <f>N14/K14</f>
        <v>5.5555555555555552E-2</v>
      </c>
      <c r="AP14" s="27" t="s">
        <v>93</v>
      </c>
      <c r="AQ14" s="27" t="s">
        <v>85</v>
      </c>
      <c r="AR14" s="30" t="s">
        <v>97</v>
      </c>
      <c r="AS14" s="30" t="s">
        <v>119</v>
      </c>
      <c r="AT14" s="30" t="s">
        <v>100</v>
      </c>
      <c r="AU14" s="27" t="s">
        <v>140</v>
      </c>
      <c r="AV14" s="36">
        <v>1.4808402200000002</v>
      </c>
      <c r="AW14" s="36"/>
      <c r="AX14" s="37"/>
      <c r="AY14" s="37"/>
      <c r="AZ14" s="37"/>
      <c r="BA14" s="37"/>
      <c r="BB14" s="37"/>
      <c r="BC14" s="123">
        <f t="shared" si="1"/>
        <v>1.4808402200000002</v>
      </c>
      <c r="BD14" s="36" t="s">
        <v>111</v>
      </c>
      <c r="BE14" s="49"/>
      <c r="BF14" s="49">
        <v>0.4</v>
      </c>
      <c r="BG14" s="49">
        <v>4.8167300000000003E-2</v>
      </c>
      <c r="BH14" s="124">
        <f t="shared" si="2"/>
        <v>1.9290075200000001</v>
      </c>
      <c r="BI14" s="45">
        <f>BH14/K14</f>
        <v>0.10716708444444445</v>
      </c>
      <c r="BJ14" s="39" t="s">
        <v>102</v>
      </c>
      <c r="BK14" s="136">
        <v>40</v>
      </c>
      <c r="BL14" s="137">
        <v>40</v>
      </c>
      <c r="BM14" s="137">
        <v>90</v>
      </c>
      <c r="BN14" s="137">
        <v>30</v>
      </c>
      <c r="BO14" s="137">
        <v>0</v>
      </c>
      <c r="BP14" s="137">
        <v>20</v>
      </c>
      <c r="BQ14" s="138">
        <f t="shared" si="3"/>
        <v>80</v>
      </c>
      <c r="BR14" s="138">
        <f t="shared" si="4"/>
        <v>120</v>
      </c>
      <c r="BS14" s="138">
        <f t="shared" si="5"/>
        <v>20</v>
      </c>
      <c r="BT14" s="138">
        <f t="shared" si="6"/>
        <v>220</v>
      </c>
      <c r="BU14" s="27"/>
      <c r="BV14" s="9"/>
      <c r="BW14" s="9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</row>
    <row r="15" spans="1:114" ht="13.5" hidden="1" customHeight="1">
      <c r="A15" s="24" t="s">
        <v>141</v>
      </c>
      <c r="B15" s="35" t="s">
        <v>142</v>
      </c>
      <c r="C15" s="47" t="s">
        <v>139</v>
      </c>
      <c r="D15" s="30" t="s">
        <v>133</v>
      </c>
      <c r="E15" s="28" t="s">
        <v>78</v>
      </c>
      <c r="F15" s="24" t="s">
        <v>79</v>
      </c>
      <c r="G15" s="28" t="s">
        <v>80</v>
      </c>
      <c r="H15" s="28" t="s">
        <v>80</v>
      </c>
      <c r="I15" s="47" t="s">
        <v>100</v>
      </c>
      <c r="J15" s="47" t="s">
        <v>134</v>
      </c>
      <c r="K15" s="110">
        <v>63</v>
      </c>
      <c r="L15" s="54">
        <v>45</v>
      </c>
      <c r="M15" s="54">
        <v>11</v>
      </c>
      <c r="N15" s="24">
        <v>7</v>
      </c>
      <c r="O15" s="106">
        <f t="shared" si="0"/>
        <v>291</v>
      </c>
      <c r="P15" s="54">
        <v>204</v>
      </c>
      <c r="Q15" s="54">
        <v>56</v>
      </c>
      <c r="R15" s="54">
        <v>31</v>
      </c>
      <c r="S15" s="106">
        <f>SUM(T15:Y15)</f>
        <v>45</v>
      </c>
      <c r="T15" s="24">
        <v>0</v>
      </c>
      <c r="U15" s="54">
        <v>27</v>
      </c>
      <c r="V15" s="54">
        <v>15</v>
      </c>
      <c r="W15" s="54">
        <v>3</v>
      </c>
      <c r="X15" s="33">
        <v>0</v>
      </c>
      <c r="Y15" s="33">
        <v>0</v>
      </c>
      <c r="Z15" s="106">
        <f>SUM(AA15:AF15)</f>
        <v>11</v>
      </c>
      <c r="AA15" s="33">
        <v>0</v>
      </c>
      <c r="AB15" s="54">
        <v>8</v>
      </c>
      <c r="AC15" s="24">
        <v>0</v>
      </c>
      <c r="AD15" s="24">
        <v>0</v>
      </c>
      <c r="AE15" s="54">
        <v>3</v>
      </c>
      <c r="AF15" s="24">
        <v>0</v>
      </c>
      <c r="AG15" s="106">
        <f>SUM(AH15:AM15)</f>
        <v>7</v>
      </c>
      <c r="AH15" s="33">
        <v>0</v>
      </c>
      <c r="AI15" s="54">
        <v>4</v>
      </c>
      <c r="AJ15" s="54">
        <v>3</v>
      </c>
      <c r="AK15" s="33">
        <v>0</v>
      </c>
      <c r="AL15" s="33">
        <v>0</v>
      </c>
      <c r="AM15" s="33">
        <v>0</v>
      </c>
      <c r="AN15" s="120">
        <f>(M15+N15)/K15</f>
        <v>0.2857142857142857</v>
      </c>
      <c r="AO15" s="120">
        <f>N15/K15</f>
        <v>0.1111111111111111</v>
      </c>
      <c r="AP15" s="27" t="s">
        <v>93</v>
      </c>
      <c r="AQ15" s="30" t="s">
        <v>85</v>
      </c>
      <c r="AR15" s="47" t="s">
        <v>100</v>
      </c>
      <c r="AS15" s="47" t="s">
        <v>134</v>
      </c>
      <c r="AT15" s="47" t="s">
        <v>86</v>
      </c>
      <c r="AU15" s="47" t="s">
        <v>121</v>
      </c>
      <c r="AV15" s="36">
        <v>0</v>
      </c>
      <c r="AW15" s="36">
        <v>0.6</v>
      </c>
      <c r="AX15" s="36">
        <v>3.1960000000000002</v>
      </c>
      <c r="AY15" s="36">
        <v>3.1960000000000002</v>
      </c>
      <c r="AZ15" s="36"/>
      <c r="BA15" s="37"/>
      <c r="BB15" s="37"/>
      <c r="BC15" s="123">
        <f t="shared" si="1"/>
        <v>6.9920000000000009</v>
      </c>
      <c r="BD15" s="24" t="s">
        <v>111</v>
      </c>
      <c r="BE15" s="24"/>
      <c r="BF15" s="24"/>
      <c r="BG15" s="24"/>
      <c r="BH15" s="124">
        <f t="shared" si="2"/>
        <v>6.9920000000000009</v>
      </c>
      <c r="BI15" s="45">
        <f>BH15/K15</f>
        <v>0.110984126984127</v>
      </c>
      <c r="BJ15" s="39" t="s">
        <v>102</v>
      </c>
      <c r="BK15" s="136">
        <v>40</v>
      </c>
      <c r="BL15" s="137">
        <v>40</v>
      </c>
      <c r="BM15" s="137">
        <v>40</v>
      </c>
      <c r="BN15" s="137">
        <v>70</v>
      </c>
      <c r="BO15" s="137">
        <v>0</v>
      </c>
      <c r="BP15" s="137">
        <v>10</v>
      </c>
      <c r="BQ15" s="138">
        <f t="shared" si="3"/>
        <v>80</v>
      </c>
      <c r="BR15" s="138">
        <f t="shared" si="4"/>
        <v>110</v>
      </c>
      <c r="BS15" s="138">
        <f t="shared" si="5"/>
        <v>10</v>
      </c>
      <c r="BT15" s="138">
        <f t="shared" si="6"/>
        <v>200</v>
      </c>
      <c r="BU15" s="55"/>
      <c r="BV15" s="9"/>
      <c r="BW15" s="9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</row>
    <row r="16" spans="1:114" ht="13.5" hidden="1" customHeight="1">
      <c r="A16" s="24" t="s">
        <v>143</v>
      </c>
      <c r="B16" s="2" t="s">
        <v>144</v>
      </c>
      <c r="C16" s="29" t="s">
        <v>145</v>
      </c>
      <c r="D16" s="29" t="s">
        <v>133</v>
      </c>
      <c r="E16" s="28" t="s">
        <v>78</v>
      </c>
      <c r="F16" s="24" t="s">
        <v>108</v>
      </c>
      <c r="G16" s="27" t="s">
        <v>80</v>
      </c>
      <c r="H16" s="27" t="s">
        <v>80</v>
      </c>
      <c r="I16" s="56" t="s">
        <v>109</v>
      </c>
      <c r="J16" s="28" t="s">
        <v>146</v>
      </c>
      <c r="K16" s="107">
        <v>0</v>
      </c>
      <c r="L16" s="33">
        <v>19</v>
      </c>
      <c r="M16" s="33">
        <v>10</v>
      </c>
      <c r="N16" s="24">
        <v>1</v>
      </c>
      <c r="O16" s="106">
        <f t="shared" si="0"/>
        <v>122</v>
      </c>
      <c r="P16" s="24">
        <v>76</v>
      </c>
      <c r="Q16" s="24">
        <v>42</v>
      </c>
      <c r="R16" s="24">
        <v>4</v>
      </c>
      <c r="S16" s="106">
        <v>0</v>
      </c>
      <c r="T16" s="24">
        <v>0</v>
      </c>
      <c r="U16" s="24">
        <v>14</v>
      </c>
      <c r="V16" s="24">
        <v>5</v>
      </c>
      <c r="W16" s="24">
        <v>0</v>
      </c>
      <c r="X16" s="24">
        <v>0</v>
      </c>
      <c r="Y16" s="24">
        <v>0</v>
      </c>
      <c r="Z16" s="106">
        <v>0</v>
      </c>
      <c r="AA16" s="24">
        <v>0</v>
      </c>
      <c r="AB16" s="24">
        <v>9</v>
      </c>
      <c r="AC16" s="24">
        <v>0</v>
      </c>
      <c r="AD16" s="24">
        <v>1</v>
      </c>
      <c r="AE16" s="24">
        <v>0</v>
      </c>
      <c r="AF16" s="24">
        <v>0</v>
      </c>
      <c r="AG16" s="106">
        <v>0</v>
      </c>
      <c r="AH16" s="33">
        <v>0</v>
      </c>
      <c r="AI16" s="24">
        <v>1</v>
      </c>
      <c r="AJ16" s="33">
        <v>0</v>
      </c>
      <c r="AK16" s="33">
        <v>0</v>
      </c>
      <c r="AL16" s="33">
        <v>0</v>
      </c>
      <c r="AM16" s="33">
        <v>0</v>
      </c>
      <c r="AN16" s="120">
        <f>(M16+N16)/BV16</f>
        <v>0.36666666666666664</v>
      </c>
      <c r="AO16" s="120">
        <f>N16/BV16</f>
        <v>3.3333333333333333E-2</v>
      </c>
      <c r="AP16" s="27" t="s">
        <v>93</v>
      </c>
      <c r="AQ16" s="29" t="s">
        <v>85</v>
      </c>
      <c r="AR16" s="27" t="s">
        <v>109</v>
      </c>
      <c r="AS16" s="27" t="s">
        <v>146</v>
      </c>
      <c r="AT16" s="27" t="s">
        <v>120</v>
      </c>
      <c r="AU16" s="27" t="s">
        <v>119</v>
      </c>
      <c r="AV16" s="36">
        <v>0.314</v>
      </c>
      <c r="AW16" s="36"/>
      <c r="AX16" s="36"/>
      <c r="AY16" s="36"/>
      <c r="AZ16" s="36">
        <v>1.9379999999999999</v>
      </c>
      <c r="BA16" s="36">
        <v>1</v>
      </c>
      <c r="BB16" s="36"/>
      <c r="BC16" s="123">
        <f t="shared" si="1"/>
        <v>3.2519999999999998</v>
      </c>
      <c r="BD16" s="24"/>
      <c r="BE16" s="49"/>
      <c r="BF16" s="49"/>
      <c r="BG16" s="24"/>
      <c r="BH16" s="124">
        <f t="shared" si="2"/>
        <v>3.2519999999999998</v>
      </c>
      <c r="BI16" s="45">
        <f>BH16/BV16</f>
        <v>0.1084</v>
      </c>
      <c r="BJ16" s="39" t="s">
        <v>102</v>
      </c>
      <c r="BK16" s="136">
        <v>40</v>
      </c>
      <c r="BL16" s="137">
        <v>40</v>
      </c>
      <c r="BM16" s="137">
        <v>50</v>
      </c>
      <c r="BN16" s="137">
        <v>30</v>
      </c>
      <c r="BO16" s="137">
        <v>0</v>
      </c>
      <c r="BP16" s="137">
        <v>10</v>
      </c>
      <c r="BQ16" s="138">
        <f t="shared" si="3"/>
        <v>80</v>
      </c>
      <c r="BR16" s="138">
        <f t="shared" si="4"/>
        <v>80</v>
      </c>
      <c r="BS16" s="138">
        <f t="shared" si="5"/>
        <v>10</v>
      </c>
      <c r="BT16" s="138">
        <f t="shared" si="6"/>
        <v>170</v>
      </c>
      <c r="BU16" s="28" t="s">
        <v>123</v>
      </c>
      <c r="BV16" s="202">
        <v>30</v>
      </c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</row>
    <row r="17" spans="1:114" ht="13.5" hidden="1" customHeight="1">
      <c r="A17" s="24" t="s">
        <v>147</v>
      </c>
      <c r="B17" s="35" t="s">
        <v>148</v>
      </c>
      <c r="C17" s="28" t="s">
        <v>149</v>
      </c>
      <c r="D17" s="29" t="s">
        <v>150</v>
      </c>
      <c r="E17" s="28" t="s">
        <v>151</v>
      </c>
      <c r="F17" s="24" t="s">
        <v>79</v>
      </c>
      <c r="G17" s="27" t="s">
        <v>80</v>
      </c>
      <c r="H17" s="27" t="s">
        <v>80</v>
      </c>
      <c r="I17" s="56" t="s">
        <v>86</v>
      </c>
      <c r="J17" s="28" t="s">
        <v>134</v>
      </c>
      <c r="K17" s="106">
        <v>10</v>
      </c>
      <c r="L17" s="33">
        <v>10</v>
      </c>
      <c r="M17" s="33">
        <v>0</v>
      </c>
      <c r="N17" s="33">
        <v>0</v>
      </c>
      <c r="O17" s="106">
        <f t="shared" si="0"/>
        <v>40</v>
      </c>
      <c r="P17" s="33">
        <v>40</v>
      </c>
      <c r="Q17" s="33">
        <v>0</v>
      </c>
      <c r="R17" s="33">
        <v>0</v>
      </c>
      <c r="S17" s="106">
        <f>SUM(T17:Y17)</f>
        <v>10</v>
      </c>
      <c r="T17" s="24">
        <v>0</v>
      </c>
      <c r="U17" s="33">
        <v>10</v>
      </c>
      <c r="V17" s="33">
        <v>0</v>
      </c>
      <c r="W17" s="24">
        <v>0</v>
      </c>
      <c r="X17" s="24">
        <v>0</v>
      </c>
      <c r="Y17" s="24">
        <v>0</v>
      </c>
      <c r="Z17" s="106">
        <f>SUM(AA17:AF17)</f>
        <v>0</v>
      </c>
      <c r="AA17" s="33">
        <v>0</v>
      </c>
      <c r="AB17" s="33">
        <v>0</v>
      </c>
      <c r="AC17" s="33">
        <v>0</v>
      </c>
      <c r="AD17" s="33">
        <v>0</v>
      </c>
      <c r="AE17" s="24">
        <v>0</v>
      </c>
      <c r="AF17" s="24">
        <v>0</v>
      </c>
      <c r="AG17" s="106">
        <f>SUM(AH17:AM17)</f>
        <v>0</v>
      </c>
      <c r="AH17" s="33">
        <v>0</v>
      </c>
      <c r="AI17" s="33">
        <v>0</v>
      </c>
      <c r="AJ17" s="33">
        <v>0</v>
      </c>
      <c r="AK17" s="33">
        <v>0</v>
      </c>
      <c r="AL17" s="33">
        <v>0</v>
      </c>
      <c r="AM17" s="33">
        <v>0</v>
      </c>
      <c r="AN17" s="120">
        <f>(M17+N17)/K17</f>
        <v>0</v>
      </c>
      <c r="AO17" s="120">
        <f>N17/K17</f>
        <v>0</v>
      </c>
      <c r="AP17" s="27" t="s">
        <v>93</v>
      </c>
      <c r="AQ17" s="27" t="s">
        <v>85</v>
      </c>
      <c r="AR17" s="47" t="s">
        <v>86</v>
      </c>
      <c r="AS17" s="28" t="s">
        <v>134</v>
      </c>
      <c r="AT17" s="27" t="s">
        <v>94</v>
      </c>
      <c r="AU17" s="28" t="s">
        <v>119</v>
      </c>
      <c r="AV17" s="36">
        <v>0</v>
      </c>
      <c r="AW17" s="36"/>
      <c r="AX17" s="36"/>
      <c r="AY17" s="36">
        <v>0.55500000000000005</v>
      </c>
      <c r="AZ17" s="36">
        <v>0.55500000000000005</v>
      </c>
      <c r="BA17" s="37"/>
      <c r="BB17" s="37"/>
      <c r="BC17" s="123">
        <f t="shared" si="1"/>
        <v>1.1100000000000001</v>
      </c>
      <c r="BD17" s="24"/>
      <c r="BE17" s="24"/>
      <c r="BF17" s="24"/>
      <c r="BG17" s="24"/>
      <c r="BH17" s="124">
        <f t="shared" si="2"/>
        <v>1.1100000000000001</v>
      </c>
      <c r="BI17" s="45">
        <f>BH17/K17</f>
        <v>0.11100000000000002</v>
      </c>
      <c r="BJ17" s="39" t="s">
        <v>88</v>
      </c>
      <c r="BK17" s="136">
        <v>50</v>
      </c>
      <c r="BL17" s="137">
        <v>25</v>
      </c>
      <c r="BM17" s="137">
        <v>10</v>
      </c>
      <c r="BN17" s="137">
        <v>30</v>
      </c>
      <c r="BO17" s="137">
        <v>0</v>
      </c>
      <c r="BP17" s="137">
        <v>10</v>
      </c>
      <c r="BQ17" s="138">
        <f t="shared" si="3"/>
        <v>75</v>
      </c>
      <c r="BR17" s="138">
        <f t="shared" si="4"/>
        <v>40</v>
      </c>
      <c r="BS17" s="138">
        <f t="shared" si="5"/>
        <v>10</v>
      </c>
      <c r="BT17" s="138">
        <f t="shared" si="6"/>
        <v>125</v>
      </c>
      <c r="BU17" s="27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</row>
    <row r="18" spans="1:114" ht="15" hidden="1" customHeight="1">
      <c r="A18" s="25" t="s">
        <v>152</v>
      </c>
      <c r="B18" s="29" t="s">
        <v>153</v>
      </c>
      <c r="C18" s="29" t="s">
        <v>154</v>
      </c>
      <c r="D18" s="29" t="s">
        <v>155</v>
      </c>
      <c r="E18" s="28" t="s">
        <v>151</v>
      </c>
      <c r="F18" s="25" t="s">
        <v>79</v>
      </c>
      <c r="G18" s="27" t="s">
        <v>91</v>
      </c>
      <c r="H18" s="27" t="s">
        <v>92</v>
      </c>
      <c r="I18" s="56" t="s">
        <v>100</v>
      </c>
      <c r="J18" s="28" t="s">
        <v>134</v>
      </c>
      <c r="K18" s="107">
        <v>3</v>
      </c>
      <c r="L18" s="33">
        <v>3</v>
      </c>
      <c r="M18" s="33">
        <v>0</v>
      </c>
      <c r="N18" s="33">
        <v>0</v>
      </c>
      <c r="O18" s="106">
        <f t="shared" si="0"/>
        <v>14</v>
      </c>
      <c r="P18" s="33">
        <v>14</v>
      </c>
      <c r="Q18" s="33">
        <v>0</v>
      </c>
      <c r="R18" s="33">
        <v>0</v>
      </c>
      <c r="S18" s="106">
        <f>SUM(T18:Y18)</f>
        <v>3</v>
      </c>
      <c r="T18" s="24">
        <v>0</v>
      </c>
      <c r="U18" s="33">
        <v>1</v>
      </c>
      <c r="V18" s="33">
        <v>2</v>
      </c>
      <c r="W18" s="24">
        <v>0</v>
      </c>
      <c r="X18" s="24">
        <v>0</v>
      </c>
      <c r="Y18" s="24">
        <v>0</v>
      </c>
      <c r="Z18" s="106">
        <v>0</v>
      </c>
      <c r="AA18" s="33">
        <v>0</v>
      </c>
      <c r="AB18" s="33">
        <v>0</v>
      </c>
      <c r="AC18" s="33">
        <v>0</v>
      </c>
      <c r="AD18" s="33">
        <v>0</v>
      </c>
      <c r="AE18" s="24">
        <v>0</v>
      </c>
      <c r="AF18" s="24">
        <v>0</v>
      </c>
      <c r="AG18" s="106">
        <v>0</v>
      </c>
      <c r="AH18" s="33">
        <v>0</v>
      </c>
      <c r="AI18" s="33">
        <v>0</v>
      </c>
      <c r="AJ18" s="33">
        <v>0</v>
      </c>
      <c r="AK18" s="33">
        <v>0</v>
      </c>
      <c r="AL18" s="33">
        <v>0</v>
      </c>
      <c r="AM18" s="33">
        <v>0</v>
      </c>
      <c r="AN18" s="120">
        <f>(M18+N18)/K18</f>
        <v>0</v>
      </c>
      <c r="AO18" s="120">
        <f>N18/K18</f>
        <v>0</v>
      </c>
      <c r="AP18" s="27" t="s">
        <v>93</v>
      </c>
      <c r="AQ18" s="29" t="s">
        <v>85</v>
      </c>
      <c r="AR18" s="56" t="s">
        <v>100</v>
      </c>
      <c r="AS18" s="28" t="s">
        <v>134</v>
      </c>
      <c r="AT18" s="27" t="s">
        <v>82</v>
      </c>
      <c r="AU18" s="27" t="s">
        <v>135</v>
      </c>
      <c r="AV18" s="36">
        <v>0</v>
      </c>
      <c r="AW18" s="36"/>
      <c r="AX18" s="36">
        <v>0.31293471</v>
      </c>
      <c r="AY18" s="37"/>
      <c r="AZ18" s="37"/>
      <c r="BA18" s="37"/>
      <c r="BB18" s="37"/>
      <c r="BC18" s="123">
        <f t="shared" si="1"/>
        <v>0.31293471</v>
      </c>
      <c r="BD18" s="36"/>
      <c r="BE18" s="49"/>
      <c r="BF18" s="49"/>
      <c r="BG18" s="49"/>
      <c r="BH18" s="124">
        <f t="shared" si="2"/>
        <v>0.31293471</v>
      </c>
      <c r="BI18" s="45">
        <f>BH18/K18</f>
        <v>0.10431157000000001</v>
      </c>
      <c r="BJ18" s="39" t="s">
        <v>102</v>
      </c>
      <c r="BK18" s="139">
        <v>50</v>
      </c>
      <c r="BL18" s="140">
        <v>50</v>
      </c>
      <c r="BM18" s="140">
        <v>40</v>
      </c>
      <c r="BN18" s="140">
        <v>70</v>
      </c>
      <c r="BO18" s="140">
        <v>0</v>
      </c>
      <c r="BP18" s="140">
        <v>10</v>
      </c>
      <c r="BQ18" s="141">
        <f t="shared" si="3"/>
        <v>100</v>
      </c>
      <c r="BR18" s="141">
        <f t="shared" si="4"/>
        <v>110</v>
      </c>
      <c r="BS18" s="141">
        <f t="shared" si="5"/>
        <v>10</v>
      </c>
      <c r="BT18" s="141">
        <f t="shared" si="6"/>
        <v>220</v>
      </c>
      <c r="BU18" s="27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</row>
    <row r="19" spans="1:114" ht="13.5" hidden="1" customHeight="1">
      <c r="A19" s="25" t="s">
        <v>156</v>
      </c>
      <c r="B19" s="29" t="s">
        <v>144</v>
      </c>
      <c r="C19" s="29" t="s">
        <v>157</v>
      </c>
      <c r="D19" s="29" t="s">
        <v>106</v>
      </c>
      <c r="E19" s="28" t="s">
        <v>107</v>
      </c>
      <c r="F19" s="25" t="s">
        <v>79</v>
      </c>
      <c r="G19" s="27" t="s">
        <v>80</v>
      </c>
      <c r="H19" s="27" t="s">
        <v>80</v>
      </c>
      <c r="I19" s="56" t="s">
        <v>158</v>
      </c>
      <c r="J19" s="28" t="s">
        <v>146</v>
      </c>
      <c r="K19" s="107">
        <v>15</v>
      </c>
      <c r="L19" s="33">
        <v>11</v>
      </c>
      <c r="M19" s="33">
        <v>4</v>
      </c>
      <c r="N19" s="33">
        <v>0</v>
      </c>
      <c r="O19" s="106">
        <f t="shared" si="0"/>
        <v>71</v>
      </c>
      <c r="P19" s="33">
        <v>39</v>
      </c>
      <c r="Q19" s="33">
        <v>32</v>
      </c>
      <c r="R19" s="33">
        <v>0</v>
      </c>
      <c r="S19" s="106">
        <f>SUM(T19:Y19)</f>
        <v>11</v>
      </c>
      <c r="T19" s="24">
        <v>0</v>
      </c>
      <c r="U19" s="33">
        <v>6</v>
      </c>
      <c r="V19" s="33">
        <v>3</v>
      </c>
      <c r="W19" s="24">
        <v>2</v>
      </c>
      <c r="X19" s="24">
        <v>0</v>
      </c>
      <c r="Y19" s="24">
        <v>0</v>
      </c>
      <c r="Z19" s="106">
        <f>SUM(AA19:AF19)</f>
        <v>4</v>
      </c>
      <c r="AA19" s="33">
        <v>0</v>
      </c>
      <c r="AB19" s="33">
        <v>4</v>
      </c>
      <c r="AC19" s="33">
        <v>0</v>
      </c>
      <c r="AD19" s="33">
        <v>0</v>
      </c>
      <c r="AE19" s="24">
        <v>0</v>
      </c>
      <c r="AF19" s="24">
        <v>0</v>
      </c>
      <c r="AG19" s="106">
        <f>SUM(AH19:AM19)</f>
        <v>0</v>
      </c>
      <c r="AH19" s="33">
        <v>0</v>
      </c>
      <c r="AI19" s="33">
        <v>0</v>
      </c>
      <c r="AJ19" s="33">
        <v>0</v>
      </c>
      <c r="AK19" s="33">
        <v>0</v>
      </c>
      <c r="AL19" s="33">
        <v>0</v>
      </c>
      <c r="AM19" s="33">
        <v>0</v>
      </c>
      <c r="AN19" s="120">
        <f>(M19+N19)/K19</f>
        <v>0.26666666666666666</v>
      </c>
      <c r="AO19" s="120">
        <f>N19/K19</f>
        <v>0</v>
      </c>
      <c r="AP19" s="27" t="s">
        <v>93</v>
      </c>
      <c r="AQ19" s="29" t="s">
        <v>85</v>
      </c>
      <c r="AR19" s="27" t="s">
        <v>158</v>
      </c>
      <c r="AS19" s="27" t="s">
        <v>146</v>
      </c>
      <c r="AT19" s="27" t="s">
        <v>100</v>
      </c>
      <c r="AU19" s="27" t="s">
        <v>135</v>
      </c>
      <c r="AV19" s="36">
        <v>2.0299999999999998</v>
      </c>
      <c r="AW19" s="36"/>
      <c r="AX19" s="37"/>
      <c r="AY19" s="37"/>
      <c r="AZ19" s="37"/>
      <c r="BA19" s="37"/>
      <c r="BB19" s="37"/>
      <c r="BC19" s="123">
        <f t="shared" si="1"/>
        <v>2.0299999999999998</v>
      </c>
      <c r="BD19" s="36"/>
      <c r="BE19" s="49"/>
      <c r="BF19" s="49"/>
      <c r="BG19" s="49"/>
      <c r="BH19" s="124">
        <f t="shared" si="2"/>
        <v>2.0299999999999998</v>
      </c>
      <c r="BI19" s="45">
        <f>BH19/K19</f>
        <v>0.13533333333333333</v>
      </c>
      <c r="BJ19" s="39" t="s">
        <v>102</v>
      </c>
      <c r="BK19" s="136">
        <v>30</v>
      </c>
      <c r="BL19" s="137">
        <v>35</v>
      </c>
      <c r="BM19" s="137">
        <v>30</v>
      </c>
      <c r="BN19" s="137">
        <v>70</v>
      </c>
      <c r="BO19" s="137">
        <v>0</v>
      </c>
      <c r="BP19" s="137">
        <v>10</v>
      </c>
      <c r="BQ19" s="138">
        <f t="shared" si="3"/>
        <v>65</v>
      </c>
      <c r="BR19" s="138">
        <f t="shared" si="4"/>
        <v>100</v>
      </c>
      <c r="BS19" s="138">
        <f t="shared" si="5"/>
        <v>10</v>
      </c>
      <c r="BT19" s="138">
        <f t="shared" si="6"/>
        <v>175</v>
      </c>
      <c r="BU19" s="27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</row>
    <row r="20" spans="1:114" ht="13.5" hidden="1" customHeight="1">
      <c r="A20" s="25" t="s">
        <v>159</v>
      </c>
      <c r="B20" s="29" t="s">
        <v>160</v>
      </c>
      <c r="C20" s="29" t="s">
        <v>161</v>
      </c>
      <c r="D20" s="29" t="s">
        <v>127</v>
      </c>
      <c r="E20" s="28" t="s">
        <v>78</v>
      </c>
      <c r="F20" s="25" t="s">
        <v>108</v>
      </c>
      <c r="G20" s="27" t="s">
        <v>80</v>
      </c>
      <c r="H20" s="27" t="s">
        <v>80</v>
      </c>
      <c r="I20" s="31" t="s">
        <v>109</v>
      </c>
      <c r="J20" s="47" t="s">
        <v>119</v>
      </c>
      <c r="K20" s="106">
        <v>0</v>
      </c>
      <c r="L20" s="33">
        <v>29</v>
      </c>
      <c r="M20" s="33">
        <v>0</v>
      </c>
      <c r="N20" s="33">
        <v>0</v>
      </c>
      <c r="O20" s="106">
        <f t="shared" si="0"/>
        <v>105</v>
      </c>
      <c r="P20" s="33">
        <v>105</v>
      </c>
      <c r="Q20" s="33">
        <v>0</v>
      </c>
      <c r="R20" s="33">
        <v>0</v>
      </c>
      <c r="S20" s="106">
        <v>0</v>
      </c>
      <c r="T20" s="33">
        <v>12</v>
      </c>
      <c r="U20" s="33">
        <v>4</v>
      </c>
      <c r="V20" s="33">
        <v>13</v>
      </c>
      <c r="W20" s="24">
        <v>0</v>
      </c>
      <c r="X20" s="24">
        <v>0</v>
      </c>
      <c r="Y20" s="24">
        <v>0</v>
      </c>
      <c r="Z20" s="106">
        <v>0</v>
      </c>
      <c r="AA20" s="33">
        <v>0</v>
      </c>
      <c r="AB20" s="33">
        <v>0</v>
      </c>
      <c r="AC20" s="33">
        <v>0</v>
      </c>
      <c r="AD20" s="33">
        <v>0</v>
      </c>
      <c r="AE20" s="24">
        <v>0</v>
      </c>
      <c r="AF20" s="24">
        <v>0</v>
      </c>
      <c r="AG20" s="106">
        <v>0</v>
      </c>
      <c r="AH20" s="33">
        <v>0</v>
      </c>
      <c r="AI20" s="33">
        <v>0</v>
      </c>
      <c r="AJ20" s="33">
        <v>0</v>
      </c>
      <c r="AK20" s="33">
        <v>0</v>
      </c>
      <c r="AL20" s="33">
        <v>0</v>
      </c>
      <c r="AM20" s="33">
        <v>0</v>
      </c>
      <c r="AN20" s="120">
        <f>(M20+N20)/BV20</f>
        <v>0</v>
      </c>
      <c r="AO20" s="120">
        <f>N20/BV20</f>
        <v>0</v>
      </c>
      <c r="AP20" s="27" t="s">
        <v>93</v>
      </c>
      <c r="AQ20" s="29" t="s">
        <v>85</v>
      </c>
      <c r="AR20" s="35" t="s">
        <v>109</v>
      </c>
      <c r="AS20" s="35" t="s">
        <v>119</v>
      </c>
      <c r="AT20" s="35" t="s">
        <v>120</v>
      </c>
      <c r="AU20" s="35" t="s">
        <v>135</v>
      </c>
      <c r="AV20" s="36">
        <v>0</v>
      </c>
      <c r="AW20" s="36"/>
      <c r="AX20" s="37"/>
      <c r="AY20" s="43"/>
      <c r="AZ20" s="36">
        <v>0.1</v>
      </c>
      <c r="BA20" s="36">
        <v>3.1190000000000002</v>
      </c>
      <c r="BB20" s="36"/>
      <c r="BC20" s="123">
        <f t="shared" si="1"/>
        <v>3.2190000000000003</v>
      </c>
      <c r="BD20" s="36" t="s">
        <v>111</v>
      </c>
      <c r="BE20" s="49"/>
      <c r="BF20" s="49"/>
      <c r="BG20" s="49"/>
      <c r="BH20" s="124">
        <f t="shared" si="2"/>
        <v>3.2190000000000003</v>
      </c>
      <c r="BI20" s="45">
        <f>BH20/BV20</f>
        <v>0.11100000000000002</v>
      </c>
      <c r="BJ20" s="39" t="s">
        <v>88</v>
      </c>
      <c r="BK20" s="136">
        <v>40</v>
      </c>
      <c r="BL20" s="137">
        <v>10</v>
      </c>
      <c r="BM20" s="137">
        <v>0</v>
      </c>
      <c r="BN20" s="137">
        <v>30</v>
      </c>
      <c r="BO20" s="137">
        <v>20</v>
      </c>
      <c r="BP20" s="137">
        <v>10</v>
      </c>
      <c r="BQ20" s="138">
        <f t="shared" si="3"/>
        <v>50</v>
      </c>
      <c r="BR20" s="138">
        <f t="shared" si="4"/>
        <v>30</v>
      </c>
      <c r="BS20" s="138">
        <f t="shared" si="5"/>
        <v>30</v>
      </c>
      <c r="BT20" s="138">
        <f t="shared" si="6"/>
        <v>110</v>
      </c>
      <c r="BU20" s="27" t="s">
        <v>162</v>
      </c>
      <c r="BV20" s="202">
        <v>29</v>
      </c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</row>
    <row r="21" spans="1:114" ht="13.5" hidden="1" customHeight="1">
      <c r="A21" s="25" t="s">
        <v>163</v>
      </c>
      <c r="B21" s="30" t="s">
        <v>164</v>
      </c>
      <c r="C21" s="30" t="s">
        <v>161</v>
      </c>
      <c r="D21" s="29" t="s">
        <v>127</v>
      </c>
      <c r="E21" s="28" t="s">
        <v>78</v>
      </c>
      <c r="F21" s="25" t="s">
        <v>108</v>
      </c>
      <c r="G21" s="30" t="s">
        <v>92</v>
      </c>
      <c r="H21" s="30" t="s">
        <v>92</v>
      </c>
      <c r="I21" s="31" t="s">
        <v>109</v>
      </c>
      <c r="J21" s="47" t="s">
        <v>121</v>
      </c>
      <c r="K21" s="107">
        <v>12</v>
      </c>
      <c r="L21" s="53">
        <v>7</v>
      </c>
      <c r="M21" s="53">
        <v>0</v>
      </c>
      <c r="N21" s="33">
        <v>5</v>
      </c>
      <c r="O21" s="106">
        <f t="shared" si="0"/>
        <v>51</v>
      </c>
      <c r="P21" s="33">
        <v>28</v>
      </c>
      <c r="Q21" s="33">
        <v>0</v>
      </c>
      <c r="R21" s="33">
        <v>23</v>
      </c>
      <c r="S21" s="106">
        <f>SUM(T21:Y21)</f>
        <v>7</v>
      </c>
      <c r="T21" s="33">
        <v>0</v>
      </c>
      <c r="U21" s="33">
        <v>7</v>
      </c>
      <c r="V21" s="33">
        <v>0</v>
      </c>
      <c r="W21" s="33">
        <v>0</v>
      </c>
      <c r="X21" s="33">
        <v>0</v>
      </c>
      <c r="Y21" s="33">
        <v>0</v>
      </c>
      <c r="Z21" s="106">
        <f>SUM(AA21:AF21)</f>
        <v>0</v>
      </c>
      <c r="AA21" s="33">
        <v>0</v>
      </c>
      <c r="AB21" s="33">
        <v>0</v>
      </c>
      <c r="AC21" s="33">
        <v>0</v>
      </c>
      <c r="AD21" s="33">
        <v>0</v>
      </c>
      <c r="AE21" s="33">
        <v>0</v>
      </c>
      <c r="AF21" s="33">
        <v>0</v>
      </c>
      <c r="AG21" s="106">
        <f>SUM(AH21:AM21)</f>
        <v>5</v>
      </c>
      <c r="AH21" s="33">
        <v>0</v>
      </c>
      <c r="AI21" s="33">
        <v>2</v>
      </c>
      <c r="AJ21" s="33">
        <v>3</v>
      </c>
      <c r="AK21" s="33">
        <v>0</v>
      </c>
      <c r="AL21" s="33">
        <v>0</v>
      </c>
      <c r="AM21" s="33">
        <v>0</v>
      </c>
      <c r="AN21" s="120">
        <f>(Z21+AG21)/K21</f>
        <v>0.41666666666666669</v>
      </c>
      <c r="AO21" s="120">
        <f>N21/K21</f>
        <v>0.41666666666666669</v>
      </c>
      <c r="AP21" s="27" t="s">
        <v>93</v>
      </c>
      <c r="AQ21" s="27" t="s">
        <v>85</v>
      </c>
      <c r="AR21" s="35" t="s">
        <v>109</v>
      </c>
      <c r="AS21" s="35" t="s">
        <v>121</v>
      </c>
      <c r="AT21" s="58" t="s">
        <v>94</v>
      </c>
      <c r="AU21" s="35" t="s">
        <v>135</v>
      </c>
      <c r="AV21" s="36">
        <v>0</v>
      </c>
      <c r="AX21" s="43"/>
      <c r="AY21" s="43"/>
      <c r="AZ21" s="43">
        <v>1.147421</v>
      </c>
      <c r="BA21" s="37"/>
      <c r="BB21" s="37"/>
      <c r="BC21" s="123">
        <f t="shared" si="1"/>
        <v>1.147421</v>
      </c>
      <c r="BD21" s="36"/>
      <c r="BE21" s="44"/>
      <c r="BF21" s="44"/>
      <c r="BG21" s="44"/>
      <c r="BH21" s="124">
        <f t="shared" si="2"/>
        <v>1.147421</v>
      </c>
      <c r="BI21" s="45">
        <f>BH21/K21</f>
        <v>9.5618416666666664E-2</v>
      </c>
      <c r="BJ21" s="39" t="s">
        <v>88</v>
      </c>
      <c r="BK21" s="136">
        <v>40</v>
      </c>
      <c r="BL21" s="137">
        <v>10</v>
      </c>
      <c r="BM21" s="137">
        <v>0</v>
      </c>
      <c r="BN21" s="137">
        <v>30</v>
      </c>
      <c r="BO21" s="137">
        <v>20</v>
      </c>
      <c r="BP21" s="137">
        <v>30</v>
      </c>
      <c r="BQ21" s="138">
        <f t="shared" si="3"/>
        <v>50</v>
      </c>
      <c r="BR21" s="138">
        <f t="shared" si="4"/>
        <v>30</v>
      </c>
      <c r="BS21" s="138">
        <f t="shared" si="5"/>
        <v>50</v>
      </c>
      <c r="BT21" s="138">
        <f t="shared" si="6"/>
        <v>130</v>
      </c>
      <c r="BU21" s="2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</row>
    <row r="22" spans="1:114" ht="13.5" hidden="1" customHeight="1">
      <c r="A22" s="25" t="s">
        <v>165</v>
      </c>
      <c r="B22" s="29" t="s">
        <v>166</v>
      </c>
      <c r="C22" s="29" t="s">
        <v>167</v>
      </c>
      <c r="D22" s="29" t="s">
        <v>77</v>
      </c>
      <c r="E22" s="28" t="s">
        <v>78</v>
      </c>
      <c r="F22" s="25" t="s">
        <v>79</v>
      </c>
      <c r="G22" s="27" t="s">
        <v>80</v>
      </c>
      <c r="H22" s="27" t="s">
        <v>80</v>
      </c>
      <c r="I22" s="56" t="s">
        <v>158</v>
      </c>
      <c r="J22" s="28" t="s">
        <v>135</v>
      </c>
      <c r="K22" s="107">
        <v>54</v>
      </c>
      <c r="L22" s="33">
        <v>43</v>
      </c>
      <c r="M22" s="33">
        <v>10</v>
      </c>
      <c r="N22" s="33">
        <v>1</v>
      </c>
      <c r="O22" s="106">
        <f t="shared" si="0"/>
        <v>216</v>
      </c>
      <c r="P22" s="33">
        <v>140</v>
      </c>
      <c r="Q22" s="33">
        <v>72</v>
      </c>
      <c r="R22" s="33">
        <v>4</v>
      </c>
      <c r="S22" s="106">
        <f>SUM(T22:Y22)</f>
        <v>43</v>
      </c>
      <c r="T22" s="33">
        <v>3</v>
      </c>
      <c r="U22" s="33">
        <v>15</v>
      </c>
      <c r="V22" s="33">
        <v>21</v>
      </c>
      <c r="W22" s="33">
        <v>4</v>
      </c>
      <c r="X22" s="33">
        <v>0</v>
      </c>
      <c r="Y22" s="33">
        <v>0</v>
      </c>
      <c r="Z22" s="106">
        <f>SUM(AA22:AF22)</f>
        <v>10</v>
      </c>
      <c r="AA22" s="33">
        <v>3</v>
      </c>
      <c r="AB22" s="33">
        <v>7</v>
      </c>
      <c r="AC22" s="33">
        <v>0</v>
      </c>
      <c r="AD22" s="33">
        <v>0</v>
      </c>
      <c r="AE22" s="33">
        <v>0</v>
      </c>
      <c r="AF22" s="33">
        <v>0</v>
      </c>
      <c r="AG22" s="106">
        <f>SUM(AH22:AM22)</f>
        <v>1</v>
      </c>
      <c r="AH22" s="33">
        <v>0</v>
      </c>
      <c r="AI22" s="33">
        <v>1</v>
      </c>
      <c r="AJ22" s="33">
        <v>0</v>
      </c>
      <c r="AK22" s="33">
        <v>0</v>
      </c>
      <c r="AL22" s="33">
        <v>0</v>
      </c>
      <c r="AM22" s="33">
        <v>0</v>
      </c>
      <c r="AN22" s="120">
        <f>(M22+N22)/K22</f>
        <v>0.20370370370370369</v>
      </c>
      <c r="AO22" s="120">
        <f>N22/K22</f>
        <v>1.8518518518518517E-2</v>
      </c>
      <c r="AP22" s="27" t="s">
        <v>93</v>
      </c>
      <c r="AQ22" s="27" t="s">
        <v>85</v>
      </c>
      <c r="AR22" s="27" t="s">
        <v>158</v>
      </c>
      <c r="AS22" s="27" t="s">
        <v>135</v>
      </c>
      <c r="AT22" s="27" t="s">
        <v>86</v>
      </c>
      <c r="AU22" s="27" t="s">
        <v>134</v>
      </c>
      <c r="AV22" s="36">
        <v>0</v>
      </c>
      <c r="AW22" s="36">
        <v>4.5339999999999998</v>
      </c>
      <c r="AX22" s="36">
        <v>2</v>
      </c>
      <c r="AY22" s="37"/>
      <c r="AZ22" s="37"/>
      <c r="BA22" s="37"/>
      <c r="BB22" s="37"/>
      <c r="BC22" s="123">
        <f t="shared" si="1"/>
        <v>6.5339999999999998</v>
      </c>
      <c r="BD22" s="36" t="s">
        <v>111</v>
      </c>
      <c r="BE22" s="49"/>
      <c r="BF22" s="49"/>
      <c r="BG22" s="49"/>
      <c r="BH22" s="124">
        <f t="shared" si="2"/>
        <v>6.5339999999999998</v>
      </c>
      <c r="BI22" s="45">
        <f>BH22/K22</f>
        <v>0.121</v>
      </c>
      <c r="BJ22" s="39" t="s">
        <v>102</v>
      </c>
      <c r="BK22" s="136">
        <v>40</v>
      </c>
      <c r="BL22" s="137">
        <v>20</v>
      </c>
      <c r="BM22" s="137">
        <v>40</v>
      </c>
      <c r="BN22" s="137">
        <v>70</v>
      </c>
      <c r="BO22" s="137">
        <v>0</v>
      </c>
      <c r="BP22" s="137">
        <v>10</v>
      </c>
      <c r="BQ22" s="138">
        <f t="shared" si="3"/>
        <v>60</v>
      </c>
      <c r="BR22" s="138">
        <f t="shared" si="4"/>
        <v>110</v>
      </c>
      <c r="BS22" s="138">
        <f t="shared" si="5"/>
        <v>10</v>
      </c>
      <c r="BT22" s="138">
        <f t="shared" si="6"/>
        <v>180</v>
      </c>
      <c r="BU22" s="2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</row>
    <row r="23" spans="1:114" ht="13.5" hidden="1" customHeight="1">
      <c r="A23" s="26" t="s">
        <v>168</v>
      </c>
      <c r="B23" s="29" t="s">
        <v>169</v>
      </c>
      <c r="C23" s="29" t="s">
        <v>170</v>
      </c>
      <c r="D23" s="29" t="s">
        <v>127</v>
      </c>
      <c r="E23" s="28" t="s">
        <v>78</v>
      </c>
      <c r="F23" s="24" t="s">
        <v>79</v>
      </c>
      <c r="G23" s="27" t="s">
        <v>80</v>
      </c>
      <c r="H23" s="27" t="s">
        <v>80</v>
      </c>
      <c r="I23" s="56" t="s">
        <v>82</v>
      </c>
      <c r="J23" s="28" t="s">
        <v>134</v>
      </c>
      <c r="K23" s="106">
        <v>28</v>
      </c>
      <c r="L23" s="33">
        <v>17</v>
      </c>
      <c r="M23" s="33">
        <v>9</v>
      </c>
      <c r="N23" s="24">
        <v>2</v>
      </c>
      <c r="O23" s="106">
        <f t="shared" si="0"/>
        <v>128</v>
      </c>
      <c r="P23" s="24">
        <v>77</v>
      </c>
      <c r="Q23" s="24">
        <v>43</v>
      </c>
      <c r="R23" s="24">
        <v>8</v>
      </c>
      <c r="S23" s="106">
        <f>SUM(T23:Y23)</f>
        <v>17</v>
      </c>
      <c r="T23" s="33">
        <v>0</v>
      </c>
      <c r="U23" s="24">
        <v>8</v>
      </c>
      <c r="V23" s="24">
        <v>9</v>
      </c>
      <c r="W23" s="33">
        <v>0</v>
      </c>
      <c r="X23" s="33">
        <v>0</v>
      </c>
      <c r="Y23" s="33">
        <v>0</v>
      </c>
      <c r="Z23" s="106">
        <f>SUM(AA23:AF23)</f>
        <v>9</v>
      </c>
      <c r="AA23" s="24">
        <v>0</v>
      </c>
      <c r="AB23" s="24">
        <v>4</v>
      </c>
      <c r="AC23" s="24">
        <v>4</v>
      </c>
      <c r="AD23" s="24">
        <v>0</v>
      </c>
      <c r="AE23" s="24">
        <v>1</v>
      </c>
      <c r="AF23" s="24">
        <v>0</v>
      </c>
      <c r="AG23" s="106">
        <f>SUM(AH23:AM23)</f>
        <v>2</v>
      </c>
      <c r="AH23" s="33">
        <v>0</v>
      </c>
      <c r="AI23" s="33">
        <v>2</v>
      </c>
      <c r="AJ23" s="33">
        <v>0</v>
      </c>
      <c r="AK23" s="33">
        <v>0</v>
      </c>
      <c r="AL23" s="33">
        <v>0</v>
      </c>
      <c r="AM23" s="33">
        <v>0</v>
      </c>
      <c r="AN23" s="120">
        <f>(M23+N23)/K23</f>
        <v>0.39285714285714285</v>
      </c>
      <c r="AO23" s="120">
        <f>N23/K23</f>
        <v>7.1428571428571425E-2</v>
      </c>
      <c r="AP23" s="27" t="s">
        <v>93</v>
      </c>
      <c r="AQ23" s="29" t="s">
        <v>85</v>
      </c>
      <c r="AR23" s="27" t="s">
        <v>82</v>
      </c>
      <c r="AS23" s="27" t="s">
        <v>134</v>
      </c>
      <c r="AT23" s="27" t="s">
        <v>109</v>
      </c>
      <c r="AU23" s="27" t="s">
        <v>87</v>
      </c>
      <c r="AV23" s="36">
        <v>0</v>
      </c>
      <c r="AW23" s="36"/>
      <c r="AX23" s="36">
        <v>0.8</v>
      </c>
      <c r="AY23" s="36">
        <v>2.3079999999999998</v>
      </c>
      <c r="AZ23" s="36"/>
      <c r="BA23" s="37"/>
      <c r="BB23" s="37"/>
      <c r="BC23" s="123">
        <f t="shared" si="1"/>
        <v>3.1079999999999997</v>
      </c>
      <c r="BD23" s="24"/>
      <c r="BE23" s="24"/>
      <c r="BF23" s="24"/>
      <c r="BG23" s="24"/>
      <c r="BH23" s="124">
        <f t="shared" si="2"/>
        <v>3.1079999999999997</v>
      </c>
      <c r="BI23" s="45">
        <f>BH23/K23</f>
        <v>0.11099999999999999</v>
      </c>
      <c r="BJ23" s="39" t="s">
        <v>122</v>
      </c>
      <c r="BK23" s="136">
        <v>40</v>
      </c>
      <c r="BL23" s="137">
        <v>10</v>
      </c>
      <c r="BM23" s="137">
        <v>10</v>
      </c>
      <c r="BN23" s="137">
        <v>10</v>
      </c>
      <c r="BO23" s="137">
        <v>0</v>
      </c>
      <c r="BP23" s="137">
        <v>10</v>
      </c>
      <c r="BQ23" s="138">
        <f t="shared" si="3"/>
        <v>50</v>
      </c>
      <c r="BR23" s="138">
        <f t="shared" si="4"/>
        <v>20</v>
      </c>
      <c r="BS23" s="138">
        <f t="shared" si="5"/>
        <v>10</v>
      </c>
      <c r="BT23" s="138">
        <f t="shared" si="6"/>
        <v>80</v>
      </c>
      <c r="BU23" s="2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</row>
    <row r="24" spans="1:114" ht="13.5" hidden="1" customHeight="1">
      <c r="A24" s="25" t="s">
        <v>171</v>
      </c>
      <c r="B24" s="29" t="s">
        <v>172</v>
      </c>
      <c r="C24" s="29" t="s">
        <v>170</v>
      </c>
      <c r="D24" s="29" t="s">
        <v>127</v>
      </c>
      <c r="E24" s="28" t="s">
        <v>78</v>
      </c>
      <c r="F24" s="25" t="s">
        <v>79</v>
      </c>
      <c r="G24" s="27" t="s">
        <v>91</v>
      </c>
      <c r="H24" s="27" t="s">
        <v>92</v>
      </c>
      <c r="I24" s="56" t="s">
        <v>100</v>
      </c>
      <c r="J24" s="28" t="s">
        <v>173</v>
      </c>
      <c r="K24" s="111">
        <v>10</v>
      </c>
      <c r="L24" s="33">
        <v>6</v>
      </c>
      <c r="M24" s="33">
        <v>3</v>
      </c>
      <c r="N24" s="33">
        <v>1</v>
      </c>
      <c r="O24" s="106">
        <f t="shared" si="0"/>
        <v>38</v>
      </c>
      <c r="P24" s="33">
        <v>22</v>
      </c>
      <c r="Q24" s="33">
        <v>12</v>
      </c>
      <c r="R24" s="33">
        <v>4</v>
      </c>
      <c r="S24" s="106">
        <f>SUM(T24:Y24)</f>
        <v>6</v>
      </c>
      <c r="T24" s="33">
        <v>0</v>
      </c>
      <c r="U24" s="33">
        <v>4</v>
      </c>
      <c r="V24" s="33">
        <v>2</v>
      </c>
      <c r="W24" s="33">
        <v>0</v>
      </c>
      <c r="X24" s="33">
        <v>0</v>
      </c>
      <c r="Y24" s="33">
        <v>0</v>
      </c>
      <c r="Z24" s="106">
        <f>SUM(AA24:AF24)</f>
        <v>3</v>
      </c>
      <c r="AA24" s="33">
        <v>0</v>
      </c>
      <c r="AB24" s="33">
        <v>3</v>
      </c>
      <c r="AC24" s="33">
        <v>0</v>
      </c>
      <c r="AD24" s="33">
        <v>0</v>
      </c>
      <c r="AE24" s="33">
        <v>0</v>
      </c>
      <c r="AF24" s="33">
        <v>0</v>
      </c>
      <c r="AG24" s="106">
        <f>SUM(AH24:AM24)</f>
        <v>1</v>
      </c>
      <c r="AH24" s="33">
        <v>0</v>
      </c>
      <c r="AI24" s="33">
        <v>1</v>
      </c>
      <c r="AJ24" s="33">
        <v>0</v>
      </c>
      <c r="AK24" s="33">
        <v>0</v>
      </c>
      <c r="AL24" s="33">
        <v>0</v>
      </c>
      <c r="AM24" s="33">
        <v>0</v>
      </c>
      <c r="AN24" s="120">
        <f>(Z24+AG24)/K24</f>
        <v>0.4</v>
      </c>
      <c r="AO24" s="120">
        <f>N24/K24</f>
        <v>0.1</v>
      </c>
      <c r="AP24" s="27" t="s">
        <v>93</v>
      </c>
      <c r="AQ24" s="27" t="s">
        <v>85</v>
      </c>
      <c r="AR24" s="27" t="s">
        <v>100</v>
      </c>
      <c r="AS24" s="27" t="s">
        <v>134</v>
      </c>
      <c r="AT24" s="27" t="s">
        <v>82</v>
      </c>
      <c r="AU24" s="27" t="s">
        <v>119</v>
      </c>
      <c r="AV24" s="36">
        <v>0</v>
      </c>
      <c r="AW24" s="142"/>
      <c r="AX24" s="142">
        <v>0.84311570000000002</v>
      </c>
      <c r="AY24" s="43"/>
      <c r="AZ24" s="37"/>
      <c r="BA24" s="37"/>
      <c r="BB24" s="37"/>
      <c r="BC24" s="123">
        <f t="shared" si="1"/>
        <v>0.84311570000000002</v>
      </c>
      <c r="BD24" s="36" t="s">
        <v>111</v>
      </c>
      <c r="BE24" s="44"/>
      <c r="BF24" s="44">
        <v>0.2</v>
      </c>
      <c r="BG24" s="44"/>
      <c r="BH24" s="124">
        <f t="shared" si="2"/>
        <v>1.0431157</v>
      </c>
      <c r="BI24" s="45">
        <f>BH24/K24</f>
        <v>0.10431156999999999</v>
      </c>
      <c r="BJ24" s="39" t="s">
        <v>122</v>
      </c>
      <c r="BK24" s="136">
        <v>40</v>
      </c>
      <c r="BL24" s="137">
        <v>10</v>
      </c>
      <c r="BM24" s="137">
        <v>0</v>
      </c>
      <c r="BN24" s="137">
        <v>10</v>
      </c>
      <c r="BO24" s="137">
        <v>0</v>
      </c>
      <c r="BP24" s="137">
        <v>20</v>
      </c>
      <c r="BQ24" s="138">
        <f t="shared" si="3"/>
        <v>50</v>
      </c>
      <c r="BR24" s="138">
        <f t="shared" si="4"/>
        <v>10</v>
      </c>
      <c r="BS24" s="138">
        <f t="shared" si="5"/>
        <v>20</v>
      </c>
      <c r="BT24" s="138">
        <f t="shared" si="6"/>
        <v>80</v>
      </c>
      <c r="BU24" s="27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</row>
    <row r="25" spans="1:114" ht="13.5" hidden="1" customHeight="1">
      <c r="A25" s="25" t="s">
        <v>174</v>
      </c>
      <c r="B25" s="30" t="s">
        <v>175</v>
      </c>
      <c r="C25" s="30" t="s">
        <v>176</v>
      </c>
      <c r="D25" s="30" t="s">
        <v>127</v>
      </c>
      <c r="E25" s="28" t="s">
        <v>78</v>
      </c>
      <c r="F25" s="25" t="s">
        <v>108</v>
      </c>
      <c r="G25" s="30" t="s">
        <v>92</v>
      </c>
      <c r="H25" s="30" t="s">
        <v>92</v>
      </c>
      <c r="I25" s="58" t="s">
        <v>94</v>
      </c>
      <c r="J25" s="58" t="s">
        <v>87</v>
      </c>
      <c r="K25" s="106">
        <v>0</v>
      </c>
      <c r="L25" s="33">
        <v>0</v>
      </c>
      <c r="M25" s="33">
        <v>0</v>
      </c>
      <c r="N25" s="33">
        <v>4</v>
      </c>
      <c r="O25" s="106">
        <f t="shared" si="0"/>
        <v>8</v>
      </c>
      <c r="P25" s="33">
        <v>0</v>
      </c>
      <c r="Q25" s="33">
        <v>0</v>
      </c>
      <c r="R25" s="33">
        <v>8</v>
      </c>
      <c r="S25" s="106">
        <v>0</v>
      </c>
      <c r="T25" s="33">
        <v>0</v>
      </c>
      <c r="U25" s="33">
        <v>0</v>
      </c>
      <c r="V25" s="33">
        <v>0</v>
      </c>
      <c r="W25" s="33">
        <v>0</v>
      </c>
      <c r="X25" s="33">
        <v>0</v>
      </c>
      <c r="Y25" s="33">
        <v>0</v>
      </c>
      <c r="Z25" s="106">
        <v>0</v>
      </c>
      <c r="AA25" s="33">
        <v>0</v>
      </c>
      <c r="AB25" s="33">
        <v>0</v>
      </c>
      <c r="AC25" s="33">
        <v>0</v>
      </c>
      <c r="AD25" s="33">
        <v>0</v>
      </c>
      <c r="AE25" s="33">
        <v>0</v>
      </c>
      <c r="AF25" s="33">
        <v>0</v>
      </c>
      <c r="AG25" s="106">
        <v>0</v>
      </c>
      <c r="AH25" s="33">
        <v>0</v>
      </c>
      <c r="AI25" s="33">
        <v>4</v>
      </c>
      <c r="AJ25" s="33">
        <v>0</v>
      </c>
      <c r="AK25" s="33">
        <v>0</v>
      </c>
      <c r="AL25" s="33">
        <v>0</v>
      </c>
      <c r="AM25" s="33">
        <v>0</v>
      </c>
      <c r="AN25" s="120">
        <f>(M25+N25)/BV25</f>
        <v>1</v>
      </c>
      <c r="AO25" s="120">
        <f>N25/BV25</f>
        <v>1</v>
      </c>
      <c r="AP25" s="27" t="s">
        <v>93</v>
      </c>
      <c r="AQ25" s="27" t="s">
        <v>85</v>
      </c>
      <c r="AR25" s="58" t="s">
        <v>94</v>
      </c>
      <c r="AS25" s="58" t="s">
        <v>87</v>
      </c>
      <c r="AT25" s="58" t="s">
        <v>94</v>
      </c>
      <c r="AU25" s="35" t="s">
        <v>119</v>
      </c>
      <c r="AV25" s="36">
        <v>0</v>
      </c>
      <c r="AW25" s="43"/>
      <c r="AX25" s="43"/>
      <c r="AY25" s="43"/>
      <c r="BA25" s="43">
        <v>0.417244</v>
      </c>
      <c r="BC25" s="123">
        <f t="shared" si="1"/>
        <v>0.417244</v>
      </c>
      <c r="BD25" s="36" t="s">
        <v>111</v>
      </c>
      <c r="BE25" s="44"/>
      <c r="BF25" s="44"/>
      <c r="BG25" s="44"/>
      <c r="BH25" s="124">
        <f t="shared" si="2"/>
        <v>0.417244</v>
      </c>
      <c r="BI25" s="45">
        <f>BH25/BV25</f>
        <v>0.104311</v>
      </c>
      <c r="BJ25" s="39" t="s">
        <v>88</v>
      </c>
      <c r="BK25" s="136">
        <v>40</v>
      </c>
      <c r="BL25" s="137">
        <v>10</v>
      </c>
      <c r="BM25" s="137">
        <v>50</v>
      </c>
      <c r="BN25" s="137">
        <v>10</v>
      </c>
      <c r="BO25" s="137">
        <v>20</v>
      </c>
      <c r="BP25" s="137">
        <v>30</v>
      </c>
      <c r="BQ25" s="138">
        <f t="shared" si="3"/>
        <v>50</v>
      </c>
      <c r="BR25" s="138">
        <f t="shared" si="4"/>
        <v>60</v>
      </c>
      <c r="BS25" s="138">
        <f t="shared" si="5"/>
        <v>50</v>
      </c>
      <c r="BT25" s="138">
        <f t="shared" si="6"/>
        <v>160</v>
      </c>
      <c r="BU25" s="27" t="s">
        <v>177</v>
      </c>
      <c r="BV25" s="202">
        <v>4</v>
      </c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</row>
    <row r="26" spans="1:114" ht="13.5" hidden="1" customHeight="1">
      <c r="A26" s="24" t="s">
        <v>178</v>
      </c>
      <c r="B26" s="29" t="s">
        <v>179</v>
      </c>
      <c r="C26" s="29" t="s">
        <v>180</v>
      </c>
      <c r="D26" s="29" t="s">
        <v>117</v>
      </c>
      <c r="E26" s="28" t="s">
        <v>118</v>
      </c>
      <c r="F26" s="24" t="s">
        <v>79</v>
      </c>
      <c r="G26" s="27" t="s">
        <v>80</v>
      </c>
      <c r="H26" s="27" t="s">
        <v>80</v>
      </c>
      <c r="I26" s="56" t="s">
        <v>109</v>
      </c>
      <c r="J26" s="28" t="s">
        <v>87</v>
      </c>
      <c r="K26" s="106">
        <v>0</v>
      </c>
      <c r="L26" s="33">
        <v>17</v>
      </c>
      <c r="M26" s="33">
        <v>8</v>
      </c>
      <c r="N26" s="24">
        <v>0</v>
      </c>
      <c r="O26" s="106">
        <f t="shared" si="0"/>
        <v>106</v>
      </c>
      <c r="P26" s="24">
        <v>72</v>
      </c>
      <c r="Q26" s="24">
        <v>34</v>
      </c>
      <c r="R26" s="24">
        <v>0</v>
      </c>
      <c r="S26" s="106">
        <v>0</v>
      </c>
      <c r="T26" s="33">
        <v>0</v>
      </c>
      <c r="U26" s="24">
        <v>13</v>
      </c>
      <c r="V26" s="24">
        <v>4</v>
      </c>
      <c r="W26" s="33">
        <v>0</v>
      </c>
      <c r="X26" s="33">
        <v>0</v>
      </c>
      <c r="Y26" s="33">
        <v>0</v>
      </c>
      <c r="Z26" s="106">
        <v>0</v>
      </c>
      <c r="AA26" s="24">
        <v>0</v>
      </c>
      <c r="AB26" s="24">
        <v>7</v>
      </c>
      <c r="AC26" s="24">
        <v>0</v>
      </c>
      <c r="AD26" s="24">
        <v>1</v>
      </c>
      <c r="AE26" s="24">
        <v>0</v>
      </c>
      <c r="AF26" s="24">
        <v>0</v>
      </c>
      <c r="AG26" s="106">
        <f t="shared" ref="AG26:AG39" si="7">SUM(AH26:AM26)</f>
        <v>0</v>
      </c>
      <c r="AH26" s="33">
        <v>0</v>
      </c>
      <c r="AI26" s="33">
        <v>0</v>
      </c>
      <c r="AJ26" s="33">
        <v>0</v>
      </c>
      <c r="AK26" s="33">
        <v>0</v>
      </c>
      <c r="AL26" s="33">
        <v>0</v>
      </c>
      <c r="AM26" s="33">
        <v>0</v>
      </c>
      <c r="AN26" s="120">
        <f>(M26+N26)/BV26</f>
        <v>0.32</v>
      </c>
      <c r="AO26" s="120">
        <f>N26/BV26</f>
        <v>0</v>
      </c>
      <c r="AP26" s="27" t="s">
        <v>93</v>
      </c>
      <c r="AQ26" s="29" t="s">
        <v>85</v>
      </c>
      <c r="AR26" s="27" t="s">
        <v>109</v>
      </c>
      <c r="AS26" s="27" t="s">
        <v>87</v>
      </c>
      <c r="AT26" s="27" t="s">
        <v>120</v>
      </c>
      <c r="AU26" s="27" t="s">
        <v>119</v>
      </c>
      <c r="AV26" s="36">
        <v>0</v>
      </c>
      <c r="AW26" s="36"/>
      <c r="AX26" s="37"/>
      <c r="AY26" s="36"/>
      <c r="AZ26" s="36">
        <v>2.448</v>
      </c>
      <c r="BA26" s="37"/>
      <c r="BB26" s="37"/>
      <c r="BC26" s="123">
        <f t="shared" si="1"/>
        <v>2.448</v>
      </c>
      <c r="BD26" s="24"/>
      <c r="BE26" s="24"/>
      <c r="BF26" s="24"/>
      <c r="BG26" s="24"/>
      <c r="BH26" s="124">
        <f t="shared" si="2"/>
        <v>2.448</v>
      </c>
      <c r="BI26" s="45">
        <f>BH26/BV26</f>
        <v>9.7919999999999993E-2</v>
      </c>
      <c r="BJ26" s="39" t="s">
        <v>88</v>
      </c>
      <c r="BK26" s="143">
        <v>20</v>
      </c>
      <c r="BL26" s="144">
        <v>30</v>
      </c>
      <c r="BM26" s="144">
        <v>10</v>
      </c>
      <c r="BN26" s="144">
        <v>30</v>
      </c>
      <c r="BO26" s="144">
        <v>20</v>
      </c>
      <c r="BP26" s="144">
        <v>10</v>
      </c>
      <c r="BQ26" s="138">
        <f t="shared" si="3"/>
        <v>50</v>
      </c>
      <c r="BR26" s="138">
        <f t="shared" si="4"/>
        <v>40</v>
      </c>
      <c r="BS26" s="138">
        <f t="shared" si="5"/>
        <v>30</v>
      </c>
      <c r="BT26" s="138">
        <f t="shared" si="6"/>
        <v>120</v>
      </c>
      <c r="BU26" s="28" t="s">
        <v>181</v>
      </c>
      <c r="BV26" s="202">
        <v>25</v>
      </c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</row>
    <row r="27" spans="1:114" ht="13.5" hidden="1" customHeight="1">
      <c r="A27" s="25" t="s">
        <v>182</v>
      </c>
      <c r="B27" s="29" t="s">
        <v>183</v>
      </c>
      <c r="C27" s="29" t="s">
        <v>180</v>
      </c>
      <c r="D27" s="29" t="s">
        <v>117</v>
      </c>
      <c r="E27" s="28" t="s">
        <v>118</v>
      </c>
      <c r="F27" s="25" t="s">
        <v>79</v>
      </c>
      <c r="G27" s="27" t="s">
        <v>80</v>
      </c>
      <c r="H27" s="27" t="s">
        <v>81</v>
      </c>
      <c r="I27" s="56" t="s">
        <v>109</v>
      </c>
      <c r="J27" s="28" t="s">
        <v>87</v>
      </c>
      <c r="K27" s="107">
        <v>0</v>
      </c>
      <c r="L27" s="33">
        <v>6</v>
      </c>
      <c r="M27" s="33">
        <v>0</v>
      </c>
      <c r="N27" s="33">
        <v>0</v>
      </c>
      <c r="O27" s="106">
        <f t="shared" si="0"/>
        <v>24</v>
      </c>
      <c r="P27" s="33">
        <v>24</v>
      </c>
      <c r="Q27" s="33">
        <v>0</v>
      </c>
      <c r="R27" s="33">
        <v>0</v>
      </c>
      <c r="S27" s="106">
        <v>0</v>
      </c>
      <c r="T27" s="33">
        <v>0</v>
      </c>
      <c r="U27" s="33">
        <v>6</v>
      </c>
      <c r="V27" s="33">
        <v>0</v>
      </c>
      <c r="W27" s="33">
        <v>0</v>
      </c>
      <c r="X27" s="33">
        <v>0</v>
      </c>
      <c r="Y27" s="33">
        <v>0</v>
      </c>
      <c r="Z27" s="106">
        <v>0</v>
      </c>
      <c r="AA27" s="33">
        <v>0</v>
      </c>
      <c r="AB27" s="33">
        <v>0</v>
      </c>
      <c r="AC27" s="33">
        <v>0</v>
      </c>
      <c r="AD27" s="33">
        <v>0</v>
      </c>
      <c r="AE27" s="33">
        <v>0</v>
      </c>
      <c r="AF27" s="33">
        <v>0</v>
      </c>
      <c r="AG27" s="106">
        <f t="shared" si="7"/>
        <v>0</v>
      </c>
      <c r="AH27" s="33">
        <v>0</v>
      </c>
      <c r="AI27" s="33">
        <v>0</v>
      </c>
      <c r="AJ27" s="33">
        <v>0</v>
      </c>
      <c r="AK27" s="33">
        <v>0</v>
      </c>
      <c r="AL27" s="33">
        <v>0</v>
      </c>
      <c r="AM27" s="33">
        <v>0</v>
      </c>
      <c r="AN27" s="120">
        <f>(M27+N27)/BV27</f>
        <v>0</v>
      </c>
      <c r="AO27" s="120">
        <f>N27/BV27</f>
        <v>0</v>
      </c>
      <c r="AP27" s="27" t="s">
        <v>84</v>
      </c>
      <c r="AQ27" s="29" t="s">
        <v>85</v>
      </c>
      <c r="AR27" s="27" t="s">
        <v>109</v>
      </c>
      <c r="AS27" s="27" t="s">
        <v>87</v>
      </c>
      <c r="AT27" s="27" t="s">
        <v>120</v>
      </c>
      <c r="AU27" s="27" t="s">
        <v>119</v>
      </c>
      <c r="AV27" s="36">
        <v>0</v>
      </c>
      <c r="AW27" s="37"/>
      <c r="AX27" s="37"/>
      <c r="AY27" s="36"/>
      <c r="AZ27" s="36">
        <v>0.48599999999999999</v>
      </c>
      <c r="BA27" s="37"/>
      <c r="BB27" s="37"/>
      <c r="BC27" s="123">
        <f t="shared" si="1"/>
        <v>0.48599999999999999</v>
      </c>
      <c r="BD27" s="36"/>
      <c r="BE27" s="49"/>
      <c r="BF27" s="49"/>
      <c r="BG27" s="49"/>
      <c r="BH27" s="124">
        <f t="shared" si="2"/>
        <v>0.48599999999999999</v>
      </c>
      <c r="BI27" s="45">
        <f>BH27/BV27</f>
        <v>8.1000000000000003E-2</v>
      </c>
      <c r="BJ27" s="39" t="s">
        <v>88</v>
      </c>
      <c r="BK27" s="136">
        <v>20</v>
      </c>
      <c r="BL27" s="137">
        <v>30</v>
      </c>
      <c r="BM27" s="137">
        <v>10</v>
      </c>
      <c r="BN27" s="137">
        <v>30</v>
      </c>
      <c r="BO27" s="137">
        <v>20</v>
      </c>
      <c r="BP27" s="137">
        <v>10</v>
      </c>
      <c r="BQ27" s="138">
        <f t="shared" si="3"/>
        <v>50</v>
      </c>
      <c r="BR27" s="138">
        <f t="shared" si="4"/>
        <v>40</v>
      </c>
      <c r="BS27" s="138">
        <f t="shared" si="5"/>
        <v>30</v>
      </c>
      <c r="BT27" s="138">
        <f t="shared" si="6"/>
        <v>120</v>
      </c>
      <c r="BU27" s="27" t="s">
        <v>184</v>
      </c>
      <c r="BV27" s="202">
        <v>6</v>
      </c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</row>
    <row r="28" spans="1:114" ht="13.5" hidden="1" customHeight="1">
      <c r="A28" s="25" t="s">
        <v>185</v>
      </c>
      <c r="B28" s="29" t="s">
        <v>186</v>
      </c>
      <c r="C28" s="29" t="s">
        <v>180</v>
      </c>
      <c r="D28" s="29" t="s">
        <v>117</v>
      </c>
      <c r="E28" s="28" t="s">
        <v>118</v>
      </c>
      <c r="F28" s="25" t="s">
        <v>79</v>
      </c>
      <c r="G28" s="27" t="s">
        <v>80</v>
      </c>
      <c r="H28" s="27" t="s">
        <v>80</v>
      </c>
      <c r="I28" s="31" t="s">
        <v>86</v>
      </c>
      <c r="J28" s="47" t="s">
        <v>87</v>
      </c>
      <c r="K28" s="106">
        <v>13</v>
      </c>
      <c r="L28" s="33">
        <v>6</v>
      </c>
      <c r="M28" s="33">
        <v>7</v>
      </c>
      <c r="N28" s="33">
        <v>0</v>
      </c>
      <c r="O28" s="106">
        <f t="shared" si="0"/>
        <v>60</v>
      </c>
      <c r="P28" s="33">
        <v>24</v>
      </c>
      <c r="Q28" s="33">
        <v>36</v>
      </c>
      <c r="R28" s="33">
        <v>0</v>
      </c>
      <c r="S28" s="106">
        <f>SUM(T28:Y28)</f>
        <v>6</v>
      </c>
      <c r="T28" s="33">
        <v>0</v>
      </c>
      <c r="U28" s="33">
        <v>2</v>
      </c>
      <c r="V28" s="33">
        <v>4</v>
      </c>
      <c r="W28" s="33">
        <v>0</v>
      </c>
      <c r="X28" s="33">
        <v>0</v>
      </c>
      <c r="Y28" s="33">
        <v>0</v>
      </c>
      <c r="Z28" s="106">
        <f>SUM(AA28:AF28)</f>
        <v>7</v>
      </c>
      <c r="AA28" s="33">
        <v>0</v>
      </c>
      <c r="AB28" s="33">
        <v>3</v>
      </c>
      <c r="AC28" s="33">
        <v>0</v>
      </c>
      <c r="AD28" s="33">
        <v>4</v>
      </c>
      <c r="AE28" s="33">
        <v>0</v>
      </c>
      <c r="AF28" s="33">
        <v>0</v>
      </c>
      <c r="AG28" s="106">
        <f t="shared" si="7"/>
        <v>0</v>
      </c>
      <c r="AH28" s="33">
        <v>0</v>
      </c>
      <c r="AI28" s="33">
        <v>0</v>
      </c>
      <c r="AJ28" s="33">
        <v>0</v>
      </c>
      <c r="AK28" s="33">
        <v>0</v>
      </c>
      <c r="AL28" s="33">
        <v>0</v>
      </c>
      <c r="AM28" s="33">
        <v>0</v>
      </c>
      <c r="AN28" s="120">
        <f>(M28+N28)/K28</f>
        <v>0.53846153846153844</v>
      </c>
      <c r="AO28" s="120">
        <f>N28/K28</f>
        <v>0</v>
      </c>
      <c r="AP28" s="27" t="s">
        <v>93</v>
      </c>
      <c r="AQ28" s="29" t="s">
        <v>85</v>
      </c>
      <c r="AR28" s="31" t="s">
        <v>86</v>
      </c>
      <c r="AS28" s="35" t="s">
        <v>87</v>
      </c>
      <c r="AT28" s="35" t="s">
        <v>109</v>
      </c>
      <c r="AU28" s="27" t="s">
        <v>119</v>
      </c>
      <c r="AV28" s="36">
        <v>0</v>
      </c>
      <c r="AW28" s="126"/>
      <c r="AX28" s="43"/>
      <c r="AY28" s="43">
        <v>1.274</v>
      </c>
      <c r="AZ28" s="43"/>
      <c r="BA28" s="37"/>
      <c r="BB28" s="37"/>
      <c r="BC28" s="123">
        <f t="shared" si="1"/>
        <v>1.274</v>
      </c>
      <c r="BD28" s="36" t="s">
        <v>111</v>
      </c>
      <c r="BE28" s="49"/>
      <c r="BF28" s="49"/>
      <c r="BG28" s="49"/>
      <c r="BH28" s="124">
        <f t="shared" si="2"/>
        <v>1.274</v>
      </c>
      <c r="BI28" s="45">
        <f>BH28/K28</f>
        <v>9.8000000000000004E-2</v>
      </c>
      <c r="BJ28" s="39" t="s">
        <v>88</v>
      </c>
      <c r="BK28" s="136">
        <v>20</v>
      </c>
      <c r="BL28" s="137">
        <v>30</v>
      </c>
      <c r="BM28" s="137">
        <v>10</v>
      </c>
      <c r="BN28" s="137">
        <v>30</v>
      </c>
      <c r="BO28" s="137">
        <v>0</v>
      </c>
      <c r="BP28" s="137">
        <v>10</v>
      </c>
      <c r="BQ28" s="138">
        <f t="shared" si="3"/>
        <v>50</v>
      </c>
      <c r="BR28" s="138">
        <f t="shared" si="4"/>
        <v>40</v>
      </c>
      <c r="BS28" s="138">
        <f t="shared" si="5"/>
        <v>10</v>
      </c>
      <c r="BT28" s="138">
        <f t="shared" si="6"/>
        <v>100</v>
      </c>
      <c r="BU28" s="27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</row>
    <row r="29" spans="1:114" ht="13.5" hidden="1" customHeight="1">
      <c r="A29" s="25" t="s">
        <v>187</v>
      </c>
      <c r="B29" s="29" t="s">
        <v>188</v>
      </c>
      <c r="C29" s="29" t="s">
        <v>180</v>
      </c>
      <c r="D29" s="29" t="s">
        <v>117</v>
      </c>
      <c r="E29" s="28" t="s">
        <v>118</v>
      </c>
      <c r="F29" s="26" t="s">
        <v>79</v>
      </c>
      <c r="G29" s="27" t="s">
        <v>80</v>
      </c>
      <c r="H29" s="27" t="s">
        <v>81</v>
      </c>
      <c r="I29" s="31" t="s">
        <v>109</v>
      </c>
      <c r="J29" s="28" t="s">
        <v>140</v>
      </c>
      <c r="K29" s="107">
        <v>0</v>
      </c>
      <c r="L29" s="33">
        <v>12</v>
      </c>
      <c r="M29" s="33">
        <v>0</v>
      </c>
      <c r="N29" s="33">
        <v>0</v>
      </c>
      <c r="O29" s="106">
        <f t="shared" si="0"/>
        <v>54</v>
      </c>
      <c r="P29" s="33">
        <v>54</v>
      </c>
      <c r="Q29" s="33">
        <v>0</v>
      </c>
      <c r="R29" s="33">
        <v>0</v>
      </c>
      <c r="S29" s="106">
        <v>0</v>
      </c>
      <c r="T29" s="33">
        <v>0</v>
      </c>
      <c r="U29" s="33">
        <v>8</v>
      </c>
      <c r="V29" s="33">
        <v>4</v>
      </c>
      <c r="W29" s="33">
        <v>0</v>
      </c>
      <c r="X29" s="33">
        <v>0</v>
      </c>
      <c r="Y29" s="33">
        <v>0</v>
      </c>
      <c r="Z29" s="106">
        <v>0</v>
      </c>
      <c r="AA29" s="33">
        <v>0</v>
      </c>
      <c r="AB29" s="33">
        <v>0</v>
      </c>
      <c r="AC29" s="33">
        <v>0</v>
      </c>
      <c r="AD29" s="33">
        <v>0</v>
      </c>
      <c r="AE29" s="33">
        <v>0</v>
      </c>
      <c r="AF29" s="33">
        <v>0</v>
      </c>
      <c r="AG29" s="106">
        <f t="shared" si="7"/>
        <v>0</v>
      </c>
      <c r="AH29" s="33">
        <v>0</v>
      </c>
      <c r="AI29" s="33">
        <v>0</v>
      </c>
      <c r="AJ29" s="33">
        <v>0</v>
      </c>
      <c r="AK29" s="33">
        <v>0</v>
      </c>
      <c r="AL29" s="33">
        <v>0</v>
      </c>
      <c r="AM29" s="33">
        <v>0</v>
      </c>
      <c r="AN29" s="120">
        <f>(M29+N29)/BV29</f>
        <v>0</v>
      </c>
      <c r="AO29" s="120">
        <f>N29/BV29</f>
        <v>0</v>
      </c>
      <c r="AP29" s="27" t="s">
        <v>84</v>
      </c>
      <c r="AQ29" s="29" t="s">
        <v>85</v>
      </c>
      <c r="AR29" s="35" t="s">
        <v>109</v>
      </c>
      <c r="AS29" s="27" t="s">
        <v>140</v>
      </c>
      <c r="AT29" s="35" t="s">
        <v>120</v>
      </c>
      <c r="AU29" s="27" t="s">
        <v>99</v>
      </c>
      <c r="AV29" s="36">
        <v>0</v>
      </c>
      <c r="AW29" s="37"/>
      <c r="AX29" s="43"/>
      <c r="AY29" s="37"/>
      <c r="AZ29" s="43">
        <v>0.97199999999999998</v>
      </c>
      <c r="BA29" s="37"/>
      <c r="BB29" s="37"/>
      <c r="BC29" s="123">
        <f t="shared" si="1"/>
        <v>0.97199999999999998</v>
      </c>
      <c r="BD29" s="36"/>
      <c r="BE29" s="49"/>
      <c r="BF29" s="49"/>
      <c r="BG29" s="49"/>
      <c r="BH29" s="124">
        <f t="shared" si="2"/>
        <v>0.97199999999999998</v>
      </c>
      <c r="BI29" s="45">
        <f>BH29/BV29</f>
        <v>8.1000000000000003E-2</v>
      </c>
      <c r="BJ29" s="39" t="s">
        <v>88</v>
      </c>
      <c r="BK29" s="136">
        <v>20</v>
      </c>
      <c r="BL29" s="137">
        <v>30</v>
      </c>
      <c r="BM29" s="137">
        <v>10</v>
      </c>
      <c r="BN29" s="137">
        <v>30</v>
      </c>
      <c r="BO29" s="137">
        <v>0</v>
      </c>
      <c r="BP29" s="137">
        <v>10</v>
      </c>
      <c r="BQ29" s="138">
        <f t="shared" si="3"/>
        <v>50</v>
      </c>
      <c r="BR29" s="138">
        <f t="shared" si="4"/>
        <v>40</v>
      </c>
      <c r="BS29" s="138">
        <f t="shared" si="5"/>
        <v>10</v>
      </c>
      <c r="BT29" s="138">
        <f t="shared" si="6"/>
        <v>100</v>
      </c>
      <c r="BU29" s="27" t="s">
        <v>189</v>
      </c>
      <c r="BV29" s="202">
        <v>12</v>
      </c>
      <c r="BW29" s="8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</row>
    <row r="30" spans="1:114" ht="13.5" hidden="1" customHeight="1">
      <c r="A30" s="25" t="s">
        <v>190</v>
      </c>
      <c r="B30" s="29" t="s">
        <v>191</v>
      </c>
      <c r="C30" s="29" t="s">
        <v>180</v>
      </c>
      <c r="D30" s="29" t="s">
        <v>117</v>
      </c>
      <c r="E30" s="28" t="s">
        <v>118</v>
      </c>
      <c r="F30" s="26" t="s">
        <v>79</v>
      </c>
      <c r="G30" s="27" t="s">
        <v>80</v>
      </c>
      <c r="H30" s="27" t="s">
        <v>80</v>
      </c>
      <c r="I30" s="31" t="s">
        <v>109</v>
      </c>
      <c r="J30" s="28" t="s">
        <v>140</v>
      </c>
      <c r="K30" s="107">
        <v>0</v>
      </c>
      <c r="L30" s="33">
        <v>25</v>
      </c>
      <c r="M30" s="33">
        <v>13</v>
      </c>
      <c r="N30" s="33">
        <v>0</v>
      </c>
      <c r="O30" s="106">
        <f t="shared" si="0"/>
        <v>165</v>
      </c>
      <c r="P30" s="33">
        <v>106</v>
      </c>
      <c r="Q30" s="33">
        <v>59</v>
      </c>
      <c r="R30" s="33">
        <v>0</v>
      </c>
      <c r="S30" s="106">
        <v>0</v>
      </c>
      <c r="T30" s="33">
        <v>0</v>
      </c>
      <c r="U30" s="33">
        <v>19</v>
      </c>
      <c r="V30" s="33">
        <v>6</v>
      </c>
      <c r="W30" s="33">
        <v>0</v>
      </c>
      <c r="X30" s="33">
        <v>0</v>
      </c>
      <c r="Y30" s="33">
        <v>0</v>
      </c>
      <c r="Z30" s="106">
        <v>0</v>
      </c>
      <c r="AA30" s="33">
        <v>0</v>
      </c>
      <c r="AB30" s="33">
        <v>8</v>
      </c>
      <c r="AC30" s="33">
        <v>3</v>
      </c>
      <c r="AD30" s="33">
        <v>2</v>
      </c>
      <c r="AE30" s="33">
        <v>0</v>
      </c>
      <c r="AF30" s="33">
        <v>0</v>
      </c>
      <c r="AG30" s="106">
        <f t="shared" si="7"/>
        <v>0</v>
      </c>
      <c r="AH30" s="33">
        <v>0</v>
      </c>
      <c r="AI30" s="33">
        <v>0</v>
      </c>
      <c r="AJ30" s="33">
        <v>0</v>
      </c>
      <c r="AK30" s="33">
        <v>0</v>
      </c>
      <c r="AL30" s="33">
        <v>0</v>
      </c>
      <c r="AM30" s="33">
        <v>0</v>
      </c>
      <c r="AN30" s="120">
        <f>(M30+N30)/BV30</f>
        <v>0.34210526315789475</v>
      </c>
      <c r="AO30" s="120">
        <f>N30/BV30</f>
        <v>0</v>
      </c>
      <c r="AP30" s="27" t="s">
        <v>93</v>
      </c>
      <c r="AQ30" s="29" t="s">
        <v>85</v>
      </c>
      <c r="AR30" s="35" t="s">
        <v>109</v>
      </c>
      <c r="AS30" s="27" t="s">
        <v>140</v>
      </c>
      <c r="AT30" s="35" t="s">
        <v>120</v>
      </c>
      <c r="AU30" s="27" t="s">
        <v>99</v>
      </c>
      <c r="AV30" s="36">
        <v>0</v>
      </c>
      <c r="AW30" s="43"/>
      <c r="AX30" s="43"/>
      <c r="AY30" s="36"/>
      <c r="AZ30" s="43">
        <v>0.6</v>
      </c>
      <c r="BA30" s="36">
        <v>3.1230000000000002</v>
      </c>
      <c r="BB30" s="36"/>
      <c r="BC30" s="123">
        <f t="shared" si="1"/>
        <v>3.7230000000000003</v>
      </c>
      <c r="BD30" s="36"/>
      <c r="BE30" s="49"/>
      <c r="BF30" s="49"/>
      <c r="BG30" s="49"/>
      <c r="BH30" s="124">
        <f t="shared" si="2"/>
        <v>3.7230000000000003</v>
      </c>
      <c r="BI30" s="45">
        <f>BH30/BV30</f>
        <v>9.7973684210526324E-2</v>
      </c>
      <c r="BJ30" s="39" t="s">
        <v>88</v>
      </c>
      <c r="BK30" s="136">
        <v>20</v>
      </c>
      <c r="BL30" s="137">
        <v>30</v>
      </c>
      <c r="BM30" s="137">
        <v>10</v>
      </c>
      <c r="BN30" s="137">
        <v>30</v>
      </c>
      <c r="BO30" s="137">
        <v>0</v>
      </c>
      <c r="BP30" s="137">
        <v>10</v>
      </c>
      <c r="BQ30" s="138">
        <f t="shared" si="3"/>
        <v>50</v>
      </c>
      <c r="BR30" s="138">
        <f t="shared" si="4"/>
        <v>40</v>
      </c>
      <c r="BS30" s="138">
        <f t="shared" si="5"/>
        <v>10</v>
      </c>
      <c r="BT30" s="138">
        <f t="shared" si="6"/>
        <v>100</v>
      </c>
      <c r="BU30" s="27" t="s">
        <v>192</v>
      </c>
      <c r="BV30" s="202">
        <v>38</v>
      </c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</row>
    <row r="31" spans="1:114" ht="13.5" hidden="1" customHeight="1">
      <c r="A31" s="26" t="s">
        <v>193</v>
      </c>
      <c r="B31" s="29" t="s">
        <v>194</v>
      </c>
      <c r="C31" s="29" t="s">
        <v>180</v>
      </c>
      <c r="D31" s="29" t="s">
        <v>117</v>
      </c>
      <c r="E31" s="28" t="s">
        <v>118</v>
      </c>
      <c r="F31" s="26" t="s">
        <v>108</v>
      </c>
      <c r="G31" s="27" t="s">
        <v>80</v>
      </c>
      <c r="H31" s="27" t="s">
        <v>80</v>
      </c>
      <c r="I31" s="31" t="s">
        <v>158</v>
      </c>
      <c r="J31" s="28" t="s">
        <v>121</v>
      </c>
      <c r="K31" s="106">
        <v>13</v>
      </c>
      <c r="L31" s="48">
        <v>13</v>
      </c>
      <c r="M31" s="48">
        <v>0</v>
      </c>
      <c r="N31" s="33">
        <v>0</v>
      </c>
      <c r="O31" s="106">
        <f t="shared" si="0"/>
        <v>48</v>
      </c>
      <c r="P31" s="33">
        <v>48</v>
      </c>
      <c r="Q31" s="33">
        <v>0</v>
      </c>
      <c r="R31" s="33">
        <v>0</v>
      </c>
      <c r="S31" s="106">
        <f t="shared" ref="S31:S38" si="8">SUM(T31:Y31)</f>
        <v>13</v>
      </c>
      <c r="T31" s="33">
        <v>2</v>
      </c>
      <c r="U31" s="33">
        <v>11</v>
      </c>
      <c r="V31" s="33">
        <v>0</v>
      </c>
      <c r="W31" s="33">
        <v>0</v>
      </c>
      <c r="X31" s="33">
        <v>0</v>
      </c>
      <c r="Y31" s="33">
        <v>0</v>
      </c>
      <c r="Z31" s="106">
        <f>SUM(AA31:AF31)</f>
        <v>0</v>
      </c>
      <c r="AA31" s="33">
        <v>0</v>
      </c>
      <c r="AB31" s="33">
        <v>0</v>
      </c>
      <c r="AC31" s="33">
        <v>0</v>
      </c>
      <c r="AD31" s="33">
        <v>0</v>
      </c>
      <c r="AE31" s="33">
        <v>0</v>
      </c>
      <c r="AF31" s="33">
        <v>0</v>
      </c>
      <c r="AG31" s="106">
        <f t="shared" si="7"/>
        <v>0</v>
      </c>
      <c r="AH31" s="33">
        <v>0</v>
      </c>
      <c r="AI31" s="33">
        <v>0</v>
      </c>
      <c r="AJ31" s="33">
        <v>0</v>
      </c>
      <c r="AK31" s="33">
        <v>0</v>
      </c>
      <c r="AL31" s="33">
        <v>0</v>
      </c>
      <c r="AM31" s="33">
        <v>0</v>
      </c>
      <c r="AN31" s="120">
        <f>(M31+N31)/K31</f>
        <v>0</v>
      </c>
      <c r="AO31" s="120">
        <f t="shared" ref="AO31:AO38" si="9">N31/K31</f>
        <v>0</v>
      </c>
      <c r="AP31" s="27" t="s">
        <v>93</v>
      </c>
      <c r="AQ31" s="29" t="s">
        <v>85</v>
      </c>
      <c r="AR31" s="35" t="s">
        <v>158</v>
      </c>
      <c r="AS31" s="35" t="s">
        <v>121</v>
      </c>
      <c r="AT31" s="27" t="s">
        <v>82</v>
      </c>
      <c r="AU31" s="35" t="s">
        <v>135</v>
      </c>
      <c r="AV31" s="36">
        <v>1</v>
      </c>
      <c r="AW31" s="36">
        <v>0.60799999999999998</v>
      </c>
      <c r="AX31" s="37"/>
      <c r="AY31" s="37"/>
      <c r="AZ31" s="37"/>
      <c r="BA31" s="37"/>
      <c r="BB31" s="37"/>
      <c r="BC31" s="123">
        <f t="shared" si="1"/>
        <v>1.6080000000000001</v>
      </c>
      <c r="BD31" s="36" t="s">
        <v>111</v>
      </c>
      <c r="BE31" s="49"/>
      <c r="BF31" s="49"/>
      <c r="BG31" s="49">
        <v>1.32E-2</v>
      </c>
      <c r="BH31" s="124">
        <f t="shared" si="2"/>
        <v>1.6212000000000002</v>
      </c>
      <c r="BI31" s="45">
        <f t="shared" ref="BI31:BI38" si="10">BH31/K31</f>
        <v>0.12470769230769232</v>
      </c>
      <c r="BJ31" s="39" t="s">
        <v>102</v>
      </c>
      <c r="BK31" s="136">
        <v>20</v>
      </c>
      <c r="BL31" s="137">
        <v>30</v>
      </c>
      <c r="BM31" s="137">
        <v>80</v>
      </c>
      <c r="BN31" s="137">
        <v>70</v>
      </c>
      <c r="BO31" s="137">
        <v>20</v>
      </c>
      <c r="BP31" s="137">
        <v>10</v>
      </c>
      <c r="BQ31" s="138">
        <f t="shared" si="3"/>
        <v>50</v>
      </c>
      <c r="BR31" s="138">
        <f t="shared" si="4"/>
        <v>150</v>
      </c>
      <c r="BS31" s="138">
        <f t="shared" si="5"/>
        <v>30</v>
      </c>
      <c r="BT31" s="138">
        <f t="shared" si="6"/>
        <v>230</v>
      </c>
      <c r="BU31" s="30"/>
      <c r="BV31" s="57"/>
      <c r="BW31" s="57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</row>
    <row r="32" spans="1:114" ht="13.5" hidden="1" customHeight="1">
      <c r="A32" s="26" t="s">
        <v>195</v>
      </c>
      <c r="B32" s="29" t="s">
        <v>196</v>
      </c>
      <c r="C32" s="29" t="s">
        <v>180</v>
      </c>
      <c r="D32" s="29" t="s">
        <v>117</v>
      </c>
      <c r="E32" s="28" t="s">
        <v>118</v>
      </c>
      <c r="F32" s="26" t="s">
        <v>108</v>
      </c>
      <c r="G32" s="27" t="s">
        <v>91</v>
      </c>
      <c r="H32" s="27" t="s">
        <v>92</v>
      </c>
      <c r="I32" s="31" t="s">
        <v>158</v>
      </c>
      <c r="J32" s="28" t="s">
        <v>121</v>
      </c>
      <c r="K32" s="106">
        <v>10</v>
      </c>
      <c r="L32" s="33">
        <v>10</v>
      </c>
      <c r="M32" s="33">
        <v>0</v>
      </c>
      <c r="N32" s="33">
        <v>0</v>
      </c>
      <c r="O32" s="106">
        <f t="shared" si="0"/>
        <v>34</v>
      </c>
      <c r="P32" s="33">
        <v>34</v>
      </c>
      <c r="Q32" s="33">
        <v>0</v>
      </c>
      <c r="R32" s="33">
        <v>0</v>
      </c>
      <c r="S32" s="106">
        <f t="shared" si="8"/>
        <v>10</v>
      </c>
      <c r="T32" s="33">
        <v>2</v>
      </c>
      <c r="U32" s="33">
        <v>8</v>
      </c>
      <c r="V32" s="33">
        <v>0</v>
      </c>
      <c r="W32" s="33">
        <v>0</v>
      </c>
      <c r="X32" s="33">
        <v>0</v>
      </c>
      <c r="Y32" s="33">
        <v>0</v>
      </c>
      <c r="Z32" s="106">
        <v>0</v>
      </c>
      <c r="AA32" s="33">
        <v>0</v>
      </c>
      <c r="AB32" s="33">
        <v>0</v>
      </c>
      <c r="AC32" s="33">
        <v>0</v>
      </c>
      <c r="AD32" s="33">
        <v>0</v>
      </c>
      <c r="AE32" s="33">
        <v>0</v>
      </c>
      <c r="AF32" s="33">
        <v>0</v>
      </c>
      <c r="AG32" s="106">
        <f t="shared" si="7"/>
        <v>0</v>
      </c>
      <c r="AH32" s="33">
        <v>0</v>
      </c>
      <c r="AI32" s="33">
        <v>0</v>
      </c>
      <c r="AJ32" s="33">
        <v>0</v>
      </c>
      <c r="AK32" s="33">
        <v>0</v>
      </c>
      <c r="AL32" s="33">
        <v>0</v>
      </c>
      <c r="AM32" s="33">
        <v>0</v>
      </c>
      <c r="AN32" s="120">
        <f>(M32+N32)/K32</f>
        <v>0</v>
      </c>
      <c r="AO32" s="120">
        <f t="shared" si="9"/>
        <v>0</v>
      </c>
      <c r="AP32" s="27" t="s">
        <v>93</v>
      </c>
      <c r="AQ32" s="27" t="s">
        <v>85</v>
      </c>
      <c r="AR32" s="35" t="s">
        <v>158</v>
      </c>
      <c r="AS32" s="35" t="s">
        <v>121</v>
      </c>
      <c r="AT32" s="27" t="s">
        <v>82</v>
      </c>
      <c r="AU32" s="35" t="s">
        <v>135</v>
      </c>
      <c r="AV32" s="36">
        <v>0</v>
      </c>
      <c r="AW32" s="68"/>
      <c r="AX32" s="36">
        <v>1.081</v>
      </c>
      <c r="AY32" s="37"/>
      <c r="AZ32" s="37"/>
      <c r="BA32" s="37"/>
      <c r="BB32" s="37"/>
      <c r="BC32" s="123">
        <f t="shared" si="1"/>
        <v>1.081</v>
      </c>
      <c r="BD32" s="36" t="s">
        <v>111</v>
      </c>
      <c r="BE32" s="49"/>
      <c r="BF32" s="49">
        <v>0.6</v>
      </c>
      <c r="BG32" s="49"/>
      <c r="BH32" s="124">
        <f t="shared" si="2"/>
        <v>1.681</v>
      </c>
      <c r="BI32" s="45">
        <f t="shared" si="10"/>
        <v>0.1681</v>
      </c>
      <c r="BJ32" s="39" t="s">
        <v>102</v>
      </c>
      <c r="BK32" s="136">
        <v>20</v>
      </c>
      <c r="BL32" s="137">
        <v>30</v>
      </c>
      <c r="BM32" s="137">
        <v>30</v>
      </c>
      <c r="BN32" s="137">
        <v>70</v>
      </c>
      <c r="BO32" s="137">
        <v>20</v>
      </c>
      <c r="BP32" s="137">
        <v>10</v>
      </c>
      <c r="BQ32" s="138">
        <f t="shared" si="3"/>
        <v>50</v>
      </c>
      <c r="BR32" s="138">
        <f t="shared" si="4"/>
        <v>100</v>
      </c>
      <c r="BS32" s="138">
        <f t="shared" si="5"/>
        <v>30</v>
      </c>
      <c r="BT32" s="138">
        <f t="shared" si="6"/>
        <v>180</v>
      </c>
      <c r="BU32" s="30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</row>
    <row r="33" spans="1:114" ht="13.5" hidden="1" customHeight="1">
      <c r="A33" s="24" t="s">
        <v>197</v>
      </c>
      <c r="B33" s="58" t="s">
        <v>198</v>
      </c>
      <c r="C33" s="30" t="s">
        <v>180</v>
      </c>
      <c r="D33" s="30" t="s">
        <v>117</v>
      </c>
      <c r="E33" s="28" t="s">
        <v>118</v>
      </c>
      <c r="F33" s="24" t="s">
        <v>108</v>
      </c>
      <c r="G33" s="27" t="s">
        <v>92</v>
      </c>
      <c r="H33" s="27" t="s">
        <v>92</v>
      </c>
      <c r="I33" s="35" t="s">
        <v>82</v>
      </c>
      <c r="J33" s="30" t="s">
        <v>140</v>
      </c>
      <c r="K33" s="107">
        <v>20</v>
      </c>
      <c r="L33" s="24">
        <v>14</v>
      </c>
      <c r="M33" s="24">
        <v>4</v>
      </c>
      <c r="N33" s="24">
        <v>2</v>
      </c>
      <c r="O33" s="106">
        <f t="shared" si="0"/>
        <v>94</v>
      </c>
      <c r="P33" s="24">
        <v>66</v>
      </c>
      <c r="Q33" s="24">
        <v>20</v>
      </c>
      <c r="R33" s="24">
        <v>8</v>
      </c>
      <c r="S33" s="106">
        <f t="shared" si="8"/>
        <v>14</v>
      </c>
      <c r="T33" s="24">
        <v>0</v>
      </c>
      <c r="U33" s="24">
        <v>6</v>
      </c>
      <c r="V33" s="24">
        <v>6</v>
      </c>
      <c r="W33" s="24">
        <v>2</v>
      </c>
      <c r="X33" s="24">
        <v>0</v>
      </c>
      <c r="Y33" s="24">
        <v>0</v>
      </c>
      <c r="Z33" s="106">
        <f t="shared" ref="Z33:Z38" si="11">SUM(AA33:AF33)</f>
        <v>4</v>
      </c>
      <c r="AA33" s="24">
        <v>0</v>
      </c>
      <c r="AB33" s="24">
        <v>4</v>
      </c>
      <c r="AC33" s="24">
        <v>0</v>
      </c>
      <c r="AD33" s="24">
        <v>0</v>
      </c>
      <c r="AE33" s="24">
        <v>0</v>
      </c>
      <c r="AF33" s="24">
        <v>0</v>
      </c>
      <c r="AG33" s="106">
        <f t="shared" si="7"/>
        <v>2</v>
      </c>
      <c r="AH33" s="24">
        <v>0</v>
      </c>
      <c r="AI33" s="24">
        <v>2</v>
      </c>
      <c r="AJ33" s="24">
        <v>0</v>
      </c>
      <c r="AK33" s="24">
        <v>0</v>
      </c>
      <c r="AL33" s="24">
        <v>0</v>
      </c>
      <c r="AM33" s="24">
        <v>0</v>
      </c>
      <c r="AN33" s="120">
        <f>(Z33+AG33)/K33</f>
        <v>0.3</v>
      </c>
      <c r="AO33" s="120">
        <f t="shared" si="9"/>
        <v>0.1</v>
      </c>
      <c r="AP33" s="27" t="s">
        <v>93</v>
      </c>
      <c r="AQ33" s="27" t="s">
        <v>85</v>
      </c>
      <c r="AR33" s="35" t="s">
        <v>100</v>
      </c>
      <c r="AS33" s="30" t="s">
        <v>134</v>
      </c>
      <c r="AT33" s="35" t="s">
        <v>86</v>
      </c>
      <c r="AU33" s="28" t="s">
        <v>140</v>
      </c>
      <c r="AV33" s="36">
        <v>0</v>
      </c>
      <c r="AX33" s="43">
        <v>1.73706</v>
      </c>
      <c r="AY33" s="43"/>
      <c r="AZ33" s="37"/>
      <c r="BA33" s="37"/>
      <c r="BB33" s="37"/>
      <c r="BC33" s="123">
        <f t="shared" si="1"/>
        <v>1.73706</v>
      </c>
      <c r="BD33" s="36" t="s">
        <v>111</v>
      </c>
      <c r="BE33" s="44"/>
      <c r="BF33" s="44">
        <v>0.35</v>
      </c>
      <c r="BG33" s="44"/>
      <c r="BH33" s="124">
        <f t="shared" si="2"/>
        <v>2.0870600000000001</v>
      </c>
      <c r="BI33" s="59">
        <f t="shared" si="10"/>
        <v>0.104353</v>
      </c>
      <c r="BJ33" s="39" t="s">
        <v>102</v>
      </c>
      <c r="BK33" s="136">
        <v>20</v>
      </c>
      <c r="BL33" s="137">
        <v>30</v>
      </c>
      <c r="BM33" s="137">
        <v>50</v>
      </c>
      <c r="BN33" s="137">
        <v>30</v>
      </c>
      <c r="BO33" s="137">
        <v>20</v>
      </c>
      <c r="BP33" s="137">
        <v>20</v>
      </c>
      <c r="BQ33" s="138">
        <f t="shared" si="3"/>
        <v>50</v>
      </c>
      <c r="BR33" s="138">
        <f t="shared" si="4"/>
        <v>80</v>
      </c>
      <c r="BS33" s="138">
        <f t="shared" si="5"/>
        <v>40</v>
      </c>
      <c r="BT33" s="138">
        <f t="shared" si="6"/>
        <v>170</v>
      </c>
      <c r="BU33" s="2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  <c r="DI33" s="57"/>
      <c r="DJ33" s="57"/>
    </row>
    <row r="34" spans="1:114" ht="12.75" hidden="1" customHeight="1">
      <c r="A34" s="25" t="s">
        <v>199</v>
      </c>
      <c r="B34" s="35" t="s">
        <v>200</v>
      </c>
      <c r="C34" s="47" t="s">
        <v>180</v>
      </c>
      <c r="D34" s="50" t="s">
        <v>117</v>
      </c>
      <c r="E34" s="28" t="s">
        <v>118</v>
      </c>
      <c r="F34" s="24" t="s">
        <v>108</v>
      </c>
      <c r="G34" s="28" t="s">
        <v>80</v>
      </c>
      <c r="H34" s="28" t="s">
        <v>80</v>
      </c>
      <c r="I34" s="28" t="s">
        <v>158</v>
      </c>
      <c r="J34" s="47" t="s">
        <v>135</v>
      </c>
      <c r="K34" s="107">
        <v>49</v>
      </c>
      <c r="L34" s="24">
        <v>34</v>
      </c>
      <c r="M34" s="24">
        <v>12</v>
      </c>
      <c r="N34" s="33">
        <v>3</v>
      </c>
      <c r="O34" s="106">
        <f t="shared" si="0"/>
        <v>245</v>
      </c>
      <c r="P34" s="33">
        <v>172</v>
      </c>
      <c r="Q34" s="33">
        <v>60</v>
      </c>
      <c r="R34" s="33">
        <v>13</v>
      </c>
      <c r="S34" s="106">
        <f t="shared" si="8"/>
        <v>34</v>
      </c>
      <c r="T34" s="33">
        <v>0</v>
      </c>
      <c r="U34" s="33">
        <v>6</v>
      </c>
      <c r="V34" s="33">
        <v>20</v>
      </c>
      <c r="W34" s="33">
        <v>8</v>
      </c>
      <c r="X34" s="33">
        <v>0</v>
      </c>
      <c r="Y34" s="33">
        <v>0</v>
      </c>
      <c r="Z34" s="106">
        <f t="shared" si="11"/>
        <v>12</v>
      </c>
      <c r="AA34" s="33">
        <v>0</v>
      </c>
      <c r="AB34" s="33">
        <v>8</v>
      </c>
      <c r="AC34" s="33">
        <v>0</v>
      </c>
      <c r="AD34" s="33">
        <v>4</v>
      </c>
      <c r="AE34" s="33">
        <v>0</v>
      </c>
      <c r="AF34" s="33">
        <v>0</v>
      </c>
      <c r="AG34" s="106">
        <f t="shared" si="7"/>
        <v>3</v>
      </c>
      <c r="AH34" s="33">
        <v>0</v>
      </c>
      <c r="AI34" s="33">
        <v>2</v>
      </c>
      <c r="AJ34" s="33">
        <v>1</v>
      </c>
      <c r="AK34" s="33">
        <v>0</v>
      </c>
      <c r="AL34" s="33">
        <v>0</v>
      </c>
      <c r="AM34" s="33">
        <v>0</v>
      </c>
      <c r="AN34" s="120">
        <f>(M34+N34)/K34</f>
        <v>0.30612244897959184</v>
      </c>
      <c r="AO34" s="120">
        <f t="shared" si="9"/>
        <v>6.1224489795918366E-2</v>
      </c>
      <c r="AP34" s="27" t="s">
        <v>93</v>
      </c>
      <c r="AQ34" s="58" t="s">
        <v>85</v>
      </c>
      <c r="AR34" s="28" t="s">
        <v>158</v>
      </c>
      <c r="AS34" s="47" t="s">
        <v>135</v>
      </c>
      <c r="AT34" s="47" t="s">
        <v>82</v>
      </c>
      <c r="AU34" s="58" t="s">
        <v>87</v>
      </c>
      <c r="AV34" s="36">
        <v>3.0981874600000001</v>
      </c>
      <c r="AW34" s="43">
        <v>3.6440000000000001</v>
      </c>
      <c r="AX34" s="43"/>
      <c r="AY34" s="43"/>
      <c r="AZ34" s="37"/>
      <c r="BA34" s="37"/>
      <c r="BB34" s="37"/>
      <c r="BC34" s="123">
        <f t="shared" si="1"/>
        <v>6.7421874600000002</v>
      </c>
      <c r="BD34" s="36" t="s">
        <v>111</v>
      </c>
      <c r="BE34" s="44"/>
      <c r="BF34" s="44"/>
      <c r="BG34" s="44"/>
      <c r="BH34" s="124">
        <f t="shared" si="2"/>
        <v>6.7421874600000002</v>
      </c>
      <c r="BI34" s="45">
        <f t="shared" si="10"/>
        <v>0.13759566244897958</v>
      </c>
      <c r="BJ34" s="39" t="s">
        <v>102</v>
      </c>
      <c r="BK34" s="136">
        <v>20</v>
      </c>
      <c r="BL34" s="137">
        <v>30</v>
      </c>
      <c r="BM34" s="137">
        <v>50</v>
      </c>
      <c r="BN34" s="137">
        <v>70</v>
      </c>
      <c r="BO34" s="137">
        <v>0</v>
      </c>
      <c r="BP34" s="137">
        <v>20</v>
      </c>
      <c r="BQ34" s="138">
        <f t="shared" si="3"/>
        <v>50</v>
      </c>
      <c r="BR34" s="138">
        <f t="shared" si="4"/>
        <v>120</v>
      </c>
      <c r="BS34" s="138">
        <f t="shared" si="5"/>
        <v>20</v>
      </c>
      <c r="BT34" s="138">
        <f t="shared" si="6"/>
        <v>190</v>
      </c>
      <c r="BU34" s="55"/>
      <c r="BV34" s="8"/>
      <c r="BW34" s="46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</row>
    <row r="35" spans="1:114" ht="13.5" hidden="1" customHeight="1">
      <c r="A35" s="25" t="s">
        <v>201</v>
      </c>
      <c r="B35" s="30" t="s">
        <v>202</v>
      </c>
      <c r="C35" s="28" t="s">
        <v>203</v>
      </c>
      <c r="D35" s="50" t="s">
        <v>117</v>
      </c>
      <c r="E35" s="28" t="s">
        <v>118</v>
      </c>
      <c r="F35" s="24" t="s">
        <v>108</v>
      </c>
      <c r="G35" s="28" t="s">
        <v>80</v>
      </c>
      <c r="H35" s="28" t="s">
        <v>80</v>
      </c>
      <c r="I35" s="28" t="s">
        <v>86</v>
      </c>
      <c r="J35" s="47" t="s">
        <v>140</v>
      </c>
      <c r="K35" s="109">
        <v>20</v>
      </c>
      <c r="L35" s="24">
        <v>14</v>
      </c>
      <c r="M35" s="24">
        <v>6</v>
      </c>
      <c r="N35" s="24">
        <v>0</v>
      </c>
      <c r="O35" s="106">
        <f t="shared" si="0"/>
        <v>84</v>
      </c>
      <c r="P35" s="24">
        <v>56</v>
      </c>
      <c r="Q35" s="24">
        <v>28</v>
      </c>
      <c r="R35" s="24">
        <v>0</v>
      </c>
      <c r="S35" s="106">
        <f t="shared" si="8"/>
        <v>14</v>
      </c>
      <c r="T35" s="24">
        <v>0</v>
      </c>
      <c r="U35" s="24">
        <v>6</v>
      </c>
      <c r="V35" s="24">
        <v>8</v>
      </c>
      <c r="W35" s="24">
        <v>0</v>
      </c>
      <c r="X35" s="24">
        <v>0</v>
      </c>
      <c r="Y35" s="24">
        <v>0</v>
      </c>
      <c r="Z35" s="106">
        <f t="shared" si="11"/>
        <v>6</v>
      </c>
      <c r="AA35" s="24">
        <v>0</v>
      </c>
      <c r="AB35" s="24">
        <v>4</v>
      </c>
      <c r="AC35" s="24">
        <v>0</v>
      </c>
      <c r="AD35" s="24">
        <v>2</v>
      </c>
      <c r="AE35" s="24">
        <v>0</v>
      </c>
      <c r="AF35" s="24">
        <v>0</v>
      </c>
      <c r="AG35" s="106">
        <f t="shared" si="7"/>
        <v>0</v>
      </c>
      <c r="AH35" s="33">
        <v>0</v>
      </c>
      <c r="AI35" s="33">
        <v>0</v>
      </c>
      <c r="AJ35" s="33">
        <v>0</v>
      </c>
      <c r="AK35" s="33">
        <v>0</v>
      </c>
      <c r="AL35" s="33">
        <v>0</v>
      </c>
      <c r="AM35" s="33">
        <v>0</v>
      </c>
      <c r="AN35" s="120">
        <f>(M35+N35)/K35</f>
        <v>0.3</v>
      </c>
      <c r="AO35" s="120">
        <f t="shared" si="9"/>
        <v>0</v>
      </c>
      <c r="AP35" s="27" t="s">
        <v>93</v>
      </c>
      <c r="AQ35" s="29" t="s">
        <v>85</v>
      </c>
      <c r="AR35" s="28" t="s">
        <v>86</v>
      </c>
      <c r="AS35" s="30" t="s">
        <v>140</v>
      </c>
      <c r="AT35" s="35" t="s">
        <v>94</v>
      </c>
      <c r="AU35" s="35" t="s">
        <v>119</v>
      </c>
      <c r="AV35" s="36">
        <v>0</v>
      </c>
      <c r="AW35" s="36"/>
      <c r="AX35" s="36"/>
      <c r="AY35" s="36">
        <v>1</v>
      </c>
      <c r="AZ35" s="36">
        <v>0.95899999999999996</v>
      </c>
      <c r="BA35" s="37"/>
      <c r="BB35" s="37"/>
      <c r="BC35" s="123">
        <f t="shared" si="1"/>
        <v>1.9590000000000001</v>
      </c>
      <c r="BD35" s="24" t="s">
        <v>111</v>
      </c>
      <c r="BE35" s="30"/>
      <c r="BF35" s="30"/>
      <c r="BG35" s="30"/>
      <c r="BH35" s="124">
        <f t="shared" si="2"/>
        <v>1.9590000000000001</v>
      </c>
      <c r="BI35" s="45">
        <f t="shared" si="10"/>
        <v>9.7950000000000009E-2</v>
      </c>
      <c r="BJ35" s="39" t="s">
        <v>122</v>
      </c>
      <c r="BK35" s="136">
        <v>20</v>
      </c>
      <c r="BL35" s="137">
        <v>30</v>
      </c>
      <c r="BM35" s="137">
        <v>0</v>
      </c>
      <c r="BN35" s="137">
        <v>30</v>
      </c>
      <c r="BO35" s="137">
        <v>0</v>
      </c>
      <c r="BP35" s="137">
        <v>10</v>
      </c>
      <c r="BQ35" s="138">
        <f t="shared" si="3"/>
        <v>50</v>
      </c>
      <c r="BR35" s="138">
        <f t="shared" si="4"/>
        <v>30</v>
      </c>
      <c r="BS35" s="138">
        <f t="shared" si="5"/>
        <v>10</v>
      </c>
      <c r="BT35" s="138">
        <f t="shared" si="6"/>
        <v>90</v>
      </c>
      <c r="BU35" s="35"/>
      <c r="BV35" s="8"/>
      <c r="BW35" s="46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</row>
    <row r="36" spans="1:114" ht="13.5" hidden="1" customHeight="1">
      <c r="A36" s="24" t="s">
        <v>204</v>
      </c>
      <c r="B36" s="47" t="s">
        <v>205</v>
      </c>
      <c r="C36" s="61" t="s">
        <v>206</v>
      </c>
      <c r="D36" s="50" t="s">
        <v>77</v>
      </c>
      <c r="E36" s="47" t="s">
        <v>78</v>
      </c>
      <c r="F36" s="24" t="s">
        <v>108</v>
      </c>
      <c r="G36" s="47" t="s">
        <v>91</v>
      </c>
      <c r="H36" s="47" t="s">
        <v>92</v>
      </c>
      <c r="I36" s="31" t="s">
        <v>158</v>
      </c>
      <c r="J36" s="30" t="s">
        <v>140</v>
      </c>
      <c r="K36" s="109">
        <v>40</v>
      </c>
      <c r="L36" s="24">
        <v>0</v>
      </c>
      <c r="M36" s="24">
        <v>27</v>
      </c>
      <c r="N36" s="24">
        <v>13</v>
      </c>
      <c r="O36" s="109">
        <f t="shared" si="0"/>
        <v>93</v>
      </c>
      <c r="P36" s="24">
        <v>0</v>
      </c>
      <c r="Q36" s="24">
        <v>60</v>
      </c>
      <c r="R36" s="24">
        <v>33</v>
      </c>
      <c r="S36" s="109">
        <f t="shared" si="8"/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109">
        <f t="shared" si="11"/>
        <v>27</v>
      </c>
      <c r="AA36" s="24">
        <v>21</v>
      </c>
      <c r="AB36" s="24">
        <v>6</v>
      </c>
      <c r="AC36" s="24">
        <v>0</v>
      </c>
      <c r="AD36" s="24">
        <v>0</v>
      </c>
      <c r="AE36" s="24">
        <v>0</v>
      </c>
      <c r="AF36" s="24">
        <v>0</v>
      </c>
      <c r="AG36" s="109">
        <f t="shared" si="7"/>
        <v>13</v>
      </c>
      <c r="AH36" s="24">
        <v>6</v>
      </c>
      <c r="AI36" s="24">
        <v>7</v>
      </c>
      <c r="AJ36" s="24">
        <v>0</v>
      </c>
      <c r="AK36" s="24">
        <v>0</v>
      </c>
      <c r="AL36" s="24">
        <v>0</v>
      </c>
      <c r="AM36" s="24">
        <v>0</v>
      </c>
      <c r="AN36" s="120">
        <f>(M36+N36)/K36</f>
        <v>1</v>
      </c>
      <c r="AO36" s="120">
        <f t="shared" si="9"/>
        <v>0.32500000000000001</v>
      </c>
      <c r="AP36" s="27" t="s">
        <v>93</v>
      </c>
      <c r="AQ36" s="29" t="s">
        <v>85</v>
      </c>
      <c r="AR36" s="35" t="s">
        <v>158</v>
      </c>
      <c r="AS36" s="30" t="s">
        <v>146</v>
      </c>
      <c r="AT36" s="35" t="s">
        <v>82</v>
      </c>
      <c r="AU36" s="30" t="s">
        <v>207</v>
      </c>
      <c r="AV36" s="36">
        <v>2</v>
      </c>
      <c r="AW36" s="36">
        <f>1.1406148+0.7</f>
        <v>1.8406148</v>
      </c>
      <c r="AX36" s="37"/>
      <c r="AY36" s="37"/>
      <c r="AZ36" s="37"/>
      <c r="BA36" s="37"/>
      <c r="BB36" s="37"/>
      <c r="BC36" s="123">
        <f t="shared" si="1"/>
        <v>3.8406148</v>
      </c>
      <c r="BD36" s="24" t="s">
        <v>111</v>
      </c>
      <c r="BE36" s="24"/>
      <c r="BF36" s="49"/>
      <c r="BG36" s="44"/>
      <c r="BH36" s="124">
        <f t="shared" si="2"/>
        <v>3.8406148</v>
      </c>
      <c r="BI36" s="45">
        <f t="shared" si="10"/>
        <v>9.6015370000000003E-2</v>
      </c>
      <c r="BJ36" s="39" t="s">
        <v>102</v>
      </c>
      <c r="BK36" s="136">
        <v>40</v>
      </c>
      <c r="BL36" s="137">
        <v>20</v>
      </c>
      <c r="BM36" s="137">
        <v>80</v>
      </c>
      <c r="BN36" s="137">
        <v>30</v>
      </c>
      <c r="BO36" s="137">
        <v>20</v>
      </c>
      <c r="BP36" s="137">
        <v>30</v>
      </c>
      <c r="BQ36" s="138">
        <f t="shared" si="3"/>
        <v>60</v>
      </c>
      <c r="BR36" s="138">
        <f t="shared" si="4"/>
        <v>110</v>
      </c>
      <c r="BS36" s="138">
        <f t="shared" si="5"/>
        <v>50</v>
      </c>
      <c r="BT36" s="138">
        <f t="shared" si="6"/>
        <v>220</v>
      </c>
      <c r="BU36" s="55"/>
      <c r="BV36" s="8"/>
      <c r="BW36" s="46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</row>
    <row r="37" spans="1:114" ht="13.5" hidden="1" customHeight="1">
      <c r="A37" s="25" t="s">
        <v>208</v>
      </c>
      <c r="B37" s="29" t="s">
        <v>209</v>
      </c>
      <c r="C37" s="28" t="s">
        <v>206</v>
      </c>
      <c r="D37" s="29" t="s">
        <v>77</v>
      </c>
      <c r="E37" s="28" t="s">
        <v>78</v>
      </c>
      <c r="F37" s="25" t="s">
        <v>108</v>
      </c>
      <c r="G37" s="27" t="s">
        <v>91</v>
      </c>
      <c r="H37" s="27" t="s">
        <v>92</v>
      </c>
      <c r="I37" s="56" t="s">
        <v>210</v>
      </c>
      <c r="J37" s="28" t="s">
        <v>121</v>
      </c>
      <c r="K37" s="112">
        <v>45</v>
      </c>
      <c r="L37" s="33">
        <v>15</v>
      </c>
      <c r="M37" s="33">
        <v>18</v>
      </c>
      <c r="N37" s="33">
        <v>12</v>
      </c>
      <c r="O37" s="106">
        <f t="shared" si="0"/>
        <v>163</v>
      </c>
      <c r="P37" s="53">
        <v>90</v>
      </c>
      <c r="Q37" s="33">
        <v>43</v>
      </c>
      <c r="R37" s="33">
        <v>30</v>
      </c>
      <c r="S37" s="107">
        <f t="shared" si="8"/>
        <v>15</v>
      </c>
      <c r="T37" s="33">
        <v>0</v>
      </c>
      <c r="U37" s="53">
        <v>0</v>
      </c>
      <c r="V37" s="33">
        <v>15</v>
      </c>
      <c r="W37" s="33">
        <v>0</v>
      </c>
      <c r="X37" s="33">
        <v>0</v>
      </c>
      <c r="Y37" s="33">
        <v>0</v>
      </c>
      <c r="Z37" s="106">
        <f t="shared" si="11"/>
        <v>18</v>
      </c>
      <c r="AA37" s="33">
        <v>11</v>
      </c>
      <c r="AB37" s="33">
        <v>7</v>
      </c>
      <c r="AC37" s="33">
        <v>0</v>
      </c>
      <c r="AD37" s="33">
        <v>0</v>
      </c>
      <c r="AE37" s="33">
        <v>0</v>
      </c>
      <c r="AF37" s="33">
        <v>0</v>
      </c>
      <c r="AG37" s="106">
        <f t="shared" si="7"/>
        <v>12</v>
      </c>
      <c r="AH37" s="33">
        <v>6</v>
      </c>
      <c r="AI37" s="33">
        <v>6</v>
      </c>
      <c r="AJ37" s="33">
        <v>0</v>
      </c>
      <c r="AK37" s="33">
        <v>0</v>
      </c>
      <c r="AL37" s="33">
        <v>0</v>
      </c>
      <c r="AM37" s="33">
        <v>0</v>
      </c>
      <c r="AN37" s="120">
        <f>(Z37+AG37)/K37</f>
        <v>0.66666666666666663</v>
      </c>
      <c r="AO37" s="120">
        <f t="shared" si="9"/>
        <v>0.26666666666666666</v>
      </c>
      <c r="AP37" s="27" t="s">
        <v>93</v>
      </c>
      <c r="AQ37" s="35" t="s">
        <v>85</v>
      </c>
      <c r="AR37" s="30" t="s">
        <v>210</v>
      </c>
      <c r="AS37" s="28" t="s">
        <v>134</v>
      </c>
      <c r="AT37" s="27" t="s">
        <v>82</v>
      </c>
      <c r="AU37" s="28" t="s">
        <v>101</v>
      </c>
      <c r="AV37" s="36">
        <v>3.627094</v>
      </c>
      <c r="AW37" s="37"/>
      <c r="AX37" s="37"/>
      <c r="AY37" s="37"/>
      <c r="AZ37" s="37"/>
      <c r="BA37" s="36"/>
      <c r="BB37" s="37"/>
      <c r="BC37" s="123">
        <f t="shared" si="1"/>
        <v>3.627094</v>
      </c>
      <c r="BD37" s="24" t="s">
        <v>111</v>
      </c>
      <c r="BE37" s="24"/>
      <c r="BF37" s="24"/>
      <c r="BG37" s="49">
        <v>0.20524999999999999</v>
      </c>
      <c r="BH37" s="124">
        <f t="shared" si="2"/>
        <v>3.832344</v>
      </c>
      <c r="BI37" s="45">
        <f t="shared" si="10"/>
        <v>8.5163199999999994E-2</v>
      </c>
      <c r="BJ37" s="39" t="s">
        <v>102</v>
      </c>
      <c r="BK37" s="136">
        <v>40</v>
      </c>
      <c r="BL37" s="137">
        <v>20</v>
      </c>
      <c r="BM37" s="137">
        <v>80</v>
      </c>
      <c r="BN37" s="137">
        <v>70</v>
      </c>
      <c r="BO37" s="137">
        <v>20</v>
      </c>
      <c r="BP37" s="137">
        <v>30</v>
      </c>
      <c r="BQ37" s="138">
        <f t="shared" si="3"/>
        <v>60</v>
      </c>
      <c r="BR37" s="138">
        <f t="shared" si="4"/>
        <v>150</v>
      </c>
      <c r="BS37" s="138">
        <f t="shared" si="5"/>
        <v>50</v>
      </c>
      <c r="BT37" s="138">
        <f t="shared" si="6"/>
        <v>260</v>
      </c>
      <c r="BU37" s="55"/>
      <c r="BV37" s="8"/>
      <c r="BW37" s="46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</row>
    <row r="38" spans="1:114" ht="13.5" hidden="1" customHeight="1">
      <c r="A38" s="25" t="s">
        <v>211</v>
      </c>
      <c r="B38" s="50" t="s">
        <v>212</v>
      </c>
      <c r="C38" s="29" t="s">
        <v>206</v>
      </c>
      <c r="D38" s="29" t="s">
        <v>77</v>
      </c>
      <c r="E38" s="28" t="s">
        <v>78</v>
      </c>
      <c r="F38" s="25" t="s">
        <v>79</v>
      </c>
      <c r="G38" s="27" t="s">
        <v>92</v>
      </c>
      <c r="H38" s="27" t="s">
        <v>92</v>
      </c>
      <c r="I38" s="56" t="s">
        <v>213</v>
      </c>
      <c r="J38" s="28" t="s">
        <v>99</v>
      </c>
      <c r="K38" s="107">
        <v>85</v>
      </c>
      <c r="L38" s="33">
        <v>66</v>
      </c>
      <c r="M38" s="33">
        <v>13</v>
      </c>
      <c r="N38" s="33">
        <v>6</v>
      </c>
      <c r="O38" s="107">
        <f t="shared" si="0"/>
        <v>453</v>
      </c>
      <c r="P38" s="33">
        <v>333</v>
      </c>
      <c r="Q38" s="33">
        <v>94</v>
      </c>
      <c r="R38" s="33">
        <v>26</v>
      </c>
      <c r="S38" s="107">
        <f t="shared" si="8"/>
        <v>66</v>
      </c>
      <c r="T38" s="33">
        <v>0</v>
      </c>
      <c r="U38" s="33">
        <v>25</v>
      </c>
      <c r="V38" s="33">
        <v>27</v>
      </c>
      <c r="W38" s="33">
        <v>14</v>
      </c>
      <c r="X38" s="33">
        <v>0</v>
      </c>
      <c r="Y38" s="33">
        <v>0</v>
      </c>
      <c r="Z38" s="106">
        <f t="shared" si="11"/>
        <v>13</v>
      </c>
      <c r="AA38" s="33">
        <v>0</v>
      </c>
      <c r="AB38" s="33">
        <v>1</v>
      </c>
      <c r="AC38" s="33">
        <v>2</v>
      </c>
      <c r="AD38" s="33">
        <v>0</v>
      </c>
      <c r="AE38" s="33">
        <v>10</v>
      </c>
      <c r="AF38" s="33">
        <v>0</v>
      </c>
      <c r="AG38" s="106">
        <f t="shared" si="7"/>
        <v>6</v>
      </c>
      <c r="AH38" s="33">
        <v>0</v>
      </c>
      <c r="AI38" s="33">
        <v>4</v>
      </c>
      <c r="AJ38" s="33">
        <v>2</v>
      </c>
      <c r="AK38" s="33">
        <v>0</v>
      </c>
      <c r="AL38" s="33">
        <v>0</v>
      </c>
      <c r="AM38" s="33">
        <v>0</v>
      </c>
      <c r="AN38" s="120">
        <f>(Z38+AG38)/K38</f>
        <v>0.22352941176470589</v>
      </c>
      <c r="AO38" s="120">
        <f t="shared" si="9"/>
        <v>7.0588235294117646E-2</v>
      </c>
      <c r="AP38" s="27" t="s">
        <v>93</v>
      </c>
      <c r="AQ38" s="27" t="s">
        <v>85</v>
      </c>
      <c r="AR38" s="27" t="s">
        <v>214</v>
      </c>
      <c r="AS38" s="27" t="s">
        <v>99</v>
      </c>
      <c r="AT38" s="35" t="s">
        <v>100</v>
      </c>
      <c r="AU38" s="27" t="s">
        <v>83</v>
      </c>
      <c r="AV38" s="36">
        <v>7.6645485000000004</v>
      </c>
      <c r="AW38" s="43"/>
      <c r="AX38" s="43"/>
      <c r="AY38" s="43"/>
      <c r="AZ38" s="37"/>
      <c r="BA38" s="37"/>
      <c r="BB38" s="37"/>
      <c r="BC38" s="123">
        <f t="shared" si="1"/>
        <v>7.6645485000000004</v>
      </c>
      <c r="BD38" s="36" t="s">
        <v>111</v>
      </c>
      <c r="BE38" s="44"/>
      <c r="BF38" s="44"/>
      <c r="BG38" s="44"/>
      <c r="BH38" s="124">
        <f t="shared" si="2"/>
        <v>7.6645485000000004</v>
      </c>
      <c r="BI38" s="45">
        <f t="shared" si="10"/>
        <v>9.0171158823529413E-2</v>
      </c>
      <c r="BJ38" s="39" t="s">
        <v>102</v>
      </c>
      <c r="BK38" s="136">
        <v>40</v>
      </c>
      <c r="BL38" s="137">
        <v>20</v>
      </c>
      <c r="BM38" s="137">
        <v>80</v>
      </c>
      <c r="BN38" s="137">
        <v>70</v>
      </c>
      <c r="BO38" s="137">
        <v>0</v>
      </c>
      <c r="BP38" s="137">
        <v>10</v>
      </c>
      <c r="BQ38" s="138">
        <f t="shared" si="3"/>
        <v>60</v>
      </c>
      <c r="BR38" s="138">
        <f t="shared" si="4"/>
        <v>150</v>
      </c>
      <c r="BS38" s="138">
        <f t="shared" si="5"/>
        <v>10</v>
      </c>
      <c r="BT38" s="138">
        <f t="shared" si="6"/>
        <v>220</v>
      </c>
      <c r="BU38" s="27"/>
      <c r="BV38" s="8"/>
      <c r="BW38" s="46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</row>
    <row r="39" spans="1:114" ht="13.5" hidden="1" customHeight="1">
      <c r="A39" s="24" t="s">
        <v>215</v>
      </c>
      <c r="B39" s="29" t="s">
        <v>216</v>
      </c>
      <c r="C39" s="29" t="s">
        <v>206</v>
      </c>
      <c r="D39" s="29" t="s">
        <v>77</v>
      </c>
      <c r="E39" s="28" t="s">
        <v>78</v>
      </c>
      <c r="F39" s="24" t="s">
        <v>79</v>
      </c>
      <c r="G39" s="35" t="s">
        <v>80</v>
      </c>
      <c r="H39" s="27" t="s">
        <v>81</v>
      </c>
      <c r="I39" s="31" t="s">
        <v>109</v>
      </c>
      <c r="J39" s="28" t="s">
        <v>146</v>
      </c>
      <c r="K39" s="109">
        <v>0</v>
      </c>
      <c r="L39" s="33">
        <v>53</v>
      </c>
      <c r="M39" s="33">
        <v>0</v>
      </c>
      <c r="N39" s="24">
        <v>0</v>
      </c>
      <c r="O39" s="106">
        <f t="shared" si="0"/>
        <v>231</v>
      </c>
      <c r="P39" s="24">
        <v>231</v>
      </c>
      <c r="Q39" s="24">
        <v>0</v>
      </c>
      <c r="R39" s="24">
        <v>0</v>
      </c>
      <c r="S39" s="106">
        <v>0</v>
      </c>
      <c r="T39" s="24">
        <v>8</v>
      </c>
      <c r="U39" s="24">
        <v>34</v>
      </c>
      <c r="V39" s="24">
        <v>8</v>
      </c>
      <c r="W39" s="24">
        <v>1</v>
      </c>
      <c r="X39" s="24">
        <v>2</v>
      </c>
      <c r="Y39" s="24">
        <v>0</v>
      </c>
      <c r="Z39" s="106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106">
        <f t="shared" si="7"/>
        <v>0</v>
      </c>
      <c r="AH39" s="24">
        <v>0</v>
      </c>
      <c r="AI39" s="24">
        <v>0</v>
      </c>
      <c r="AJ39" s="24">
        <v>0</v>
      </c>
      <c r="AK39" s="24">
        <v>0</v>
      </c>
      <c r="AL39" s="24">
        <v>0</v>
      </c>
      <c r="AM39" s="24">
        <v>0</v>
      </c>
      <c r="AN39" s="120">
        <f>(M39+N39)/BV39</f>
        <v>0</v>
      </c>
      <c r="AO39" s="120">
        <f>N39/BV39</f>
        <v>0</v>
      </c>
      <c r="AP39" s="27" t="s">
        <v>84</v>
      </c>
      <c r="AQ39" s="29" t="s">
        <v>85</v>
      </c>
      <c r="AR39" s="28" t="s">
        <v>109</v>
      </c>
      <c r="AS39" s="27" t="s">
        <v>146</v>
      </c>
      <c r="AT39" s="28" t="s">
        <v>120</v>
      </c>
      <c r="AU39" s="27" t="s">
        <v>134</v>
      </c>
      <c r="AV39" s="36">
        <v>0.64834700000000001</v>
      </c>
      <c r="AW39" s="43"/>
      <c r="AX39" s="36"/>
      <c r="AY39" s="36"/>
      <c r="AZ39" s="36">
        <v>2.9569999999999999</v>
      </c>
      <c r="BA39" s="43">
        <v>1.3360000000000001</v>
      </c>
      <c r="BB39" s="36"/>
      <c r="BC39" s="123">
        <f t="shared" si="1"/>
        <v>4.9413470000000004</v>
      </c>
      <c r="BD39" s="24"/>
      <c r="BE39" s="24"/>
      <c r="BF39" s="24"/>
      <c r="BG39" s="24"/>
      <c r="BH39" s="124">
        <f t="shared" si="2"/>
        <v>4.9413470000000004</v>
      </c>
      <c r="BI39" s="45">
        <f>BH39/BV39</f>
        <v>9.3232962264150954E-2</v>
      </c>
      <c r="BJ39" s="39" t="s">
        <v>102</v>
      </c>
      <c r="BK39" s="136">
        <v>40</v>
      </c>
      <c r="BL39" s="137">
        <v>20</v>
      </c>
      <c r="BM39" s="137">
        <v>60</v>
      </c>
      <c r="BN39" s="137">
        <v>70</v>
      </c>
      <c r="BO39" s="137">
        <v>20</v>
      </c>
      <c r="BP39" s="137">
        <v>20</v>
      </c>
      <c r="BQ39" s="138">
        <f t="shared" si="3"/>
        <v>60</v>
      </c>
      <c r="BR39" s="138">
        <f t="shared" si="4"/>
        <v>130</v>
      </c>
      <c r="BS39" s="138">
        <f t="shared" si="5"/>
        <v>40</v>
      </c>
      <c r="BT39" s="138">
        <f t="shared" si="6"/>
        <v>230</v>
      </c>
      <c r="BU39" s="28" t="s">
        <v>217</v>
      </c>
      <c r="BV39" s="202">
        <v>53</v>
      </c>
      <c r="BW39" s="46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</row>
    <row r="40" spans="1:114" ht="13.5" hidden="1" customHeight="1">
      <c r="A40" s="25" t="s">
        <v>218</v>
      </c>
      <c r="B40" s="30" t="s">
        <v>219</v>
      </c>
      <c r="C40" s="30" t="s">
        <v>206</v>
      </c>
      <c r="D40" s="30" t="s">
        <v>77</v>
      </c>
      <c r="E40" s="28" t="s">
        <v>78</v>
      </c>
      <c r="F40" s="24" t="s">
        <v>79</v>
      </c>
      <c r="G40" s="47" t="s">
        <v>80</v>
      </c>
      <c r="H40" s="28" t="s">
        <v>80</v>
      </c>
      <c r="I40" s="28" t="s">
        <v>109</v>
      </c>
      <c r="J40" s="28" t="s">
        <v>121</v>
      </c>
      <c r="K40" s="112">
        <v>0</v>
      </c>
      <c r="L40" s="24">
        <v>37</v>
      </c>
      <c r="M40" s="24">
        <v>18</v>
      </c>
      <c r="N40" s="33">
        <v>3</v>
      </c>
      <c r="O40" s="106">
        <f t="shared" si="0"/>
        <v>221</v>
      </c>
      <c r="P40" s="33">
        <v>147</v>
      </c>
      <c r="Q40" s="33">
        <v>61</v>
      </c>
      <c r="R40" s="33">
        <v>13</v>
      </c>
      <c r="S40" s="106">
        <v>0</v>
      </c>
      <c r="T40" s="33">
        <v>8</v>
      </c>
      <c r="U40" s="33">
        <v>18</v>
      </c>
      <c r="V40" s="33">
        <v>9</v>
      </c>
      <c r="W40" s="33">
        <v>2</v>
      </c>
      <c r="X40" s="33">
        <v>0</v>
      </c>
      <c r="Y40" s="33">
        <v>0</v>
      </c>
      <c r="Z40" s="106">
        <v>0</v>
      </c>
      <c r="AA40" s="33">
        <v>8</v>
      </c>
      <c r="AB40" s="33">
        <v>8</v>
      </c>
      <c r="AC40" s="33">
        <v>1</v>
      </c>
      <c r="AD40" s="33">
        <v>0</v>
      </c>
      <c r="AE40" s="33">
        <v>1</v>
      </c>
      <c r="AF40" s="33">
        <v>0</v>
      </c>
      <c r="AG40" s="106">
        <v>0</v>
      </c>
      <c r="AH40" s="24">
        <v>0</v>
      </c>
      <c r="AI40" s="24">
        <v>2</v>
      </c>
      <c r="AJ40" s="24">
        <v>1</v>
      </c>
      <c r="AK40" s="24">
        <v>0</v>
      </c>
      <c r="AL40" s="24">
        <v>0</v>
      </c>
      <c r="AM40" s="24">
        <v>0</v>
      </c>
      <c r="AN40" s="120">
        <f>(M40+N40)/BV40</f>
        <v>0.36206896551724138</v>
      </c>
      <c r="AO40" s="120">
        <f>N40/BV40</f>
        <v>5.1724137931034482E-2</v>
      </c>
      <c r="AP40" s="27" t="s">
        <v>93</v>
      </c>
      <c r="AQ40" s="30" t="s">
        <v>85</v>
      </c>
      <c r="AR40" s="28" t="s">
        <v>109</v>
      </c>
      <c r="AS40" s="27" t="s">
        <v>119</v>
      </c>
      <c r="AT40" s="28" t="s">
        <v>128</v>
      </c>
      <c r="AU40" s="28" t="s">
        <v>135</v>
      </c>
      <c r="AV40" s="36">
        <v>0.69637300000000002</v>
      </c>
      <c r="AW40" s="36"/>
      <c r="AX40" s="36"/>
      <c r="AY40" s="36"/>
      <c r="AZ40" s="36">
        <v>0.3</v>
      </c>
      <c r="BA40" s="36">
        <v>3.7</v>
      </c>
      <c r="BB40" s="36"/>
      <c r="BC40" s="123">
        <f t="shared" si="1"/>
        <v>4.6963730000000004</v>
      </c>
      <c r="BD40" s="36"/>
      <c r="BE40" s="49"/>
      <c r="BF40" s="49"/>
      <c r="BG40" s="49"/>
      <c r="BH40" s="124">
        <f t="shared" si="2"/>
        <v>4.6963730000000004</v>
      </c>
      <c r="BI40" s="45">
        <f>BH40/BV40</f>
        <v>8.0971948275862071E-2</v>
      </c>
      <c r="BJ40" s="39" t="s">
        <v>102</v>
      </c>
      <c r="BK40" s="136">
        <v>40</v>
      </c>
      <c r="BL40" s="137">
        <v>20</v>
      </c>
      <c r="BM40" s="137">
        <v>60</v>
      </c>
      <c r="BN40" s="137">
        <v>70</v>
      </c>
      <c r="BO40" s="137">
        <v>20</v>
      </c>
      <c r="BP40" s="137">
        <v>20</v>
      </c>
      <c r="BQ40" s="138">
        <f t="shared" si="3"/>
        <v>60</v>
      </c>
      <c r="BR40" s="138">
        <f t="shared" si="4"/>
        <v>130</v>
      </c>
      <c r="BS40" s="138">
        <f t="shared" si="5"/>
        <v>40</v>
      </c>
      <c r="BT40" s="138">
        <f t="shared" si="6"/>
        <v>230</v>
      </c>
      <c r="BU40" s="27" t="s">
        <v>220</v>
      </c>
      <c r="BV40" s="202">
        <v>58</v>
      </c>
      <c r="BW40" s="46"/>
      <c r="BX40" s="8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7"/>
      <c r="CN40" s="57"/>
      <c r="CO40" s="57"/>
      <c r="CP40" s="57"/>
      <c r="CQ40" s="57"/>
      <c r="CR40" s="57"/>
      <c r="CS40" s="57"/>
      <c r="CT40" s="57"/>
      <c r="CU40" s="57"/>
      <c r="CV40" s="57"/>
      <c r="CW40" s="57"/>
      <c r="CX40" s="57"/>
      <c r="CY40" s="57"/>
      <c r="CZ40" s="57"/>
      <c r="DA40" s="57"/>
      <c r="DB40" s="57"/>
      <c r="DC40" s="57"/>
      <c r="DD40" s="57"/>
      <c r="DE40" s="57"/>
      <c r="DF40" s="57"/>
      <c r="DG40" s="57"/>
      <c r="DH40" s="57"/>
      <c r="DI40" s="57"/>
      <c r="DJ40" s="57"/>
    </row>
    <row r="41" spans="1:114" ht="13.5" hidden="1" customHeight="1">
      <c r="A41" s="24" t="s">
        <v>221</v>
      </c>
      <c r="B41" s="58" t="s">
        <v>222</v>
      </c>
      <c r="C41" s="28" t="s">
        <v>206</v>
      </c>
      <c r="D41" s="29" t="s">
        <v>77</v>
      </c>
      <c r="E41" s="28" t="s">
        <v>78</v>
      </c>
      <c r="F41" s="24" t="s">
        <v>79</v>
      </c>
      <c r="G41" s="28" t="s">
        <v>91</v>
      </c>
      <c r="H41" s="28" t="s">
        <v>92</v>
      </c>
      <c r="I41" s="31" t="s">
        <v>158</v>
      </c>
      <c r="J41" s="47" t="s">
        <v>140</v>
      </c>
      <c r="K41" s="106">
        <v>12</v>
      </c>
      <c r="L41" s="33">
        <v>10</v>
      </c>
      <c r="M41" s="33">
        <v>2</v>
      </c>
      <c r="N41" s="33">
        <v>0</v>
      </c>
      <c r="O41" s="106">
        <f t="shared" si="0"/>
        <v>54</v>
      </c>
      <c r="P41" s="33">
        <v>46</v>
      </c>
      <c r="Q41" s="33">
        <v>8</v>
      </c>
      <c r="R41" s="33">
        <v>0</v>
      </c>
      <c r="S41" s="107">
        <f t="shared" ref="S41:S57" si="12">SUM(T41:Y41)</f>
        <v>10</v>
      </c>
      <c r="T41" s="33">
        <v>0</v>
      </c>
      <c r="U41" s="33">
        <v>4</v>
      </c>
      <c r="V41" s="33">
        <v>6</v>
      </c>
      <c r="W41" s="33">
        <v>0</v>
      </c>
      <c r="X41" s="33">
        <v>0</v>
      </c>
      <c r="Y41" s="33">
        <v>0</v>
      </c>
      <c r="Z41" s="106">
        <f t="shared" ref="Z41:Z59" si="13">SUM(AA41:AF41)</f>
        <v>2</v>
      </c>
      <c r="AA41" s="33">
        <v>0</v>
      </c>
      <c r="AB41" s="33">
        <v>2</v>
      </c>
      <c r="AC41" s="33">
        <v>0</v>
      </c>
      <c r="AD41" s="33">
        <v>0</v>
      </c>
      <c r="AE41" s="33">
        <v>0</v>
      </c>
      <c r="AF41" s="33">
        <v>0</v>
      </c>
      <c r="AG41" s="106">
        <f t="shared" ref="AG41:AG59" si="14">SUM(AH41:AM41)</f>
        <v>0</v>
      </c>
      <c r="AH41" s="33">
        <v>0</v>
      </c>
      <c r="AI41" s="33">
        <v>0</v>
      </c>
      <c r="AJ41" s="33">
        <v>0</v>
      </c>
      <c r="AK41" s="33">
        <v>0</v>
      </c>
      <c r="AL41" s="33">
        <v>0</v>
      </c>
      <c r="AM41" s="33">
        <v>0</v>
      </c>
      <c r="AN41" s="120">
        <f>(Z41+AG41)/K41</f>
        <v>0.16666666666666666</v>
      </c>
      <c r="AO41" s="120">
        <f t="shared" ref="AO41:AO59" si="15">N41/K41</f>
        <v>0</v>
      </c>
      <c r="AP41" s="27" t="s">
        <v>93</v>
      </c>
      <c r="AQ41" s="28" t="s">
        <v>85</v>
      </c>
      <c r="AR41" s="31" t="s">
        <v>158</v>
      </c>
      <c r="AS41" s="47" t="s">
        <v>140</v>
      </c>
      <c r="AT41" s="31" t="s">
        <v>100</v>
      </c>
      <c r="AU41" s="47" t="s">
        <v>83</v>
      </c>
      <c r="AV41" s="36">
        <v>1.27312713</v>
      </c>
      <c r="AW41" s="43"/>
      <c r="AX41" s="43"/>
      <c r="AY41" s="43"/>
      <c r="AZ41" s="37"/>
      <c r="BA41" s="37"/>
      <c r="BB41" s="37"/>
      <c r="BC41" s="123">
        <f t="shared" si="1"/>
        <v>1.27312713</v>
      </c>
      <c r="BD41" s="36" t="s">
        <v>111</v>
      </c>
      <c r="BE41" s="44"/>
      <c r="BF41" s="44"/>
      <c r="BG41" s="44"/>
      <c r="BH41" s="124">
        <f t="shared" si="2"/>
        <v>1.27312713</v>
      </c>
      <c r="BI41" s="45">
        <f t="shared" ref="BI41:BI71" si="16">BH41/K41</f>
        <v>0.1060939275</v>
      </c>
      <c r="BJ41" s="39" t="s">
        <v>88</v>
      </c>
      <c r="BK41" s="136">
        <v>40</v>
      </c>
      <c r="BL41" s="137">
        <v>20</v>
      </c>
      <c r="BM41" s="137">
        <v>30</v>
      </c>
      <c r="BN41" s="137">
        <v>30</v>
      </c>
      <c r="BO41" s="137">
        <v>20</v>
      </c>
      <c r="BP41" s="137">
        <v>10</v>
      </c>
      <c r="BQ41" s="138">
        <f t="shared" si="3"/>
        <v>60</v>
      </c>
      <c r="BR41" s="138">
        <f t="shared" si="4"/>
        <v>60</v>
      </c>
      <c r="BS41" s="138">
        <f t="shared" si="5"/>
        <v>30</v>
      </c>
      <c r="BT41" s="138">
        <f t="shared" si="6"/>
        <v>150</v>
      </c>
      <c r="BU41" s="55"/>
      <c r="BV41" s="8"/>
      <c r="BW41" s="46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</row>
    <row r="42" spans="1:114" ht="13.5" hidden="1" customHeight="1">
      <c r="A42" s="24" t="s">
        <v>223</v>
      </c>
      <c r="B42" s="47" t="s">
        <v>224</v>
      </c>
      <c r="C42" s="30" t="s">
        <v>206</v>
      </c>
      <c r="D42" s="30" t="s">
        <v>77</v>
      </c>
      <c r="E42" s="28" t="s">
        <v>78</v>
      </c>
      <c r="F42" s="24" t="s">
        <v>79</v>
      </c>
      <c r="G42" s="47" t="s">
        <v>80</v>
      </c>
      <c r="H42" s="28" t="s">
        <v>80</v>
      </c>
      <c r="I42" s="31" t="s">
        <v>82</v>
      </c>
      <c r="J42" s="47" t="s">
        <v>110</v>
      </c>
      <c r="K42" s="109">
        <v>23</v>
      </c>
      <c r="L42" s="24">
        <v>17</v>
      </c>
      <c r="M42" s="24">
        <v>6</v>
      </c>
      <c r="N42" s="24">
        <v>0</v>
      </c>
      <c r="O42" s="106">
        <v>91</v>
      </c>
      <c r="P42" s="24">
        <v>71</v>
      </c>
      <c r="Q42" s="24">
        <v>20</v>
      </c>
      <c r="R42" s="24">
        <v>0</v>
      </c>
      <c r="S42" s="106">
        <f t="shared" si="12"/>
        <v>17</v>
      </c>
      <c r="T42" s="24">
        <v>2</v>
      </c>
      <c r="U42" s="24">
        <v>10</v>
      </c>
      <c r="V42" s="24">
        <v>3</v>
      </c>
      <c r="W42" s="24">
        <v>2</v>
      </c>
      <c r="X42" s="24">
        <v>0</v>
      </c>
      <c r="Y42" s="24">
        <v>0</v>
      </c>
      <c r="Z42" s="106">
        <f t="shared" si="13"/>
        <v>6</v>
      </c>
      <c r="AA42" s="24">
        <v>2</v>
      </c>
      <c r="AB42" s="24">
        <v>4</v>
      </c>
      <c r="AC42" s="24">
        <v>0</v>
      </c>
      <c r="AD42" s="24">
        <v>0</v>
      </c>
      <c r="AE42" s="24">
        <v>0</v>
      </c>
      <c r="AF42" s="24">
        <v>0</v>
      </c>
      <c r="AG42" s="106">
        <f t="shared" si="14"/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24">
        <v>0</v>
      </c>
      <c r="AN42" s="120">
        <f>(M42+N42)/K42</f>
        <v>0.2608695652173913</v>
      </c>
      <c r="AO42" s="120">
        <f t="shared" si="15"/>
        <v>0</v>
      </c>
      <c r="AP42" s="27" t="s">
        <v>93</v>
      </c>
      <c r="AQ42" s="27" t="s">
        <v>85</v>
      </c>
      <c r="AR42" s="35" t="s">
        <v>82</v>
      </c>
      <c r="AS42" s="28" t="s">
        <v>110</v>
      </c>
      <c r="AT42" s="35" t="s">
        <v>109</v>
      </c>
      <c r="AU42" s="28" t="s">
        <v>87</v>
      </c>
      <c r="AV42" s="36">
        <v>0</v>
      </c>
      <c r="AW42" s="36"/>
      <c r="AX42" s="36">
        <v>2.7829999999999999</v>
      </c>
      <c r="AY42" s="37"/>
      <c r="AZ42" s="37"/>
      <c r="BA42" s="37"/>
      <c r="BB42" s="37"/>
      <c r="BC42" s="123">
        <f t="shared" si="1"/>
        <v>2.7829999999999999</v>
      </c>
      <c r="BD42" s="24"/>
      <c r="BE42" s="49"/>
      <c r="BF42" s="49"/>
      <c r="BG42" s="44"/>
      <c r="BH42" s="124">
        <f t="shared" si="2"/>
        <v>2.7829999999999999</v>
      </c>
      <c r="BI42" s="45">
        <f t="shared" si="16"/>
        <v>0.121</v>
      </c>
      <c r="BJ42" s="39" t="s">
        <v>88</v>
      </c>
      <c r="BK42" s="136">
        <v>40</v>
      </c>
      <c r="BL42" s="137">
        <v>20</v>
      </c>
      <c r="BM42" s="137">
        <v>10</v>
      </c>
      <c r="BN42" s="137">
        <v>30</v>
      </c>
      <c r="BO42" s="137">
        <v>20</v>
      </c>
      <c r="BP42" s="137">
        <v>20</v>
      </c>
      <c r="BQ42" s="138">
        <f t="shared" si="3"/>
        <v>60</v>
      </c>
      <c r="BR42" s="138">
        <f t="shared" si="4"/>
        <v>40</v>
      </c>
      <c r="BS42" s="138">
        <f t="shared" si="5"/>
        <v>40</v>
      </c>
      <c r="BT42" s="138">
        <f t="shared" si="6"/>
        <v>140</v>
      </c>
      <c r="BU42" s="55"/>
      <c r="BV42" s="8"/>
      <c r="BW42" s="46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</row>
    <row r="43" spans="1:114" ht="13.5" hidden="1" customHeight="1">
      <c r="A43" s="24" t="s">
        <v>225</v>
      </c>
      <c r="B43" s="58" t="s">
        <v>226</v>
      </c>
      <c r="C43" s="58" t="s">
        <v>206</v>
      </c>
      <c r="D43" s="100" t="s">
        <v>77</v>
      </c>
      <c r="E43" s="65" t="s">
        <v>78</v>
      </c>
      <c r="F43" s="60" t="s">
        <v>79</v>
      </c>
      <c r="G43" s="47" t="s">
        <v>91</v>
      </c>
      <c r="H43" s="47" t="s">
        <v>92</v>
      </c>
      <c r="I43" s="31" t="s">
        <v>158</v>
      </c>
      <c r="J43" s="47" t="s">
        <v>83</v>
      </c>
      <c r="K43" s="109">
        <v>41</v>
      </c>
      <c r="L43" s="24">
        <v>30</v>
      </c>
      <c r="M43" s="24">
        <v>7</v>
      </c>
      <c r="N43" s="24">
        <v>4</v>
      </c>
      <c r="O43" s="106">
        <f>SUM(P43:R43)</f>
        <v>196</v>
      </c>
      <c r="P43" s="24">
        <v>126</v>
      </c>
      <c r="Q43" s="24">
        <v>54</v>
      </c>
      <c r="R43" s="24">
        <v>16</v>
      </c>
      <c r="S43" s="109">
        <f t="shared" si="12"/>
        <v>30</v>
      </c>
      <c r="T43" s="24">
        <v>0</v>
      </c>
      <c r="U43" s="24">
        <v>24</v>
      </c>
      <c r="V43" s="24">
        <v>6</v>
      </c>
      <c r="W43" s="24">
        <v>0</v>
      </c>
      <c r="X43" s="24">
        <v>0</v>
      </c>
      <c r="Y43" s="24">
        <v>0</v>
      </c>
      <c r="Z43" s="119">
        <f t="shared" si="13"/>
        <v>7</v>
      </c>
      <c r="AA43" s="24">
        <v>0</v>
      </c>
      <c r="AB43" s="24">
        <v>0</v>
      </c>
      <c r="AC43" s="24">
        <v>0</v>
      </c>
      <c r="AD43" s="24">
        <v>1</v>
      </c>
      <c r="AE43" s="24">
        <v>6</v>
      </c>
      <c r="AF43" s="24">
        <v>0</v>
      </c>
      <c r="AG43" s="106">
        <f t="shared" si="14"/>
        <v>4</v>
      </c>
      <c r="AH43" s="24">
        <v>0</v>
      </c>
      <c r="AI43" s="24">
        <v>4</v>
      </c>
      <c r="AJ43" s="24">
        <v>0</v>
      </c>
      <c r="AK43" s="24">
        <v>0</v>
      </c>
      <c r="AL43" s="24">
        <v>0</v>
      </c>
      <c r="AM43" s="24">
        <v>0</v>
      </c>
      <c r="AN43" s="120">
        <f>(Z43+AG43)/K43</f>
        <v>0.26829268292682928</v>
      </c>
      <c r="AO43" s="120">
        <f t="shared" si="15"/>
        <v>9.7560975609756101E-2</v>
      </c>
      <c r="AP43" s="27" t="s">
        <v>93</v>
      </c>
      <c r="AQ43" s="27" t="s">
        <v>85</v>
      </c>
      <c r="AR43" s="35" t="s">
        <v>158</v>
      </c>
      <c r="AS43" s="28" t="s">
        <v>140</v>
      </c>
      <c r="AT43" s="35" t="s">
        <v>82</v>
      </c>
      <c r="AU43" s="28" t="s">
        <v>140</v>
      </c>
      <c r="AV43" s="36">
        <v>3.8096750000000004</v>
      </c>
      <c r="AW43" s="36"/>
      <c r="AX43" s="37"/>
      <c r="AY43" s="37"/>
      <c r="AZ43" s="37"/>
      <c r="BA43" s="37"/>
      <c r="BB43" s="37"/>
      <c r="BC43" s="123">
        <f t="shared" si="1"/>
        <v>3.8096750000000004</v>
      </c>
      <c r="BD43" s="24" t="s">
        <v>111</v>
      </c>
      <c r="BE43" s="49"/>
      <c r="BF43" s="49">
        <v>0.8</v>
      </c>
      <c r="BG43" s="44">
        <v>1.9800000000000002E-2</v>
      </c>
      <c r="BH43" s="124">
        <f t="shared" si="2"/>
        <v>4.6294750000000002</v>
      </c>
      <c r="BI43" s="45">
        <f t="shared" si="16"/>
        <v>0.11291402439024391</v>
      </c>
      <c r="BJ43" s="39" t="s">
        <v>102</v>
      </c>
      <c r="BK43" s="136">
        <v>40</v>
      </c>
      <c r="BL43" s="137">
        <v>20</v>
      </c>
      <c r="BM43" s="137">
        <v>50</v>
      </c>
      <c r="BN43" s="137">
        <v>30</v>
      </c>
      <c r="BO43" s="137">
        <v>20</v>
      </c>
      <c r="BP43" s="137">
        <v>20</v>
      </c>
      <c r="BQ43" s="138">
        <f t="shared" si="3"/>
        <v>60</v>
      </c>
      <c r="BR43" s="138">
        <f t="shared" si="4"/>
        <v>80</v>
      </c>
      <c r="BS43" s="138">
        <f t="shared" si="5"/>
        <v>40</v>
      </c>
      <c r="BT43" s="138">
        <f t="shared" si="6"/>
        <v>180</v>
      </c>
      <c r="BU43" s="55"/>
      <c r="BV43" s="8"/>
      <c r="BW43" s="46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</row>
    <row r="44" spans="1:114" ht="13.5" hidden="1" customHeight="1">
      <c r="A44" s="60" t="s">
        <v>227</v>
      </c>
      <c r="B44" s="64" t="s">
        <v>228</v>
      </c>
      <c r="C44" s="64" t="s">
        <v>206</v>
      </c>
      <c r="D44" s="64" t="s">
        <v>77</v>
      </c>
      <c r="E44" s="65" t="s">
        <v>78</v>
      </c>
      <c r="F44" s="24" t="s">
        <v>108</v>
      </c>
      <c r="G44" s="28" t="s">
        <v>80</v>
      </c>
      <c r="H44" s="28" t="s">
        <v>81</v>
      </c>
      <c r="I44" s="28" t="s">
        <v>97</v>
      </c>
      <c r="J44" s="145" t="s">
        <v>98</v>
      </c>
      <c r="K44" s="52">
        <v>32</v>
      </c>
      <c r="L44" s="33">
        <v>32</v>
      </c>
      <c r="M44" s="33">
        <v>0</v>
      </c>
      <c r="N44" s="33">
        <v>0</v>
      </c>
      <c r="O44" s="41">
        <f>SUM(P44:R44)</f>
        <v>134</v>
      </c>
      <c r="P44" s="33">
        <v>134</v>
      </c>
      <c r="Q44" s="33">
        <v>0</v>
      </c>
      <c r="R44" s="33">
        <v>0</v>
      </c>
      <c r="S44" s="32">
        <f>SUM(T44:Y44)</f>
        <v>32</v>
      </c>
      <c r="T44" s="33">
        <v>0</v>
      </c>
      <c r="U44" s="24">
        <v>17</v>
      </c>
      <c r="V44" s="24">
        <v>15</v>
      </c>
      <c r="W44" s="24"/>
      <c r="X44" s="33"/>
      <c r="Y44" s="33"/>
      <c r="Z44" s="32">
        <f>SUM(AA44:AF44)</f>
        <v>0</v>
      </c>
      <c r="AA44" s="66"/>
      <c r="AB44" s="66"/>
      <c r="AC44" s="66"/>
      <c r="AD44" s="66"/>
      <c r="AE44" s="66"/>
      <c r="AF44" s="66"/>
      <c r="AG44" s="52">
        <f>SUM(AH44:AM44)</f>
        <v>0</v>
      </c>
      <c r="AH44" s="66"/>
      <c r="AI44" s="66"/>
      <c r="AJ44" s="66"/>
      <c r="AK44" s="66"/>
      <c r="AL44" s="66"/>
      <c r="AM44" s="66"/>
      <c r="AN44" s="34">
        <f t="shared" ref="AN44:AN49" si="17">(M44+N44)/K44</f>
        <v>0</v>
      </c>
      <c r="AO44" s="34">
        <f>AG44/K44</f>
        <v>0</v>
      </c>
      <c r="AP44" s="27" t="s">
        <v>84</v>
      </c>
      <c r="AQ44" s="28" t="s">
        <v>85</v>
      </c>
      <c r="AR44" s="28" t="s">
        <v>97</v>
      </c>
      <c r="AS44" s="28" t="s">
        <v>134</v>
      </c>
      <c r="AT44" s="28" t="s">
        <v>100</v>
      </c>
      <c r="AU44" s="146" t="s">
        <v>87</v>
      </c>
      <c r="AV44" s="36">
        <v>3.1152495399999998</v>
      </c>
      <c r="AW44" s="36"/>
      <c r="AX44" s="36"/>
      <c r="AY44" s="36"/>
      <c r="AZ44" s="36"/>
      <c r="BA44" s="36"/>
      <c r="BB44" s="36"/>
      <c r="BC44" s="123">
        <f t="shared" si="1"/>
        <v>3.1152495399999998</v>
      </c>
      <c r="BD44" s="24"/>
      <c r="BE44" s="24"/>
      <c r="BF44" s="24"/>
      <c r="BG44" s="24"/>
      <c r="BH44" s="38">
        <f>BC44+BF44+BG44+BE44</f>
        <v>3.1152495399999998</v>
      </c>
      <c r="BI44" s="45">
        <f>BH44/K44</f>
        <v>9.7351548124999993E-2</v>
      </c>
      <c r="BJ44" s="39" t="s">
        <v>102</v>
      </c>
      <c r="BK44" s="170">
        <v>40</v>
      </c>
      <c r="BL44" s="170">
        <v>20</v>
      </c>
      <c r="BM44" s="136">
        <v>80</v>
      </c>
      <c r="BN44" s="137">
        <v>70</v>
      </c>
      <c r="BO44" s="137">
        <v>20</v>
      </c>
      <c r="BP44" s="137">
        <v>10</v>
      </c>
      <c r="BQ44" s="138">
        <f>BK44+BL44</f>
        <v>60</v>
      </c>
      <c r="BR44" s="138">
        <f>BM44+BN44</f>
        <v>150</v>
      </c>
      <c r="BS44" s="138">
        <f>BO44+BP44</f>
        <v>30</v>
      </c>
      <c r="BT44" s="138">
        <f>BQ44+BR44+BS44</f>
        <v>240</v>
      </c>
      <c r="BU44" s="27"/>
      <c r="BV44" s="8"/>
      <c r="BW44" s="46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</row>
    <row r="45" spans="1:114" ht="12.75" hidden="1">
      <c r="A45" s="25" t="s">
        <v>229</v>
      </c>
      <c r="B45" s="30" t="s">
        <v>230</v>
      </c>
      <c r="C45" s="30" t="s">
        <v>206</v>
      </c>
      <c r="D45" s="30" t="s">
        <v>77</v>
      </c>
      <c r="E45" s="28" t="s">
        <v>78</v>
      </c>
      <c r="F45" s="25" t="s">
        <v>108</v>
      </c>
      <c r="G45" s="30" t="s">
        <v>92</v>
      </c>
      <c r="H45" s="30" t="s">
        <v>92</v>
      </c>
      <c r="I45" s="30" t="s">
        <v>109</v>
      </c>
      <c r="J45" s="58" t="s">
        <v>134</v>
      </c>
      <c r="K45" s="107">
        <v>8</v>
      </c>
      <c r="L45" s="33">
        <v>8</v>
      </c>
      <c r="M45" s="33">
        <v>0</v>
      </c>
      <c r="N45" s="33">
        <v>0</v>
      </c>
      <c r="O45" s="106">
        <v>36</v>
      </c>
      <c r="P45" s="33">
        <v>36</v>
      </c>
      <c r="Q45" s="33">
        <v>0</v>
      </c>
      <c r="R45" s="33">
        <v>0</v>
      </c>
      <c r="S45" s="106">
        <f t="shared" si="12"/>
        <v>8</v>
      </c>
      <c r="T45" s="33">
        <v>0</v>
      </c>
      <c r="U45" s="33">
        <v>4</v>
      </c>
      <c r="V45" s="33">
        <v>4</v>
      </c>
      <c r="W45" s="33">
        <v>0</v>
      </c>
      <c r="X45" s="33">
        <v>0</v>
      </c>
      <c r="Y45" s="33">
        <v>0</v>
      </c>
      <c r="Z45" s="106">
        <f t="shared" si="13"/>
        <v>0</v>
      </c>
      <c r="AA45" s="33">
        <v>0</v>
      </c>
      <c r="AB45" s="33">
        <v>0</v>
      </c>
      <c r="AC45" s="33">
        <v>0</v>
      </c>
      <c r="AD45" s="33">
        <v>0</v>
      </c>
      <c r="AE45" s="33">
        <v>0</v>
      </c>
      <c r="AF45" s="33">
        <v>0</v>
      </c>
      <c r="AG45" s="106">
        <f t="shared" si="14"/>
        <v>0</v>
      </c>
      <c r="AH45" s="33">
        <v>0</v>
      </c>
      <c r="AI45" s="33">
        <v>0</v>
      </c>
      <c r="AJ45" s="33">
        <v>0</v>
      </c>
      <c r="AK45" s="33">
        <v>0</v>
      </c>
      <c r="AL45" s="33">
        <v>0</v>
      </c>
      <c r="AM45" s="33">
        <v>0</v>
      </c>
      <c r="AN45" s="120">
        <f t="shared" si="17"/>
        <v>0</v>
      </c>
      <c r="AO45" s="120">
        <f t="shared" si="15"/>
        <v>0</v>
      </c>
      <c r="AP45" s="27" t="s">
        <v>93</v>
      </c>
      <c r="AQ45" s="27" t="s">
        <v>85</v>
      </c>
      <c r="AR45" s="30" t="s">
        <v>109</v>
      </c>
      <c r="AS45" s="58" t="s">
        <v>134</v>
      </c>
      <c r="AT45" s="30" t="s">
        <v>94</v>
      </c>
      <c r="AU45" s="35" t="s">
        <v>83</v>
      </c>
      <c r="AV45" s="36">
        <v>0</v>
      </c>
      <c r="AW45" s="36"/>
      <c r="AX45" s="37"/>
      <c r="AY45" s="37"/>
      <c r="AZ45" s="36">
        <v>0.83482400000000001</v>
      </c>
      <c r="BA45" s="36"/>
      <c r="BB45" s="36"/>
      <c r="BC45" s="123">
        <f t="shared" si="1"/>
        <v>0.83482400000000001</v>
      </c>
      <c r="BD45" s="36"/>
      <c r="BE45" s="49"/>
      <c r="BF45" s="49"/>
      <c r="BG45" s="63"/>
      <c r="BH45" s="124">
        <f t="shared" si="2"/>
        <v>0.83482400000000001</v>
      </c>
      <c r="BI45" s="45">
        <f t="shared" si="16"/>
        <v>0.104353</v>
      </c>
      <c r="BJ45" s="39" t="s">
        <v>102</v>
      </c>
      <c r="BK45" s="136">
        <v>40</v>
      </c>
      <c r="BL45" s="137">
        <v>20</v>
      </c>
      <c r="BM45" s="137">
        <v>50</v>
      </c>
      <c r="BN45" s="137">
        <v>30</v>
      </c>
      <c r="BO45" s="137">
        <v>20</v>
      </c>
      <c r="BP45" s="137">
        <v>20</v>
      </c>
      <c r="BQ45" s="138">
        <f t="shared" si="3"/>
        <v>60</v>
      </c>
      <c r="BR45" s="138">
        <f t="shared" si="4"/>
        <v>80</v>
      </c>
      <c r="BS45" s="138">
        <f t="shared" si="5"/>
        <v>40</v>
      </c>
      <c r="BT45" s="138">
        <f t="shared" si="6"/>
        <v>180</v>
      </c>
      <c r="BU45" s="55"/>
      <c r="BV45" s="8"/>
      <c r="BW45" s="46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</row>
    <row r="46" spans="1:114" ht="22.5" hidden="1" customHeight="1">
      <c r="A46" s="25" t="s">
        <v>231</v>
      </c>
      <c r="B46" s="27" t="s">
        <v>232</v>
      </c>
      <c r="C46" s="61" t="s">
        <v>206</v>
      </c>
      <c r="D46" s="29" t="s">
        <v>77</v>
      </c>
      <c r="E46" s="28" t="s">
        <v>78</v>
      </c>
      <c r="F46" s="24" t="s">
        <v>108</v>
      </c>
      <c r="G46" s="47" t="s">
        <v>80</v>
      </c>
      <c r="H46" s="47" t="s">
        <v>80</v>
      </c>
      <c r="I46" s="31" t="s">
        <v>100</v>
      </c>
      <c r="J46" s="47" t="s">
        <v>146</v>
      </c>
      <c r="K46" s="107">
        <v>11</v>
      </c>
      <c r="L46" s="33">
        <v>11</v>
      </c>
      <c r="M46" s="33">
        <v>0</v>
      </c>
      <c r="N46" s="33">
        <v>0</v>
      </c>
      <c r="O46" s="106">
        <f>SUM(P46:R46)</f>
        <v>22</v>
      </c>
      <c r="P46" s="33">
        <v>22</v>
      </c>
      <c r="Q46" s="33">
        <v>0</v>
      </c>
      <c r="R46" s="33">
        <v>0</v>
      </c>
      <c r="S46" s="106">
        <f t="shared" si="12"/>
        <v>11</v>
      </c>
      <c r="T46" s="33">
        <v>11</v>
      </c>
      <c r="U46" s="33">
        <v>0</v>
      </c>
      <c r="V46" s="33">
        <v>0</v>
      </c>
      <c r="W46" s="33">
        <v>0</v>
      </c>
      <c r="X46" s="33">
        <v>0</v>
      </c>
      <c r="Y46" s="33">
        <v>0</v>
      </c>
      <c r="Z46" s="106">
        <f t="shared" si="13"/>
        <v>0</v>
      </c>
      <c r="AA46" s="33">
        <v>0</v>
      </c>
      <c r="AB46" s="33">
        <v>0</v>
      </c>
      <c r="AC46" s="33">
        <v>0</v>
      </c>
      <c r="AD46" s="33">
        <v>0</v>
      </c>
      <c r="AE46" s="33">
        <v>0</v>
      </c>
      <c r="AF46" s="33">
        <v>0</v>
      </c>
      <c r="AG46" s="106">
        <f t="shared" si="14"/>
        <v>0</v>
      </c>
      <c r="AH46" s="33">
        <v>0</v>
      </c>
      <c r="AI46" s="33">
        <v>0</v>
      </c>
      <c r="AJ46" s="33">
        <v>0</v>
      </c>
      <c r="AK46" s="33">
        <v>0</v>
      </c>
      <c r="AL46" s="33">
        <v>0</v>
      </c>
      <c r="AM46" s="33">
        <v>0</v>
      </c>
      <c r="AN46" s="120">
        <f t="shared" si="17"/>
        <v>0</v>
      </c>
      <c r="AO46" s="120">
        <f t="shared" si="15"/>
        <v>0</v>
      </c>
      <c r="AP46" s="27" t="s">
        <v>93</v>
      </c>
      <c r="AQ46" s="28" t="s">
        <v>85</v>
      </c>
      <c r="AR46" s="35" t="s">
        <v>100</v>
      </c>
      <c r="AS46" s="47" t="s">
        <v>146</v>
      </c>
      <c r="AT46" s="47" t="s">
        <v>82</v>
      </c>
      <c r="AU46" s="47" t="s">
        <v>135</v>
      </c>
      <c r="AV46" s="36">
        <v>0</v>
      </c>
      <c r="AW46" s="43">
        <v>1.111</v>
      </c>
      <c r="AX46" s="43"/>
      <c r="AY46" s="42"/>
      <c r="AZ46" s="37"/>
      <c r="BA46" s="37"/>
      <c r="BB46" s="37"/>
      <c r="BC46" s="123">
        <f t="shared" si="1"/>
        <v>1.111</v>
      </c>
      <c r="BD46" s="36"/>
      <c r="BE46" s="44"/>
      <c r="BF46" s="44"/>
      <c r="BG46" s="44"/>
      <c r="BH46" s="124">
        <f t="shared" si="2"/>
        <v>1.111</v>
      </c>
      <c r="BI46" s="45">
        <f t="shared" si="16"/>
        <v>0.10099999999999999</v>
      </c>
      <c r="BJ46" s="39" t="s">
        <v>102</v>
      </c>
      <c r="BK46" s="136">
        <v>40</v>
      </c>
      <c r="BL46" s="137">
        <v>20</v>
      </c>
      <c r="BM46" s="137">
        <v>80</v>
      </c>
      <c r="BN46" s="137">
        <v>30</v>
      </c>
      <c r="BO46" s="137">
        <v>20</v>
      </c>
      <c r="BP46" s="137">
        <v>10</v>
      </c>
      <c r="BQ46" s="138">
        <f t="shared" si="3"/>
        <v>60</v>
      </c>
      <c r="BR46" s="138">
        <f t="shared" si="4"/>
        <v>110</v>
      </c>
      <c r="BS46" s="138">
        <f t="shared" si="5"/>
        <v>30</v>
      </c>
      <c r="BT46" s="138">
        <f t="shared" si="6"/>
        <v>200</v>
      </c>
      <c r="BU46" s="27"/>
      <c r="BV46" s="8"/>
      <c r="BW46" s="46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</row>
    <row r="47" spans="1:114" ht="13.5" hidden="1" customHeight="1">
      <c r="A47" s="25" t="s">
        <v>233</v>
      </c>
      <c r="B47" s="27" t="s">
        <v>234</v>
      </c>
      <c r="C47" s="61" t="s">
        <v>206</v>
      </c>
      <c r="D47" s="29" t="s">
        <v>77</v>
      </c>
      <c r="E47" s="28" t="s">
        <v>78</v>
      </c>
      <c r="F47" s="24" t="s">
        <v>108</v>
      </c>
      <c r="G47" s="47" t="s">
        <v>80</v>
      </c>
      <c r="H47" s="47" t="s">
        <v>81</v>
      </c>
      <c r="I47" s="31" t="s">
        <v>100</v>
      </c>
      <c r="J47" s="47" t="s">
        <v>146</v>
      </c>
      <c r="K47" s="107">
        <v>8</v>
      </c>
      <c r="L47" s="33">
        <v>8</v>
      </c>
      <c r="M47" s="33">
        <v>0</v>
      </c>
      <c r="N47" s="33">
        <v>0</v>
      </c>
      <c r="O47" s="106">
        <f>SUM(P47:R47)</f>
        <v>32</v>
      </c>
      <c r="P47" s="33">
        <v>32</v>
      </c>
      <c r="Q47" s="33">
        <v>0</v>
      </c>
      <c r="R47" s="33">
        <v>0</v>
      </c>
      <c r="S47" s="106">
        <f t="shared" si="12"/>
        <v>8</v>
      </c>
      <c r="T47" s="33">
        <v>0</v>
      </c>
      <c r="U47" s="33">
        <v>8</v>
      </c>
      <c r="V47" s="33">
        <v>0</v>
      </c>
      <c r="W47" s="33">
        <v>0</v>
      </c>
      <c r="X47" s="33">
        <v>0</v>
      </c>
      <c r="Y47" s="33">
        <v>0</v>
      </c>
      <c r="Z47" s="106">
        <f t="shared" si="13"/>
        <v>0</v>
      </c>
      <c r="AA47" s="33">
        <v>0</v>
      </c>
      <c r="AB47" s="33">
        <v>0</v>
      </c>
      <c r="AC47" s="33">
        <v>0</v>
      </c>
      <c r="AD47" s="33">
        <v>0</v>
      </c>
      <c r="AE47" s="33">
        <v>0</v>
      </c>
      <c r="AF47" s="33">
        <v>0</v>
      </c>
      <c r="AG47" s="106">
        <f t="shared" si="14"/>
        <v>0</v>
      </c>
      <c r="AH47" s="33">
        <v>0</v>
      </c>
      <c r="AI47" s="33">
        <v>0</v>
      </c>
      <c r="AJ47" s="33">
        <v>0</v>
      </c>
      <c r="AK47" s="33">
        <v>0</v>
      </c>
      <c r="AL47" s="33">
        <v>0</v>
      </c>
      <c r="AM47" s="33">
        <v>0</v>
      </c>
      <c r="AN47" s="120">
        <f t="shared" si="17"/>
        <v>0</v>
      </c>
      <c r="AO47" s="120">
        <f t="shared" si="15"/>
        <v>0</v>
      </c>
      <c r="AP47" s="27" t="s">
        <v>84</v>
      </c>
      <c r="AQ47" s="28" t="s">
        <v>85</v>
      </c>
      <c r="AR47" s="35" t="s">
        <v>100</v>
      </c>
      <c r="AS47" s="47" t="s">
        <v>146</v>
      </c>
      <c r="AT47" s="47" t="s">
        <v>82</v>
      </c>
      <c r="AU47" s="47" t="s">
        <v>135</v>
      </c>
      <c r="AV47" s="36">
        <v>0</v>
      </c>
      <c r="AW47" s="43">
        <v>0.72</v>
      </c>
      <c r="AX47" s="43"/>
      <c r="AY47" s="42"/>
      <c r="AZ47" s="37"/>
      <c r="BA47" s="37"/>
      <c r="BB47" s="37"/>
      <c r="BC47" s="123">
        <f t="shared" si="1"/>
        <v>0.72</v>
      </c>
      <c r="BD47" s="36"/>
      <c r="BE47" s="44"/>
      <c r="BF47" s="44"/>
      <c r="BG47" s="44"/>
      <c r="BH47" s="124">
        <f t="shared" si="2"/>
        <v>0.72</v>
      </c>
      <c r="BI47" s="45">
        <f t="shared" si="16"/>
        <v>0.09</v>
      </c>
      <c r="BJ47" s="39" t="s">
        <v>102</v>
      </c>
      <c r="BK47" s="136">
        <v>40</v>
      </c>
      <c r="BL47" s="137">
        <v>20</v>
      </c>
      <c r="BM47" s="137">
        <v>80</v>
      </c>
      <c r="BN47" s="137">
        <v>70</v>
      </c>
      <c r="BO47" s="137">
        <v>20</v>
      </c>
      <c r="BP47" s="137">
        <v>10</v>
      </c>
      <c r="BQ47" s="138">
        <f t="shared" si="3"/>
        <v>60</v>
      </c>
      <c r="BR47" s="138">
        <f t="shared" si="4"/>
        <v>150</v>
      </c>
      <c r="BS47" s="138">
        <f t="shared" si="5"/>
        <v>30</v>
      </c>
      <c r="BT47" s="138">
        <f t="shared" si="6"/>
        <v>240</v>
      </c>
      <c r="BU47" s="27"/>
      <c r="BV47" s="8"/>
      <c r="BW47" s="46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</row>
    <row r="48" spans="1:114" ht="13.5" hidden="1" customHeight="1">
      <c r="A48" s="26" t="s">
        <v>235</v>
      </c>
      <c r="B48" s="29" t="s">
        <v>236</v>
      </c>
      <c r="C48" s="29" t="s">
        <v>206</v>
      </c>
      <c r="D48" s="29" t="s">
        <v>77</v>
      </c>
      <c r="E48" s="28" t="s">
        <v>78</v>
      </c>
      <c r="F48" s="25" t="s">
        <v>79</v>
      </c>
      <c r="G48" s="27" t="s">
        <v>92</v>
      </c>
      <c r="H48" s="27" t="s">
        <v>92</v>
      </c>
      <c r="I48" s="30" t="s">
        <v>158</v>
      </c>
      <c r="J48" s="27" t="s">
        <v>134</v>
      </c>
      <c r="K48" s="107">
        <v>4</v>
      </c>
      <c r="L48" s="33">
        <v>4</v>
      </c>
      <c r="M48" s="33">
        <v>0</v>
      </c>
      <c r="N48" s="33">
        <v>0</v>
      </c>
      <c r="O48" s="106">
        <v>16</v>
      </c>
      <c r="P48" s="33">
        <v>16</v>
      </c>
      <c r="Q48" s="33">
        <v>0</v>
      </c>
      <c r="R48" s="33">
        <v>0</v>
      </c>
      <c r="S48" s="106">
        <f t="shared" si="12"/>
        <v>4</v>
      </c>
      <c r="T48" s="33">
        <v>0</v>
      </c>
      <c r="U48" s="33">
        <v>4</v>
      </c>
      <c r="V48" s="33">
        <v>0</v>
      </c>
      <c r="W48" s="33">
        <v>0</v>
      </c>
      <c r="X48" s="33">
        <v>0</v>
      </c>
      <c r="Y48" s="33">
        <v>0</v>
      </c>
      <c r="Z48" s="106">
        <f t="shared" si="13"/>
        <v>0</v>
      </c>
      <c r="AA48" s="33">
        <v>0</v>
      </c>
      <c r="AB48" s="33">
        <v>0</v>
      </c>
      <c r="AC48" s="33">
        <v>0</v>
      </c>
      <c r="AD48" s="33">
        <v>0</v>
      </c>
      <c r="AE48" s="33">
        <v>0</v>
      </c>
      <c r="AF48" s="33">
        <v>0</v>
      </c>
      <c r="AG48" s="106">
        <f t="shared" si="14"/>
        <v>0</v>
      </c>
      <c r="AH48" s="33">
        <v>0</v>
      </c>
      <c r="AI48" s="33">
        <v>0</v>
      </c>
      <c r="AJ48" s="33">
        <v>0</v>
      </c>
      <c r="AK48" s="33">
        <v>0</v>
      </c>
      <c r="AL48" s="33">
        <v>0</v>
      </c>
      <c r="AM48" s="33">
        <v>0</v>
      </c>
      <c r="AN48" s="120">
        <f t="shared" si="17"/>
        <v>0</v>
      </c>
      <c r="AO48" s="120">
        <f t="shared" si="15"/>
        <v>0</v>
      </c>
      <c r="AP48" s="27" t="s">
        <v>93</v>
      </c>
      <c r="AQ48" s="27" t="s">
        <v>85</v>
      </c>
      <c r="AR48" s="30" t="s">
        <v>158</v>
      </c>
      <c r="AS48" s="27" t="s">
        <v>134</v>
      </c>
      <c r="AT48" s="30" t="s">
        <v>100</v>
      </c>
      <c r="AU48" s="47" t="s">
        <v>135</v>
      </c>
      <c r="AV48" s="36">
        <v>0</v>
      </c>
      <c r="AW48" s="36">
        <v>0.41741200000000001</v>
      </c>
      <c r="AX48" s="127"/>
      <c r="AY48" s="43"/>
      <c r="AZ48" s="43"/>
      <c r="BA48" s="37"/>
      <c r="BB48" s="37"/>
      <c r="BC48" s="123">
        <f t="shared" si="1"/>
        <v>0.41741200000000001</v>
      </c>
      <c r="BD48" s="36"/>
      <c r="BE48" s="44"/>
      <c r="BF48" s="44"/>
      <c r="BG48" s="63"/>
      <c r="BH48" s="124">
        <f t="shared" si="2"/>
        <v>0.41741200000000001</v>
      </c>
      <c r="BI48" s="45">
        <f t="shared" si="16"/>
        <v>0.104353</v>
      </c>
      <c r="BJ48" s="39" t="s">
        <v>88</v>
      </c>
      <c r="BK48" s="136">
        <v>40</v>
      </c>
      <c r="BL48" s="137">
        <v>20</v>
      </c>
      <c r="BM48" s="137">
        <v>40</v>
      </c>
      <c r="BN48" s="137">
        <v>30</v>
      </c>
      <c r="BO48" s="137">
        <v>0</v>
      </c>
      <c r="BP48" s="137">
        <v>10</v>
      </c>
      <c r="BQ48" s="138">
        <f t="shared" si="3"/>
        <v>60</v>
      </c>
      <c r="BR48" s="138">
        <f t="shared" si="4"/>
        <v>70</v>
      </c>
      <c r="BS48" s="138">
        <f t="shared" si="5"/>
        <v>10</v>
      </c>
      <c r="BT48" s="138">
        <f t="shared" si="6"/>
        <v>140</v>
      </c>
      <c r="BU48" s="27"/>
      <c r="BV48" s="8"/>
      <c r="BW48" s="46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</row>
    <row r="49" spans="1:114" ht="13.5" hidden="1" customHeight="1">
      <c r="A49" s="25" t="s">
        <v>237</v>
      </c>
      <c r="B49" s="29" t="s">
        <v>238</v>
      </c>
      <c r="C49" s="29" t="s">
        <v>206</v>
      </c>
      <c r="D49" s="29" t="s">
        <v>77</v>
      </c>
      <c r="E49" s="28" t="s">
        <v>78</v>
      </c>
      <c r="F49" s="25" t="s">
        <v>108</v>
      </c>
      <c r="G49" s="27" t="s">
        <v>92</v>
      </c>
      <c r="H49" s="27" t="s">
        <v>92</v>
      </c>
      <c r="I49" s="30" t="s">
        <v>82</v>
      </c>
      <c r="J49" s="27" t="s">
        <v>87</v>
      </c>
      <c r="K49" s="107">
        <v>44</v>
      </c>
      <c r="L49" s="33">
        <v>0</v>
      </c>
      <c r="M49" s="33">
        <v>40</v>
      </c>
      <c r="N49" s="33">
        <v>4</v>
      </c>
      <c r="O49" s="106">
        <f t="shared" ref="O49:O64" si="18">SUM(P49:R49)</f>
        <v>132</v>
      </c>
      <c r="P49" s="33">
        <v>0</v>
      </c>
      <c r="Q49" s="33">
        <v>104</v>
      </c>
      <c r="R49" s="33">
        <v>28</v>
      </c>
      <c r="S49" s="106">
        <f t="shared" si="12"/>
        <v>0</v>
      </c>
      <c r="T49" s="33">
        <v>0</v>
      </c>
      <c r="U49" s="33">
        <v>0</v>
      </c>
      <c r="V49" s="33">
        <v>0</v>
      </c>
      <c r="W49" s="33">
        <v>0</v>
      </c>
      <c r="X49" s="33">
        <v>0</v>
      </c>
      <c r="Y49" s="33">
        <v>0</v>
      </c>
      <c r="Z49" s="106">
        <f t="shared" si="13"/>
        <v>40</v>
      </c>
      <c r="AA49" s="33">
        <v>14</v>
      </c>
      <c r="AB49" s="33">
        <v>26</v>
      </c>
      <c r="AC49" s="33">
        <v>0</v>
      </c>
      <c r="AD49" s="33">
        <v>0</v>
      </c>
      <c r="AE49" s="33">
        <v>0</v>
      </c>
      <c r="AF49" s="33">
        <v>0</v>
      </c>
      <c r="AG49" s="106">
        <f t="shared" si="14"/>
        <v>4</v>
      </c>
      <c r="AH49" s="33">
        <v>0</v>
      </c>
      <c r="AI49" s="33">
        <v>4</v>
      </c>
      <c r="AJ49" s="33">
        <v>0</v>
      </c>
      <c r="AK49" s="33">
        <v>0</v>
      </c>
      <c r="AL49" s="33">
        <v>0</v>
      </c>
      <c r="AM49" s="33">
        <v>0</v>
      </c>
      <c r="AN49" s="120">
        <f t="shared" si="17"/>
        <v>1</v>
      </c>
      <c r="AO49" s="120">
        <f t="shared" si="15"/>
        <v>9.0909090909090912E-2</v>
      </c>
      <c r="AP49" s="27" t="s">
        <v>93</v>
      </c>
      <c r="AQ49" s="27" t="s">
        <v>85</v>
      </c>
      <c r="AR49" s="30" t="s">
        <v>82</v>
      </c>
      <c r="AS49" s="27" t="s">
        <v>87</v>
      </c>
      <c r="AT49" s="30" t="s">
        <v>109</v>
      </c>
      <c r="AU49" s="47" t="s">
        <v>99</v>
      </c>
      <c r="AV49" s="36">
        <v>1.25</v>
      </c>
      <c r="AW49" s="43"/>
      <c r="AX49" s="37"/>
      <c r="AY49" s="43">
        <v>2.5915319999999999</v>
      </c>
      <c r="AZ49" s="43"/>
      <c r="BA49" s="37"/>
      <c r="BB49" s="37"/>
      <c r="BC49" s="123">
        <f t="shared" si="1"/>
        <v>3.8415319999999999</v>
      </c>
      <c r="BD49" s="36" t="s">
        <v>111</v>
      </c>
      <c r="BE49" s="44"/>
      <c r="BF49" s="44">
        <v>0.75</v>
      </c>
      <c r="BG49" s="63"/>
      <c r="BH49" s="124">
        <f t="shared" si="2"/>
        <v>4.5915319999999999</v>
      </c>
      <c r="BI49" s="45">
        <f t="shared" si="16"/>
        <v>0.104353</v>
      </c>
      <c r="BJ49" s="39" t="s">
        <v>102</v>
      </c>
      <c r="BK49" s="136">
        <v>40</v>
      </c>
      <c r="BL49" s="137">
        <v>20</v>
      </c>
      <c r="BM49" s="137">
        <v>50</v>
      </c>
      <c r="BN49" s="137">
        <v>30</v>
      </c>
      <c r="BO49" s="137">
        <v>0</v>
      </c>
      <c r="BP49" s="137">
        <v>30</v>
      </c>
      <c r="BQ49" s="138">
        <f t="shared" si="3"/>
        <v>60</v>
      </c>
      <c r="BR49" s="138">
        <f t="shared" si="4"/>
        <v>80</v>
      </c>
      <c r="BS49" s="138">
        <f t="shared" si="5"/>
        <v>30</v>
      </c>
      <c r="BT49" s="138">
        <f t="shared" si="6"/>
        <v>170</v>
      </c>
      <c r="BU49" s="27"/>
      <c r="BV49" s="8"/>
      <c r="BW49" s="46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</row>
    <row r="50" spans="1:114" ht="13.5" hidden="1" customHeight="1">
      <c r="A50" s="24" t="s">
        <v>239</v>
      </c>
      <c r="B50" s="27" t="s">
        <v>240</v>
      </c>
      <c r="C50" s="28" t="s">
        <v>206</v>
      </c>
      <c r="D50" s="29" t="s">
        <v>77</v>
      </c>
      <c r="E50" s="28" t="s">
        <v>78</v>
      </c>
      <c r="F50" s="24" t="s">
        <v>108</v>
      </c>
      <c r="G50" s="27" t="s">
        <v>92</v>
      </c>
      <c r="H50" s="27" t="s">
        <v>92</v>
      </c>
      <c r="I50" s="30" t="s">
        <v>82</v>
      </c>
      <c r="J50" s="27" t="s">
        <v>87</v>
      </c>
      <c r="K50" s="112">
        <v>49</v>
      </c>
      <c r="L50" s="53">
        <v>35</v>
      </c>
      <c r="M50" s="53">
        <v>11</v>
      </c>
      <c r="N50" s="53">
        <v>3</v>
      </c>
      <c r="O50" s="106">
        <f t="shared" si="18"/>
        <v>283</v>
      </c>
      <c r="P50" s="53">
        <v>219</v>
      </c>
      <c r="Q50" s="33">
        <v>46</v>
      </c>
      <c r="R50" s="33">
        <v>18</v>
      </c>
      <c r="S50" s="106">
        <f t="shared" si="12"/>
        <v>35</v>
      </c>
      <c r="T50" s="33">
        <v>0</v>
      </c>
      <c r="U50" s="53">
        <v>16</v>
      </c>
      <c r="V50" s="33">
        <v>13</v>
      </c>
      <c r="W50" s="33">
        <v>6</v>
      </c>
      <c r="X50" s="33">
        <v>0</v>
      </c>
      <c r="Y50" s="33">
        <v>0</v>
      </c>
      <c r="Z50" s="106">
        <f t="shared" si="13"/>
        <v>11</v>
      </c>
      <c r="AA50" s="33">
        <v>0</v>
      </c>
      <c r="AB50" s="33">
        <v>4</v>
      </c>
      <c r="AC50" s="33">
        <v>3</v>
      </c>
      <c r="AD50" s="33">
        <v>2</v>
      </c>
      <c r="AE50" s="33">
        <v>2</v>
      </c>
      <c r="AF50" s="33">
        <v>0</v>
      </c>
      <c r="AG50" s="106">
        <f t="shared" si="14"/>
        <v>3</v>
      </c>
      <c r="AH50" s="33">
        <v>0</v>
      </c>
      <c r="AI50" s="33">
        <v>2</v>
      </c>
      <c r="AJ50" s="33">
        <v>1</v>
      </c>
      <c r="AK50" s="33">
        <v>0</v>
      </c>
      <c r="AL50" s="33">
        <v>0</v>
      </c>
      <c r="AM50" s="33">
        <v>0</v>
      </c>
      <c r="AN50" s="120">
        <f>(Z50+AG50)/K50</f>
        <v>0.2857142857142857</v>
      </c>
      <c r="AO50" s="120">
        <f t="shared" si="15"/>
        <v>6.1224489795918366E-2</v>
      </c>
      <c r="AP50" s="27" t="s">
        <v>93</v>
      </c>
      <c r="AQ50" s="27" t="s">
        <v>241</v>
      </c>
      <c r="AR50" s="30" t="s">
        <v>82</v>
      </c>
      <c r="AS50" s="27" t="s">
        <v>87</v>
      </c>
      <c r="AT50" s="35" t="s">
        <v>109</v>
      </c>
      <c r="AU50" s="47" t="s">
        <v>99</v>
      </c>
      <c r="AV50" s="36">
        <v>0.75</v>
      </c>
      <c r="AW50" s="36"/>
      <c r="AX50" s="126"/>
      <c r="AY50" s="36">
        <v>2.5632969999999999</v>
      </c>
      <c r="AZ50" s="36">
        <v>0.6</v>
      </c>
      <c r="BA50" s="37"/>
      <c r="BB50" s="37"/>
      <c r="BC50" s="123">
        <f t="shared" si="1"/>
        <v>3.913297</v>
      </c>
      <c r="BD50" s="24"/>
      <c r="BE50" s="44"/>
      <c r="BF50" s="44">
        <v>1.2</v>
      </c>
      <c r="BG50" s="63"/>
      <c r="BH50" s="124">
        <f t="shared" si="2"/>
        <v>5.1132970000000002</v>
      </c>
      <c r="BI50" s="45">
        <f t="shared" si="16"/>
        <v>0.104353</v>
      </c>
      <c r="BJ50" s="39" t="s">
        <v>88</v>
      </c>
      <c r="BK50" s="136">
        <v>40</v>
      </c>
      <c r="BL50" s="137">
        <v>20</v>
      </c>
      <c r="BM50" s="137">
        <v>50</v>
      </c>
      <c r="BN50" s="137">
        <v>30</v>
      </c>
      <c r="BO50" s="137">
        <v>0</v>
      </c>
      <c r="BP50" s="137">
        <v>20</v>
      </c>
      <c r="BQ50" s="138">
        <f t="shared" si="3"/>
        <v>60</v>
      </c>
      <c r="BR50" s="138">
        <f t="shared" si="4"/>
        <v>80</v>
      </c>
      <c r="BS50" s="138">
        <f t="shared" si="5"/>
        <v>20</v>
      </c>
      <c r="BT50" s="138">
        <f t="shared" si="6"/>
        <v>160</v>
      </c>
      <c r="BU50" s="55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</row>
    <row r="51" spans="1:114" ht="13.5" hidden="1" customHeight="1">
      <c r="A51" s="24" t="s">
        <v>242</v>
      </c>
      <c r="B51" s="28" t="s">
        <v>243</v>
      </c>
      <c r="C51" s="28" t="s">
        <v>206</v>
      </c>
      <c r="D51" s="29" t="s">
        <v>77</v>
      </c>
      <c r="E51" s="28" t="s">
        <v>78</v>
      </c>
      <c r="F51" s="24" t="s">
        <v>79</v>
      </c>
      <c r="G51" s="28" t="s">
        <v>80</v>
      </c>
      <c r="H51" s="28" t="s">
        <v>80</v>
      </c>
      <c r="I51" s="31" t="s">
        <v>100</v>
      </c>
      <c r="J51" s="47" t="s">
        <v>244</v>
      </c>
      <c r="K51" s="112">
        <v>35</v>
      </c>
      <c r="L51" s="33">
        <v>24</v>
      </c>
      <c r="M51" s="33">
        <v>9</v>
      </c>
      <c r="N51" s="33">
        <v>2</v>
      </c>
      <c r="O51" s="106">
        <f t="shared" si="18"/>
        <v>162</v>
      </c>
      <c r="P51" s="33">
        <v>116</v>
      </c>
      <c r="Q51" s="33">
        <v>38</v>
      </c>
      <c r="R51" s="33">
        <v>8</v>
      </c>
      <c r="S51" s="106">
        <f t="shared" si="12"/>
        <v>24</v>
      </c>
      <c r="T51" s="33">
        <v>0</v>
      </c>
      <c r="U51" s="33">
        <v>10</v>
      </c>
      <c r="V51" s="33">
        <v>8</v>
      </c>
      <c r="W51" s="33">
        <v>6</v>
      </c>
      <c r="X51" s="33">
        <v>0</v>
      </c>
      <c r="Y51" s="33">
        <v>0</v>
      </c>
      <c r="Z51" s="106">
        <f t="shared" si="13"/>
        <v>9</v>
      </c>
      <c r="AA51" s="33">
        <v>0</v>
      </c>
      <c r="AB51" s="33">
        <v>8</v>
      </c>
      <c r="AC51" s="33">
        <v>0</v>
      </c>
      <c r="AD51" s="33">
        <v>0</v>
      </c>
      <c r="AE51" s="33">
        <v>1</v>
      </c>
      <c r="AF51" s="33">
        <v>0</v>
      </c>
      <c r="AG51" s="106">
        <f t="shared" si="14"/>
        <v>2</v>
      </c>
      <c r="AH51" s="33">
        <v>0</v>
      </c>
      <c r="AI51" s="33">
        <v>2</v>
      </c>
      <c r="AJ51" s="33">
        <v>0</v>
      </c>
      <c r="AK51" s="33">
        <v>0</v>
      </c>
      <c r="AL51" s="33">
        <v>0</v>
      </c>
      <c r="AM51" s="33">
        <v>0</v>
      </c>
      <c r="AN51" s="120">
        <f t="shared" ref="AN51:AN57" si="19">(M51+N51)/K51</f>
        <v>0.31428571428571428</v>
      </c>
      <c r="AO51" s="120">
        <f t="shared" si="15"/>
        <v>5.7142857142857141E-2</v>
      </c>
      <c r="AP51" s="27" t="s">
        <v>93</v>
      </c>
      <c r="AQ51" s="29" t="s">
        <v>85</v>
      </c>
      <c r="AR51" s="35" t="s">
        <v>100</v>
      </c>
      <c r="AS51" s="47" t="s">
        <v>244</v>
      </c>
      <c r="AT51" s="35" t="s">
        <v>86</v>
      </c>
      <c r="AU51" s="47" t="s">
        <v>146</v>
      </c>
      <c r="AV51" s="36">
        <v>0</v>
      </c>
      <c r="AW51" s="43">
        <v>2.117</v>
      </c>
      <c r="AX51" s="43">
        <v>2.117</v>
      </c>
      <c r="AY51" s="43"/>
      <c r="AZ51" s="37"/>
      <c r="BA51" s="37"/>
      <c r="BB51" s="37"/>
      <c r="BC51" s="123">
        <f t="shared" si="1"/>
        <v>4.234</v>
      </c>
      <c r="BD51" s="36" t="s">
        <v>111</v>
      </c>
      <c r="BE51" s="44"/>
      <c r="BF51" s="44"/>
      <c r="BG51" s="44"/>
      <c r="BH51" s="124">
        <f t="shared" si="2"/>
        <v>4.234</v>
      </c>
      <c r="BI51" s="59">
        <f t="shared" si="16"/>
        <v>0.12097142857142858</v>
      </c>
      <c r="BJ51" s="39" t="s">
        <v>102</v>
      </c>
      <c r="BK51" s="136">
        <v>40</v>
      </c>
      <c r="BL51" s="137">
        <v>20</v>
      </c>
      <c r="BM51" s="137">
        <v>10</v>
      </c>
      <c r="BN51" s="137">
        <v>70</v>
      </c>
      <c r="BO51" s="137">
        <v>20</v>
      </c>
      <c r="BP51" s="137">
        <v>20</v>
      </c>
      <c r="BQ51" s="138">
        <f t="shared" si="3"/>
        <v>60</v>
      </c>
      <c r="BR51" s="138">
        <f t="shared" si="4"/>
        <v>80</v>
      </c>
      <c r="BS51" s="138">
        <f t="shared" si="5"/>
        <v>40</v>
      </c>
      <c r="BT51" s="138">
        <f t="shared" si="6"/>
        <v>180</v>
      </c>
      <c r="BU51" s="27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</row>
    <row r="52" spans="1:114" ht="12.75" hidden="1" customHeight="1">
      <c r="A52" s="26" t="s">
        <v>245</v>
      </c>
      <c r="B52" s="27" t="s">
        <v>246</v>
      </c>
      <c r="C52" s="30" t="s">
        <v>206</v>
      </c>
      <c r="D52" s="30" t="s">
        <v>77</v>
      </c>
      <c r="E52" s="28" t="s">
        <v>78</v>
      </c>
      <c r="F52" s="25" t="s">
        <v>79</v>
      </c>
      <c r="G52" s="30" t="s">
        <v>80</v>
      </c>
      <c r="H52" s="30" t="s">
        <v>81</v>
      </c>
      <c r="I52" s="30" t="s">
        <v>100</v>
      </c>
      <c r="J52" s="58" t="s">
        <v>119</v>
      </c>
      <c r="K52" s="107">
        <v>33</v>
      </c>
      <c r="L52" s="33">
        <v>33</v>
      </c>
      <c r="M52" s="33">
        <v>0</v>
      </c>
      <c r="N52" s="33">
        <v>0</v>
      </c>
      <c r="O52" s="106">
        <f t="shared" si="18"/>
        <v>136</v>
      </c>
      <c r="P52" s="33">
        <v>136</v>
      </c>
      <c r="Q52" s="33">
        <v>0</v>
      </c>
      <c r="R52" s="33">
        <v>0</v>
      </c>
      <c r="S52" s="106">
        <f t="shared" si="12"/>
        <v>33</v>
      </c>
      <c r="T52" s="33">
        <v>0</v>
      </c>
      <c r="U52" s="33">
        <v>29</v>
      </c>
      <c r="V52" s="33">
        <v>4</v>
      </c>
      <c r="W52" s="33">
        <v>0</v>
      </c>
      <c r="X52" s="33">
        <v>0</v>
      </c>
      <c r="Y52" s="33">
        <v>0</v>
      </c>
      <c r="Z52" s="106">
        <f t="shared" si="13"/>
        <v>0</v>
      </c>
      <c r="AA52" s="33">
        <v>0</v>
      </c>
      <c r="AB52" s="33">
        <v>0</v>
      </c>
      <c r="AC52" s="33">
        <v>0</v>
      </c>
      <c r="AD52" s="33">
        <v>0</v>
      </c>
      <c r="AE52" s="33">
        <v>0</v>
      </c>
      <c r="AF52" s="33">
        <v>0</v>
      </c>
      <c r="AG52" s="106">
        <f t="shared" si="14"/>
        <v>0</v>
      </c>
      <c r="AH52" s="33">
        <v>0</v>
      </c>
      <c r="AI52" s="33">
        <v>0</v>
      </c>
      <c r="AJ52" s="33">
        <v>0</v>
      </c>
      <c r="AK52" s="33">
        <v>0</v>
      </c>
      <c r="AL52" s="33">
        <v>0</v>
      </c>
      <c r="AM52" s="33">
        <v>0</v>
      </c>
      <c r="AN52" s="120">
        <f t="shared" si="19"/>
        <v>0</v>
      </c>
      <c r="AO52" s="120">
        <f t="shared" si="15"/>
        <v>0</v>
      </c>
      <c r="AP52" s="27" t="s">
        <v>84</v>
      </c>
      <c r="AQ52" s="27" t="s">
        <v>85</v>
      </c>
      <c r="AR52" s="30" t="s">
        <v>100</v>
      </c>
      <c r="AS52" s="58" t="s">
        <v>119</v>
      </c>
      <c r="AT52" s="30" t="s">
        <v>109</v>
      </c>
      <c r="AU52" s="35" t="s">
        <v>101</v>
      </c>
      <c r="AV52" s="36">
        <v>0</v>
      </c>
      <c r="AW52" s="36">
        <v>1</v>
      </c>
      <c r="AX52" s="36">
        <v>1.7</v>
      </c>
      <c r="AY52" s="36"/>
      <c r="AZ52" s="36"/>
      <c r="BA52" s="36"/>
      <c r="BB52" s="36"/>
      <c r="BC52" s="123">
        <f t="shared" si="1"/>
        <v>2.7</v>
      </c>
      <c r="BD52" s="36"/>
      <c r="BE52" s="49"/>
      <c r="BF52" s="49"/>
      <c r="BG52" s="63"/>
      <c r="BH52" s="124">
        <f t="shared" si="2"/>
        <v>2.7</v>
      </c>
      <c r="BI52" s="45">
        <f t="shared" si="16"/>
        <v>8.1818181818181818E-2</v>
      </c>
      <c r="BJ52" s="39" t="s">
        <v>102</v>
      </c>
      <c r="BK52" s="136">
        <v>40</v>
      </c>
      <c r="BL52" s="137">
        <v>20</v>
      </c>
      <c r="BM52" s="137">
        <v>40</v>
      </c>
      <c r="BN52" s="137">
        <v>70</v>
      </c>
      <c r="BO52" s="137">
        <v>20</v>
      </c>
      <c r="BP52" s="137">
        <v>10</v>
      </c>
      <c r="BQ52" s="138">
        <f t="shared" si="3"/>
        <v>60</v>
      </c>
      <c r="BR52" s="138">
        <f t="shared" si="4"/>
        <v>110</v>
      </c>
      <c r="BS52" s="138">
        <f t="shared" si="5"/>
        <v>30</v>
      </c>
      <c r="BT52" s="138">
        <f t="shared" si="6"/>
        <v>200</v>
      </c>
      <c r="BU52" s="55"/>
      <c r="BV52" s="8"/>
      <c r="BW52" s="46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</row>
    <row r="53" spans="1:114" ht="13.5" hidden="1" customHeight="1">
      <c r="A53" s="26" t="s">
        <v>247</v>
      </c>
      <c r="B53" s="27" t="s">
        <v>248</v>
      </c>
      <c r="C53" s="30" t="s">
        <v>206</v>
      </c>
      <c r="D53" s="30" t="s">
        <v>77</v>
      </c>
      <c r="E53" s="28" t="s">
        <v>78</v>
      </c>
      <c r="F53" s="25" t="s">
        <v>79</v>
      </c>
      <c r="G53" s="30" t="s">
        <v>80</v>
      </c>
      <c r="H53" s="30" t="s">
        <v>80</v>
      </c>
      <c r="I53" s="30" t="s">
        <v>100</v>
      </c>
      <c r="J53" s="58" t="s">
        <v>119</v>
      </c>
      <c r="K53" s="107">
        <v>56</v>
      </c>
      <c r="L53" s="33">
        <v>35</v>
      </c>
      <c r="M53" s="33">
        <v>17</v>
      </c>
      <c r="N53" s="33">
        <v>4</v>
      </c>
      <c r="O53" s="106">
        <f t="shared" si="18"/>
        <v>246</v>
      </c>
      <c r="P53" s="33">
        <v>151</v>
      </c>
      <c r="Q53" s="33">
        <v>79</v>
      </c>
      <c r="R53" s="33">
        <v>16</v>
      </c>
      <c r="S53" s="106">
        <f t="shared" si="12"/>
        <v>35</v>
      </c>
      <c r="T53" s="33">
        <v>0</v>
      </c>
      <c r="U53" s="33">
        <v>24</v>
      </c>
      <c r="V53" s="33">
        <v>11</v>
      </c>
      <c r="W53" s="33">
        <v>0</v>
      </c>
      <c r="X53" s="33">
        <v>0</v>
      </c>
      <c r="Y53" s="33">
        <v>0</v>
      </c>
      <c r="Z53" s="106">
        <f t="shared" si="13"/>
        <v>17</v>
      </c>
      <c r="AA53" s="33">
        <v>0</v>
      </c>
      <c r="AB53" s="33">
        <v>10</v>
      </c>
      <c r="AC53" s="33">
        <v>5</v>
      </c>
      <c r="AD53" s="33">
        <v>0</v>
      </c>
      <c r="AE53" s="33">
        <v>2</v>
      </c>
      <c r="AF53" s="33">
        <v>0</v>
      </c>
      <c r="AG53" s="106">
        <f t="shared" si="14"/>
        <v>4</v>
      </c>
      <c r="AH53" s="33">
        <v>0</v>
      </c>
      <c r="AI53" s="33">
        <v>4</v>
      </c>
      <c r="AJ53" s="33">
        <v>0</v>
      </c>
      <c r="AK53" s="33">
        <v>0</v>
      </c>
      <c r="AL53" s="33">
        <v>0</v>
      </c>
      <c r="AM53" s="33">
        <v>0</v>
      </c>
      <c r="AN53" s="120">
        <f t="shared" si="19"/>
        <v>0.375</v>
      </c>
      <c r="AO53" s="120">
        <f t="shared" si="15"/>
        <v>7.1428571428571425E-2</v>
      </c>
      <c r="AP53" s="27" t="s">
        <v>93</v>
      </c>
      <c r="AQ53" s="27" t="s">
        <v>85</v>
      </c>
      <c r="AR53" s="30" t="s">
        <v>100</v>
      </c>
      <c r="AS53" s="58" t="s">
        <v>119</v>
      </c>
      <c r="AT53" s="30" t="s">
        <v>109</v>
      </c>
      <c r="AU53" s="35" t="s">
        <v>101</v>
      </c>
      <c r="AV53" s="36">
        <v>0</v>
      </c>
      <c r="AW53" s="36">
        <v>1</v>
      </c>
      <c r="AX53" s="36">
        <v>6.26</v>
      </c>
      <c r="AY53" s="36"/>
      <c r="AZ53" s="36"/>
      <c r="BA53" s="36"/>
      <c r="BB53" s="36"/>
      <c r="BC53" s="123">
        <f t="shared" si="1"/>
        <v>7.26</v>
      </c>
      <c r="BD53" s="36"/>
      <c r="BE53" s="49"/>
      <c r="BF53" s="49"/>
      <c r="BG53" s="63"/>
      <c r="BH53" s="124">
        <f t="shared" si="2"/>
        <v>7.26</v>
      </c>
      <c r="BI53" s="45">
        <f t="shared" si="16"/>
        <v>0.12964285714285714</v>
      </c>
      <c r="BJ53" s="39" t="s">
        <v>102</v>
      </c>
      <c r="BK53" s="136">
        <v>40</v>
      </c>
      <c r="BL53" s="137">
        <v>20</v>
      </c>
      <c r="BM53" s="137">
        <v>40</v>
      </c>
      <c r="BN53" s="137">
        <v>70</v>
      </c>
      <c r="BO53" s="137">
        <v>20</v>
      </c>
      <c r="BP53" s="137">
        <v>20</v>
      </c>
      <c r="BQ53" s="138">
        <f t="shared" si="3"/>
        <v>60</v>
      </c>
      <c r="BR53" s="138">
        <f t="shared" si="4"/>
        <v>110</v>
      </c>
      <c r="BS53" s="138">
        <f t="shared" si="5"/>
        <v>40</v>
      </c>
      <c r="BT53" s="138">
        <f t="shared" si="6"/>
        <v>210</v>
      </c>
      <c r="BU53" s="55"/>
      <c r="BV53" s="8"/>
      <c r="BW53" s="46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</row>
    <row r="54" spans="1:114" ht="13.5" hidden="1" customHeight="1">
      <c r="A54" s="24" t="s">
        <v>249</v>
      </c>
      <c r="B54" s="28" t="s">
        <v>250</v>
      </c>
      <c r="C54" s="28" t="s">
        <v>206</v>
      </c>
      <c r="D54" s="29" t="s">
        <v>77</v>
      </c>
      <c r="E54" s="28" t="s">
        <v>78</v>
      </c>
      <c r="F54" s="24" t="s">
        <v>108</v>
      </c>
      <c r="G54" s="28" t="s">
        <v>92</v>
      </c>
      <c r="H54" s="28" t="s">
        <v>92</v>
      </c>
      <c r="I54" s="31" t="s">
        <v>86</v>
      </c>
      <c r="J54" s="47" t="s">
        <v>140</v>
      </c>
      <c r="K54" s="107">
        <v>6</v>
      </c>
      <c r="L54" s="33">
        <f>T54+U54+V54+W54+X54+Y54</f>
        <v>0</v>
      </c>
      <c r="M54" s="33">
        <v>3</v>
      </c>
      <c r="N54" s="33">
        <v>3</v>
      </c>
      <c r="O54" s="106">
        <f t="shared" si="18"/>
        <v>24</v>
      </c>
      <c r="P54" s="33">
        <v>0</v>
      </c>
      <c r="Q54" s="33">
        <v>12</v>
      </c>
      <c r="R54" s="33">
        <v>12</v>
      </c>
      <c r="S54" s="106">
        <f t="shared" si="12"/>
        <v>0</v>
      </c>
      <c r="T54" s="33">
        <v>0</v>
      </c>
      <c r="U54" s="33">
        <v>0</v>
      </c>
      <c r="V54" s="33">
        <v>0</v>
      </c>
      <c r="W54" s="33">
        <v>0</v>
      </c>
      <c r="X54" s="33">
        <v>0</v>
      </c>
      <c r="Y54" s="33">
        <v>0</v>
      </c>
      <c r="Z54" s="106">
        <f t="shared" si="13"/>
        <v>3</v>
      </c>
      <c r="AA54" s="33">
        <v>0</v>
      </c>
      <c r="AB54" s="33">
        <v>3</v>
      </c>
      <c r="AC54" s="33">
        <v>0</v>
      </c>
      <c r="AD54" s="33">
        <v>0</v>
      </c>
      <c r="AE54" s="33">
        <v>0</v>
      </c>
      <c r="AF54" s="33">
        <v>0</v>
      </c>
      <c r="AG54" s="106">
        <f t="shared" si="14"/>
        <v>3</v>
      </c>
      <c r="AH54" s="33">
        <v>0</v>
      </c>
      <c r="AI54" s="33">
        <v>3</v>
      </c>
      <c r="AJ54" s="33">
        <v>0</v>
      </c>
      <c r="AK54" s="33">
        <v>0</v>
      </c>
      <c r="AL54" s="33">
        <v>0</v>
      </c>
      <c r="AM54" s="33">
        <v>0</v>
      </c>
      <c r="AN54" s="120">
        <f t="shared" si="19"/>
        <v>1</v>
      </c>
      <c r="AO54" s="120">
        <f t="shared" si="15"/>
        <v>0.5</v>
      </c>
      <c r="AP54" s="27" t="s">
        <v>93</v>
      </c>
      <c r="AQ54" s="28" t="s">
        <v>85</v>
      </c>
      <c r="AR54" s="35" t="s">
        <v>86</v>
      </c>
      <c r="AS54" s="47" t="s">
        <v>140</v>
      </c>
      <c r="AT54" s="35" t="s">
        <v>109</v>
      </c>
      <c r="AU54" s="47" t="s">
        <v>98</v>
      </c>
      <c r="AV54" s="36">
        <v>0</v>
      </c>
      <c r="AW54" s="43"/>
      <c r="AX54" s="43"/>
      <c r="AY54" s="43">
        <v>0.62611799999999995</v>
      </c>
      <c r="AZ54" s="37"/>
      <c r="BA54" s="37"/>
      <c r="BB54" s="37"/>
      <c r="BC54" s="123">
        <f t="shared" si="1"/>
        <v>0.62611799999999995</v>
      </c>
      <c r="BD54" s="36" t="s">
        <v>111</v>
      </c>
      <c r="BE54" s="44"/>
      <c r="BF54" s="44"/>
      <c r="BG54" s="44"/>
      <c r="BH54" s="124">
        <f t="shared" si="2"/>
        <v>0.62611799999999995</v>
      </c>
      <c r="BI54" s="59">
        <f t="shared" si="16"/>
        <v>0.10435299999999999</v>
      </c>
      <c r="BJ54" s="39" t="s">
        <v>102</v>
      </c>
      <c r="BK54" s="136">
        <v>40</v>
      </c>
      <c r="BL54" s="137">
        <v>20</v>
      </c>
      <c r="BM54" s="137">
        <v>50</v>
      </c>
      <c r="BN54" s="137">
        <v>10</v>
      </c>
      <c r="BO54" s="137">
        <v>20</v>
      </c>
      <c r="BP54" s="137">
        <v>30</v>
      </c>
      <c r="BQ54" s="138">
        <f t="shared" si="3"/>
        <v>60</v>
      </c>
      <c r="BR54" s="138">
        <f t="shared" si="4"/>
        <v>60</v>
      </c>
      <c r="BS54" s="138">
        <f t="shared" si="5"/>
        <v>50</v>
      </c>
      <c r="BT54" s="138">
        <f t="shared" si="6"/>
        <v>170</v>
      </c>
      <c r="BU54" s="27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</row>
    <row r="55" spans="1:114" ht="13.5" hidden="1" customHeight="1">
      <c r="A55" s="24" t="s">
        <v>251</v>
      </c>
      <c r="B55" s="28" t="s">
        <v>252</v>
      </c>
      <c r="C55" s="28" t="s">
        <v>253</v>
      </c>
      <c r="D55" s="28" t="s">
        <v>155</v>
      </c>
      <c r="E55" s="28" t="s">
        <v>151</v>
      </c>
      <c r="F55" s="24" t="s">
        <v>79</v>
      </c>
      <c r="G55" s="28" t="s">
        <v>91</v>
      </c>
      <c r="H55" s="28" t="s">
        <v>92</v>
      </c>
      <c r="I55" s="31" t="s">
        <v>158</v>
      </c>
      <c r="J55" s="47" t="s">
        <v>119</v>
      </c>
      <c r="K55" s="113">
        <v>56</v>
      </c>
      <c r="L55" s="33">
        <v>42</v>
      </c>
      <c r="M55" s="33">
        <v>10</v>
      </c>
      <c r="N55" s="33">
        <v>4</v>
      </c>
      <c r="O55" s="106">
        <f t="shared" si="18"/>
        <v>308</v>
      </c>
      <c r="P55" s="33">
        <v>228</v>
      </c>
      <c r="Q55" s="33">
        <v>64</v>
      </c>
      <c r="R55" s="33">
        <v>16</v>
      </c>
      <c r="S55" s="106">
        <f t="shared" si="12"/>
        <v>42</v>
      </c>
      <c r="T55" s="33">
        <v>0</v>
      </c>
      <c r="U55" s="33">
        <v>4</v>
      </c>
      <c r="V55" s="33">
        <v>16</v>
      </c>
      <c r="W55" s="33">
        <v>22</v>
      </c>
      <c r="X55" s="33">
        <v>0</v>
      </c>
      <c r="Y55" s="33">
        <v>0</v>
      </c>
      <c r="Z55" s="106">
        <f t="shared" si="13"/>
        <v>10</v>
      </c>
      <c r="AA55" s="33">
        <v>0</v>
      </c>
      <c r="AB55" s="33">
        <v>4</v>
      </c>
      <c r="AC55" s="33">
        <v>0</v>
      </c>
      <c r="AD55" s="33">
        <v>0</v>
      </c>
      <c r="AE55" s="33">
        <v>6</v>
      </c>
      <c r="AF55" s="33">
        <v>0</v>
      </c>
      <c r="AG55" s="106">
        <f t="shared" si="14"/>
        <v>4</v>
      </c>
      <c r="AH55" s="33">
        <v>0</v>
      </c>
      <c r="AI55" s="33">
        <v>4</v>
      </c>
      <c r="AJ55" s="33">
        <v>0</v>
      </c>
      <c r="AK55" s="33">
        <v>0</v>
      </c>
      <c r="AL55" s="33">
        <v>0</v>
      </c>
      <c r="AM55" s="33">
        <v>0</v>
      </c>
      <c r="AN55" s="120">
        <f t="shared" si="19"/>
        <v>0.25</v>
      </c>
      <c r="AO55" s="120">
        <f t="shared" si="15"/>
        <v>7.1428571428571425E-2</v>
      </c>
      <c r="AP55" s="27" t="s">
        <v>93</v>
      </c>
      <c r="AQ55" s="28" t="s">
        <v>85</v>
      </c>
      <c r="AR55" s="35" t="s">
        <v>158</v>
      </c>
      <c r="AS55" s="47" t="s">
        <v>119</v>
      </c>
      <c r="AT55" s="47" t="s">
        <v>82</v>
      </c>
      <c r="AU55" s="47" t="s">
        <v>119</v>
      </c>
      <c r="AV55" s="36">
        <v>0</v>
      </c>
      <c r="AW55" s="43">
        <v>2.5</v>
      </c>
      <c r="AX55" s="43">
        <v>3.4839587000000001</v>
      </c>
      <c r="AY55" s="43"/>
      <c r="AZ55" s="37"/>
      <c r="BA55" s="37"/>
      <c r="BB55" s="37"/>
      <c r="BC55" s="123">
        <f t="shared" si="1"/>
        <v>5.9839587000000005</v>
      </c>
      <c r="BD55" s="36" t="s">
        <v>111</v>
      </c>
      <c r="BE55" s="44"/>
      <c r="BF55" s="44">
        <v>0.9</v>
      </c>
      <c r="BG55" s="44"/>
      <c r="BH55" s="124">
        <f t="shared" si="2"/>
        <v>6.8839587000000009</v>
      </c>
      <c r="BI55" s="59">
        <f t="shared" si="16"/>
        <v>0.12292783392857144</v>
      </c>
      <c r="BJ55" s="39" t="s">
        <v>102</v>
      </c>
      <c r="BK55" s="136">
        <v>50</v>
      </c>
      <c r="BL55" s="137">
        <v>50</v>
      </c>
      <c r="BM55" s="137">
        <v>30</v>
      </c>
      <c r="BN55" s="137">
        <v>30</v>
      </c>
      <c r="BO55" s="137">
        <v>0</v>
      </c>
      <c r="BP55" s="137">
        <v>20</v>
      </c>
      <c r="BQ55" s="138">
        <f t="shared" si="3"/>
        <v>100</v>
      </c>
      <c r="BR55" s="138">
        <f t="shared" si="4"/>
        <v>60</v>
      </c>
      <c r="BS55" s="138">
        <f t="shared" si="5"/>
        <v>20</v>
      </c>
      <c r="BT55" s="138">
        <f t="shared" si="6"/>
        <v>180</v>
      </c>
      <c r="BU55" s="27"/>
      <c r="BV55" s="8"/>
      <c r="BW55" s="46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</row>
    <row r="56" spans="1:114" ht="13.5" hidden="1" customHeight="1">
      <c r="A56" s="60" t="s">
        <v>254</v>
      </c>
      <c r="B56" s="29" t="s">
        <v>255</v>
      </c>
      <c r="C56" s="30" t="s">
        <v>253</v>
      </c>
      <c r="D56" s="62" t="s">
        <v>155</v>
      </c>
      <c r="E56" s="64" t="s">
        <v>151</v>
      </c>
      <c r="F56" s="60" t="s">
        <v>108</v>
      </c>
      <c r="G56" s="47" t="s">
        <v>92</v>
      </c>
      <c r="H56" s="47" t="s">
        <v>92</v>
      </c>
      <c r="I56" s="27" t="s">
        <v>158</v>
      </c>
      <c r="J56" s="47" t="s">
        <v>134</v>
      </c>
      <c r="K56" s="109">
        <v>19</v>
      </c>
      <c r="L56" s="24">
        <v>13</v>
      </c>
      <c r="M56" s="24">
        <v>5</v>
      </c>
      <c r="N56" s="24">
        <v>1</v>
      </c>
      <c r="O56" s="114">
        <f t="shared" si="18"/>
        <v>85</v>
      </c>
      <c r="P56" s="24">
        <v>61</v>
      </c>
      <c r="Q56" s="24">
        <v>20</v>
      </c>
      <c r="R56" s="24">
        <v>4</v>
      </c>
      <c r="S56" s="106">
        <f t="shared" si="12"/>
        <v>13</v>
      </c>
      <c r="T56" s="24">
        <v>0</v>
      </c>
      <c r="U56" s="24">
        <v>6</v>
      </c>
      <c r="V56" s="24">
        <v>5</v>
      </c>
      <c r="W56" s="24">
        <v>2</v>
      </c>
      <c r="X56" s="24">
        <v>0</v>
      </c>
      <c r="Y56" s="24">
        <v>0</v>
      </c>
      <c r="Z56" s="106">
        <f t="shared" si="13"/>
        <v>5</v>
      </c>
      <c r="AA56" s="24">
        <v>0</v>
      </c>
      <c r="AB56" s="24">
        <v>4</v>
      </c>
      <c r="AC56" s="24">
        <v>0</v>
      </c>
      <c r="AD56" s="24">
        <v>0</v>
      </c>
      <c r="AE56" s="24">
        <v>1</v>
      </c>
      <c r="AF56" s="24">
        <v>0</v>
      </c>
      <c r="AG56" s="114">
        <f t="shared" si="14"/>
        <v>1</v>
      </c>
      <c r="AH56" s="24">
        <v>0</v>
      </c>
      <c r="AI56" s="24">
        <v>1</v>
      </c>
      <c r="AJ56" s="24">
        <v>0</v>
      </c>
      <c r="AK56" s="24">
        <v>0</v>
      </c>
      <c r="AL56" s="24">
        <v>0</v>
      </c>
      <c r="AM56" s="24">
        <v>0</v>
      </c>
      <c r="AN56" s="120">
        <f t="shared" si="19"/>
        <v>0.31578947368421051</v>
      </c>
      <c r="AO56" s="120">
        <f t="shared" si="15"/>
        <v>5.2631578947368418E-2</v>
      </c>
      <c r="AP56" s="27" t="s">
        <v>93</v>
      </c>
      <c r="AQ56" s="29" t="s">
        <v>85</v>
      </c>
      <c r="AR56" s="27" t="s">
        <v>158</v>
      </c>
      <c r="AS56" s="47" t="s">
        <v>99</v>
      </c>
      <c r="AT56" s="27" t="s">
        <v>100</v>
      </c>
      <c r="AU56" s="28" t="s">
        <v>134</v>
      </c>
      <c r="AV56" s="36">
        <v>0.5</v>
      </c>
      <c r="AW56" s="43">
        <v>1.3265799599999999</v>
      </c>
      <c r="AX56" s="43"/>
      <c r="AY56" s="37"/>
      <c r="AZ56" s="37"/>
      <c r="BA56" s="37"/>
      <c r="BB56" s="37"/>
      <c r="BC56" s="123">
        <f t="shared" si="1"/>
        <v>1.8265799599999999</v>
      </c>
      <c r="BD56" s="24" t="s">
        <v>111</v>
      </c>
      <c r="BE56" s="44"/>
      <c r="BF56" s="44">
        <v>0.4</v>
      </c>
      <c r="BG56" s="30"/>
      <c r="BH56" s="124">
        <f t="shared" si="2"/>
        <v>2.22657996</v>
      </c>
      <c r="BI56" s="59">
        <f t="shared" si="16"/>
        <v>0.11718841894736842</v>
      </c>
      <c r="BJ56" s="39" t="s">
        <v>102</v>
      </c>
      <c r="BK56" s="136">
        <v>50</v>
      </c>
      <c r="BL56" s="137">
        <v>50</v>
      </c>
      <c r="BM56" s="137">
        <v>50</v>
      </c>
      <c r="BN56" s="137">
        <v>30</v>
      </c>
      <c r="BO56" s="137">
        <v>20</v>
      </c>
      <c r="BP56" s="137">
        <v>20</v>
      </c>
      <c r="BQ56" s="138">
        <f t="shared" si="3"/>
        <v>100</v>
      </c>
      <c r="BR56" s="138">
        <f t="shared" si="4"/>
        <v>80</v>
      </c>
      <c r="BS56" s="138">
        <f t="shared" si="5"/>
        <v>40</v>
      </c>
      <c r="BT56" s="138">
        <f t="shared" si="6"/>
        <v>220</v>
      </c>
      <c r="BU56" s="27"/>
      <c r="BV56" s="8"/>
      <c r="BW56" s="46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</row>
    <row r="57" spans="1:114" ht="13.5" hidden="1" customHeight="1">
      <c r="A57" s="25" t="s">
        <v>256</v>
      </c>
      <c r="B57" s="29" t="s">
        <v>257</v>
      </c>
      <c r="C57" s="29" t="s">
        <v>258</v>
      </c>
      <c r="D57" s="29" t="s">
        <v>106</v>
      </c>
      <c r="E57" s="28" t="s">
        <v>107</v>
      </c>
      <c r="F57" s="25" t="s">
        <v>79</v>
      </c>
      <c r="G57" s="27" t="s">
        <v>80</v>
      </c>
      <c r="H57" s="27" t="s">
        <v>80</v>
      </c>
      <c r="I57" s="31" t="s">
        <v>86</v>
      </c>
      <c r="J57" s="28" t="s">
        <v>140</v>
      </c>
      <c r="K57" s="112">
        <v>10</v>
      </c>
      <c r="L57" s="33">
        <v>8</v>
      </c>
      <c r="M57" s="33">
        <v>2</v>
      </c>
      <c r="N57" s="33">
        <v>0</v>
      </c>
      <c r="O57" s="106">
        <f t="shared" si="18"/>
        <v>45</v>
      </c>
      <c r="P57" s="33">
        <v>37</v>
      </c>
      <c r="Q57" s="33">
        <v>8</v>
      </c>
      <c r="R57" s="33">
        <v>0</v>
      </c>
      <c r="S57" s="106">
        <f t="shared" si="12"/>
        <v>8</v>
      </c>
      <c r="T57" s="33">
        <v>0</v>
      </c>
      <c r="U57" s="33">
        <v>3</v>
      </c>
      <c r="V57" s="33">
        <v>5</v>
      </c>
      <c r="W57" s="33">
        <v>0</v>
      </c>
      <c r="X57" s="33">
        <v>0</v>
      </c>
      <c r="Y57" s="33">
        <v>0</v>
      </c>
      <c r="Z57" s="106">
        <f t="shared" si="13"/>
        <v>2</v>
      </c>
      <c r="AA57" s="33">
        <v>0</v>
      </c>
      <c r="AB57" s="33">
        <v>2</v>
      </c>
      <c r="AC57" s="33">
        <v>0</v>
      </c>
      <c r="AD57" s="33">
        <v>0</v>
      </c>
      <c r="AE57" s="33">
        <v>0</v>
      </c>
      <c r="AF57" s="33">
        <v>0</v>
      </c>
      <c r="AG57" s="106">
        <f t="shared" si="14"/>
        <v>0</v>
      </c>
      <c r="AH57" s="33">
        <v>0</v>
      </c>
      <c r="AI57" s="33">
        <v>0</v>
      </c>
      <c r="AJ57" s="33">
        <v>0</v>
      </c>
      <c r="AK57" s="33">
        <v>0</v>
      </c>
      <c r="AL57" s="33">
        <v>0</v>
      </c>
      <c r="AM57" s="33">
        <v>0</v>
      </c>
      <c r="AN57" s="120">
        <f t="shared" si="19"/>
        <v>0.2</v>
      </c>
      <c r="AO57" s="120">
        <f t="shared" si="15"/>
        <v>0</v>
      </c>
      <c r="AP57" s="27" t="s">
        <v>93</v>
      </c>
      <c r="AQ57" s="27" t="s">
        <v>85</v>
      </c>
      <c r="AR57" s="35" t="s">
        <v>86</v>
      </c>
      <c r="AS57" s="27" t="s">
        <v>121</v>
      </c>
      <c r="AT57" s="35" t="s">
        <v>86</v>
      </c>
      <c r="AU57" s="27" t="s">
        <v>134</v>
      </c>
      <c r="AV57" s="36">
        <v>0</v>
      </c>
      <c r="AW57" s="36"/>
      <c r="AX57" s="36"/>
      <c r="AY57" s="36">
        <v>0.58799999999999997</v>
      </c>
      <c r="AZ57" s="36">
        <v>0.58799999999999997</v>
      </c>
      <c r="BA57" s="37"/>
      <c r="BB57" s="37"/>
      <c r="BC57" s="123">
        <f t="shared" si="1"/>
        <v>1.1759999999999999</v>
      </c>
      <c r="BD57" s="36"/>
      <c r="BE57" s="49"/>
      <c r="BF57" s="49"/>
      <c r="BG57" s="49"/>
      <c r="BH57" s="124">
        <f t="shared" si="2"/>
        <v>1.1759999999999999</v>
      </c>
      <c r="BI57" s="45">
        <f t="shared" si="16"/>
        <v>0.1176</v>
      </c>
      <c r="BJ57" s="39" t="s">
        <v>88</v>
      </c>
      <c r="BK57" s="136">
        <v>30</v>
      </c>
      <c r="BL57" s="137">
        <v>35</v>
      </c>
      <c r="BM57" s="137">
        <v>10</v>
      </c>
      <c r="BN57" s="137">
        <v>10</v>
      </c>
      <c r="BO57" s="137">
        <v>0</v>
      </c>
      <c r="BP57" s="137">
        <v>10</v>
      </c>
      <c r="BQ57" s="138">
        <f t="shared" si="3"/>
        <v>65</v>
      </c>
      <c r="BR57" s="138">
        <f t="shared" si="4"/>
        <v>20</v>
      </c>
      <c r="BS57" s="138">
        <f t="shared" si="5"/>
        <v>10</v>
      </c>
      <c r="BT57" s="138">
        <f t="shared" si="6"/>
        <v>95</v>
      </c>
      <c r="BU57" s="27"/>
      <c r="BV57" s="8"/>
      <c r="BW57" s="46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</row>
    <row r="58" spans="1:114" ht="13.5" hidden="1" customHeight="1">
      <c r="A58" s="25" t="s">
        <v>259</v>
      </c>
      <c r="B58" s="58" t="s">
        <v>260</v>
      </c>
      <c r="C58" s="29" t="s">
        <v>261</v>
      </c>
      <c r="D58" s="29" t="s">
        <v>261</v>
      </c>
      <c r="E58" s="28"/>
      <c r="F58" s="25" t="s">
        <v>108</v>
      </c>
      <c r="G58" s="27" t="s">
        <v>92</v>
      </c>
      <c r="H58" s="27" t="s">
        <v>92</v>
      </c>
      <c r="I58" s="56" t="s">
        <v>100</v>
      </c>
      <c r="J58" s="28" t="s">
        <v>87</v>
      </c>
      <c r="K58" s="112">
        <v>50</v>
      </c>
      <c r="L58" s="33">
        <v>50</v>
      </c>
      <c r="M58" s="33">
        <v>0</v>
      </c>
      <c r="N58" s="33">
        <v>0</v>
      </c>
      <c r="O58" s="106">
        <f t="shared" si="18"/>
        <v>200</v>
      </c>
      <c r="P58" s="24">
        <v>200</v>
      </c>
      <c r="Q58" s="24">
        <v>0</v>
      </c>
      <c r="R58" s="24">
        <v>0</v>
      </c>
      <c r="S58" s="106">
        <v>50</v>
      </c>
      <c r="T58" s="24">
        <v>0</v>
      </c>
      <c r="U58" s="24">
        <v>0</v>
      </c>
      <c r="V58" s="24">
        <v>50</v>
      </c>
      <c r="W58" s="24">
        <v>0</v>
      </c>
      <c r="X58" s="24">
        <v>0</v>
      </c>
      <c r="Y58" s="24">
        <v>0</v>
      </c>
      <c r="Z58" s="106">
        <f t="shared" si="13"/>
        <v>0</v>
      </c>
      <c r="AA58" s="24">
        <v>0</v>
      </c>
      <c r="AB58" s="24">
        <v>0</v>
      </c>
      <c r="AC58" s="24">
        <v>0</v>
      </c>
      <c r="AD58" s="24">
        <v>0</v>
      </c>
      <c r="AE58" s="24">
        <v>0</v>
      </c>
      <c r="AF58" s="24">
        <v>0</v>
      </c>
      <c r="AG58" s="106">
        <f t="shared" si="14"/>
        <v>0</v>
      </c>
      <c r="AH58" s="33">
        <v>0</v>
      </c>
      <c r="AI58" s="33">
        <v>0</v>
      </c>
      <c r="AJ58" s="33">
        <v>0</v>
      </c>
      <c r="AK58" s="33">
        <v>0</v>
      </c>
      <c r="AL58" s="33">
        <v>0</v>
      </c>
      <c r="AM58" s="33">
        <v>0</v>
      </c>
      <c r="AN58" s="120">
        <f>(Z58+AG58)/K58</f>
        <v>0</v>
      </c>
      <c r="AO58" s="120">
        <f t="shared" si="15"/>
        <v>0</v>
      </c>
      <c r="AP58" s="27" t="s">
        <v>93</v>
      </c>
      <c r="AQ58" s="27" t="s">
        <v>262</v>
      </c>
      <c r="AR58" s="27" t="s">
        <v>100</v>
      </c>
      <c r="AS58" s="27" t="s">
        <v>87</v>
      </c>
      <c r="AT58" s="27" t="s">
        <v>100</v>
      </c>
      <c r="AU58" s="27" t="s">
        <v>119</v>
      </c>
      <c r="AV58" s="36">
        <v>0</v>
      </c>
      <c r="AW58" s="43">
        <v>2.5</v>
      </c>
      <c r="AX58" s="37"/>
      <c r="AY58" s="37"/>
      <c r="AZ58" s="37"/>
      <c r="BA58" s="37"/>
      <c r="BB58" s="37"/>
      <c r="BC58" s="123">
        <f t="shared" si="1"/>
        <v>2.5</v>
      </c>
      <c r="BD58" s="36"/>
      <c r="BE58" s="49"/>
      <c r="BF58" s="49"/>
      <c r="BG58" s="49"/>
      <c r="BH58" s="124">
        <f t="shared" si="2"/>
        <v>2.5</v>
      </c>
      <c r="BI58" s="45">
        <f t="shared" si="16"/>
        <v>0.05</v>
      </c>
      <c r="BJ58" s="39" t="s">
        <v>102</v>
      </c>
      <c r="BK58" s="147">
        <v>0</v>
      </c>
      <c r="BL58" s="148">
        <v>0</v>
      </c>
      <c r="BM58" s="148">
        <v>0</v>
      </c>
      <c r="BN58" s="148">
        <v>0</v>
      </c>
      <c r="BO58" s="148">
        <v>0</v>
      </c>
      <c r="BP58" s="148">
        <v>0</v>
      </c>
      <c r="BQ58" s="149">
        <f t="shared" si="3"/>
        <v>0</v>
      </c>
      <c r="BR58" s="149">
        <f t="shared" si="4"/>
        <v>0</v>
      </c>
      <c r="BS58" s="149">
        <f t="shared" si="5"/>
        <v>0</v>
      </c>
      <c r="BT58" s="149">
        <f t="shared" si="6"/>
        <v>0</v>
      </c>
      <c r="BU58" s="27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</row>
    <row r="59" spans="1:114" ht="13.5" hidden="1" customHeight="1">
      <c r="A59" s="26" t="s">
        <v>263</v>
      </c>
      <c r="B59" s="58" t="s">
        <v>264</v>
      </c>
      <c r="C59" s="29" t="s">
        <v>261</v>
      </c>
      <c r="D59" s="28" t="s">
        <v>261</v>
      </c>
      <c r="E59" s="28"/>
      <c r="F59" s="25" t="s">
        <v>108</v>
      </c>
      <c r="G59" s="27" t="s">
        <v>92</v>
      </c>
      <c r="H59" s="27" t="s">
        <v>92</v>
      </c>
      <c r="I59" s="56" t="s">
        <v>82</v>
      </c>
      <c r="J59" s="47" t="s">
        <v>87</v>
      </c>
      <c r="K59" s="112">
        <v>50</v>
      </c>
      <c r="L59" s="33">
        <v>50</v>
      </c>
      <c r="M59" s="33">
        <v>0</v>
      </c>
      <c r="N59" s="33">
        <v>0</v>
      </c>
      <c r="O59" s="106">
        <f t="shared" si="18"/>
        <v>200</v>
      </c>
      <c r="P59" s="24">
        <v>200</v>
      </c>
      <c r="Q59" s="24">
        <v>0</v>
      </c>
      <c r="R59" s="24">
        <v>0</v>
      </c>
      <c r="S59" s="106">
        <v>50</v>
      </c>
      <c r="T59" s="24">
        <v>0</v>
      </c>
      <c r="U59" s="24">
        <v>0</v>
      </c>
      <c r="V59" s="24">
        <v>50</v>
      </c>
      <c r="W59" s="24">
        <v>0</v>
      </c>
      <c r="X59" s="24">
        <v>0</v>
      </c>
      <c r="Y59" s="24">
        <v>0</v>
      </c>
      <c r="Z59" s="106">
        <f t="shared" si="13"/>
        <v>0</v>
      </c>
      <c r="AA59" s="24">
        <v>0</v>
      </c>
      <c r="AB59" s="24">
        <v>0</v>
      </c>
      <c r="AC59" s="24">
        <v>0</v>
      </c>
      <c r="AD59" s="24">
        <v>0</v>
      </c>
      <c r="AE59" s="24">
        <v>0</v>
      </c>
      <c r="AF59" s="24">
        <v>0</v>
      </c>
      <c r="AG59" s="106">
        <f t="shared" si="14"/>
        <v>0</v>
      </c>
      <c r="AH59" s="33">
        <v>0</v>
      </c>
      <c r="AI59" s="33">
        <v>0</v>
      </c>
      <c r="AJ59" s="33">
        <v>0</v>
      </c>
      <c r="AK59" s="33">
        <v>0</v>
      </c>
      <c r="AL59" s="33">
        <v>0</v>
      </c>
      <c r="AM59" s="33">
        <v>0</v>
      </c>
      <c r="AN59" s="120">
        <f>(Z59+AG59)/K59</f>
        <v>0</v>
      </c>
      <c r="AO59" s="120">
        <f t="shared" si="15"/>
        <v>0</v>
      </c>
      <c r="AP59" s="27" t="s">
        <v>93</v>
      </c>
      <c r="AQ59" s="27" t="s">
        <v>262</v>
      </c>
      <c r="AR59" s="27" t="s">
        <v>82</v>
      </c>
      <c r="AS59" s="35" t="s">
        <v>87</v>
      </c>
      <c r="AT59" s="27" t="s">
        <v>82</v>
      </c>
      <c r="AU59" s="27" t="s">
        <v>119</v>
      </c>
      <c r="AV59" s="36">
        <v>0</v>
      </c>
      <c r="AW59" s="43"/>
      <c r="AX59" s="43">
        <v>2.5</v>
      </c>
      <c r="AY59" s="43"/>
      <c r="AZ59" s="37"/>
      <c r="BA59" s="37"/>
      <c r="BB59" s="37"/>
      <c r="BC59" s="123">
        <f t="shared" si="1"/>
        <v>2.5</v>
      </c>
      <c r="BD59" s="36"/>
      <c r="BE59" s="44"/>
      <c r="BF59" s="44"/>
      <c r="BG59" s="44"/>
      <c r="BH59" s="124">
        <f t="shared" si="2"/>
        <v>2.5</v>
      </c>
      <c r="BI59" s="45">
        <f t="shared" si="16"/>
        <v>0.05</v>
      </c>
      <c r="BJ59" s="39" t="s">
        <v>102</v>
      </c>
      <c r="BK59" s="147">
        <v>0</v>
      </c>
      <c r="BL59" s="148">
        <v>0</v>
      </c>
      <c r="BM59" s="148">
        <v>0</v>
      </c>
      <c r="BN59" s="148">
        <v>0</v>
      </c>
      <c r="BO59" s="148">
        <v>0</v>
      </c>
      <c r="BP59" s="148">
        <v>0</v>
      </c>
      <c r="BQ59" s="149">
        <f t="shared" si="3"/>
        <v>0</v>
      </c>
      <c r="BR59" s="149">
        <f t="shared" si="4"/>
        <v>0</v>
      </c>
      <c r="BS59" s="149">
        <f t="shared" si="5"/>
        <v>0</v>
      </c>
      <c r="BT59" s="149">
        <f t="shared" si="6"/>
        <v>0</v>
      </c>
      <c r="BU59" s="27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</row>
    <row r="60" spans="1:114" ht="13.5" hidden="1" customHeight="1">
      <c r="A60" s="26" t="s">
        <v>265</v>
      </c>
      <c r="B60" s="58" t="s">
        <v>266</v>
      </c>
      <c r="C60" s="29" t="s">
        <v>261</v>
      </c>
      <c r="D60" s="29" t="s">
        <v>261</v>
      </c>
      <c r="E60" s="28"/>
      <c r="F60" s="25" t="s">
        <v>108</v>
      </c>
      <c r="G60" s="27" t="s">
        <v>92</v>
      </c>
      <c r="H60" s="27" t="s">
        <v>92</v>
      </c>
      <c r="I60" s="31" t="s">
        <v>86</v>
      </c>
      <c r="J60" s="47" t="s">
        <v>87</v>
      </c>
      <c r="K60" s="112">
        <v>50</v>
      </c>
      <c r="L60" s="33">
        <v>50</v>
      </c>
      <c r="M60" s="33">
        <v>0</v>
      </c>
      <c r="N60" s="33">
        <v>0</v>
      </c>
      <c r="O60" s="106">
        <f t="shared" si="18"/>
        <v>200</v>
      </c>
      <c r="P60" s="33">
        <v>200</v>
      </c>
      <c r="Q60" s="33">
        <v>0</v>
      </c>
      <c r="R60" s="33">
        <v>0</v>
      </c>
      <c r="S60" s="106">
        <v>50</v>
      </c>
      <c r="T60" s="33">
        <v>0</v>
      </c>
      <c r="U60" s="33">
        <v>0</v>
      </c>
      <c r="V60" s="33">
        <v>50</v>
      </c>
      <c r="W60" s="33">
        <v>0</v>
      </c>
      <c r="X60" s="33">
        <v>0</v>
      </c>
      <c r="Y60" s="33">
        <v>0</v>
      </c>
      <c r="Z60" s="106">
        <v>0</v>
      </c>
      <c r="AA60" s="33">
        <v>0</v>
      </c>
      <c r="AB60" s="33">
        <v>0</v>
      </c>
      <c r="AC60" s="33">
        <v>0</v>
      </c>
      <c r="AD60" s="33">
        <v>0</v>
      </c>
      <c r="AE60" s="33">
        <v>0</v>
      </c>
      <c r="AF60" s="33">
        <v>0</v>
      </c>
      <c r="AG60" s="106">
        <v>0</v>
      </c>
      <c r="AH60" s="33">
        <v>0</v>
      </c>
      <c r="AI60" s="33">
        <v>0</v>
      </c>
      <c r="AJ60" s="33">
        <v>0</v>
      </c>
      <c r="AK60" s="33">
        <v>0</v>
      </c>
      <c r="AL60" s="33">
        <v>0</v>
      </c>
      <c r="AM60" s="33">
        <v>0</v>
      </c>
      <c r="AN60" s="120">
        <v>0</v>
      </c>
      <c r="AO60" s="120">
        <v>0</v>
      </c>
      <c r="AP60" s="27" t="s">
        <v>93</v>
      </c>
      <c r="AQ60" s="27" t="s">
        <v>262</v>
      </c>
      <c r="AR60" s="35" t="s">
        <v>86</v>
      </c>
      <c r="AS60" s="35" t="s">
        <v>87</v>
      </c>
      <c r="AT60" s="27" t="s">
        <v>86</v>
      </c>
      <c r="AU60" s="35" t="s">
        <v>119</v>
      </c>
      <c r="AV60" s="36">
        <v>0</v>
      </c>
      <c r="AW60" s="37"/>
      <c r="AX60" s="37"/>
      <c r="AY60" s="36">
        <v>2.5</v>
      </c>
      <c r="AZ60" s="37"/>
      <c r="BA60" s="37"/>
      <c r="BB60" s="37"/>
      <c r="BC60" s="123">
        <f t="shared" si="1"/>
        <v>2.5</v>
      </c>
      <c r="BD60" s="36"/>
      <c r="BE60" s="49"/>
      <c r="BF60" s="49"/>
      <c r="BG60" s="49"/>
      <c r="BH60" s="124">
        <f t="shared" si="2"/>
        <v>2.5</v>
      </c>
      <c r="BI60" s="45">
        <f t="shared" si="16"/>
        <v>0.05</v>
      </c>
      <c r="BJ60" s="39" t="s">
        <v>102</v>
      </c>
      <c r="BK60" s="147">
        <v>0</v>
      </c>
      <c r="BL60" s="148">
        <v>0</v>
      </c>
      <c r="BM60" s="148">
        <v>0</v>
      </c>
      <c r="BN60" s="148">
        <v>0</v>
      </c>
      <c r="BO60" s="148">
        <v>0</v>
      </c>
      <c r="BP60" s="148">
        <v>0</v>
      </c>
      <c r="BQ60" s="149">
        <f t="shared" si="3"/>
        <v>0</v>
      </c>
      <c r="BR60" s="149">
        <f t="shared" si="4"/>
        <v>0</v>
      </c>
      <c r="BS60" s="149">
        <f t="shared" si="5"/>
        <v>0</v>
      </c>
      <c r="BT60" s="149">
        <f t="shared" si="6"/>
        <v>0</v>
      </c>
      <c r="BU60" s="27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</row>
    <row r="61" spans="1:114" ht="13.5" hidden="1" customHeight="1">
      <c r="A61" s="26" t="s">
        <v>267</v>
      </c>
      <c r="B61" s="58" t="s">
        <v>268</v>
      </c>
      <c r="C61" s="29" t="s">
        <v>261</v>
      </c>
      <c r="D61" s="29" t="s">
        <v>261</v>
      </c>
      <c r="E61" s="28"/>
      <c r="F61" s="25" t="s">
        <v>108</v>
      </c>
      <c r="G61" s="27" t="s">
        <v>92</v>
      </c>
      <c r="H61" s="27" t="s">
        <v>92</v>
      </c>
      <c r="I61" s="31" t="s">
        <v>109</v>
      </c>
      <c r="J61" s="47" t="s">
        <v>87</v>
      </c>
      <c r="K61" s="112">
        <v>50</v>
      </c>
      <c r="L61" s="33">
        <v>50</v>
      </c>
      <c r="M61" s="33">
        <v>0</v>
      </c>
      <c r="N61" s="33">
        <v>0</v>
      </c>
      <c r="O61" s="106">
        <f t="shared" si="18"/>
        <v>200</v>
      </c>
      <c r="P61" s="33">
        <v>200</v>
      </c>
      <c r="Q61" s="33">
        <v>0</v>
      </c>
      <c r="R61" s="33">
        <v>0</v>
      </c>
      <c r="S61" s="106">
        <v>50</v>
      </c>
      <c r="T61" s="33">
        <v>0</v>
      </c>
      <c r="U61" s="33">
        <v>0</v>
      </c>
      <c r="V61" s="33">
        <v>50</v>
      </c>
      <c r="W61" s="33">
        <v>0</v>
      </c>
      <c r="X61" s="33">
        <v>0</v>
      </c>
      <c r="Y61" s="33">
        <v>0</v>
      </c>
      <c r="Z61" s="106">
        <v>0</v>
      </c>
      <c r="AA61" s="33">
        <v>0</v>
      </c>
      <c r="AB61" s="33">
        <v>0</v>
      </c>
      <c r="AC61" s="33">
        <v>0</v>
      </c>
      <c r="AD61" s="33">
        <v>0</v>
      </c>
      <c r="AE61" s="33">
        <v>0</v>
      </c>
      <c r="AF61" s="33">
        <v>0</v>
      </c>
      <c r="AG61" s="106">
        <v>0</v>
      </c>
      <c r="AH61" s="33">
        <v>0</v>
      </c>
      <c r="AI61" s="33">
        <v>0</v>
      </c>
      <c r="AJ61" s="33">
        <v>0</v>
      </c>
      <c r="AK61" s="33">
        <v>0</v>
      </c>
      <c r="AL61" s="33">
        <v>0</v>
      </c>
      <c r="AM61" s="33">
        <v>0</v>
      </c>
      <c r="AN61" s="120">
        <v>0</v>
      </c>
      <c r="AO61" s="120">
        <v>0</v>
      </c>
      <c r="AP61" s="27" t="s">
        <v>93</v>
      </c>
      <c r="AQ61" s="27" t="s">
        <v>262</v>
      </c>
      <c r="AR61" s="35" t="s">
        <v>109</v>
      </c>
      <c r="AS61" s="35" t="s">
        <v>87</v>
      </c>
      <c r="AT61" s="27" t="s">
        <v>109</v>
      </c>
      <c r="AU61" s="35" t="s">
        <v>119</v>
      </c>
      <c r="AV61" s="36">
        <v>0</v>
      </c>
      <c r="AW61" s="37"/>
      <c r="AX61" s="37"/>
      <c r="AY61" s="36"/>
      <c r="AZ61" s="36">
        <v>2.5</v>
      </c>
      <c r="BA61" s="37"/>
      <c r="BB61" s="37"/>
      <c r="BC61" s="123">
        <f t="shared" si="1"/>
        <v>2.5</v>
      </c>
      <c r="BD61" s="36"/>
      <c r="BE61" s="49"/>
      <c r="BF61" s="49"/>
      <c r="BG61" s="49"/>
      <c r="BH61" s="124">
        <f t="shared" si="2"/>
        <v>2.5</v>
      </c>
      <c r="BI61" s="45">
        <f t="shared" si="16"/>
        <v>0.05</v>
      </c>
      <c r="BJ61" s="39" t="s">
        <v>102</v>
      </c>
      <c r="BK61" s="147">
        <v>0</v>
      </c>
      <c r="BL61" s="148">
        <v>0</v>
      </c>
      <c r="BM61" s="148">
        <v>0</v>
      </c>
      <c r="BN61" s="148">
        <v>0</v>
      </c>
      <c r="BO61" s="148">
        <v>0</v>
      </c>
      <c r="BP61" s="148">
        <v>0</v>
      </c>
      <c r="BQ61" s="149">
        <f t="shared" si="3"/>
        <v>0</v>
      </c>
      <c r="BR61" s="149">
        <f t="shared" si="4"/>
        <v>0</v>
      </c>
      <c r="BS61" s="149">
        <f t="shared" si="5"/>
        <v>0</v>
      </c>
      <c r="BT61" s="149">
        <f t="shared" si="6"/>
        <v>0</v>
      </c>
      <c r="BU61" s="27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</row>
    <row r="62" spans="1:114" ht="13.5" hidden="1" customHeight="1">
      <c r="A62" s="26" t="s">
        <v>269</v>
      </c>
      <c r="B62" s="58" t="s">
        <v>270</v>
      </c>
      <c r="C62" s="29" t="s">
        <v>261</v>
      </c>
      <c r="D62" s="29" t="s">
        <v>261</v>
      </c>
      <c r="E62" s="28"/>
      <c r="F62" s="25" t="s">
        <v>108</v>
      </c>
      <c r="G62" s="27" t="s">
        <v>92</v>
      </c>
      <c r="H62" s="27" t="s">
        <v>92</v>
      </c>
      <c r="I62" s="31" t="s">
        <v>94</v>
      </c>
      <c r="J62" s="47" t="s">
        <v>87</v>
      </c>
      <c r="K62" s="112">
        <v>50</v>
      </c>
      <c r="L62" s="33">
        <v>50</v>
      </c>
      <c r="M62" s="33">
        <v>0</v>
      </c>
      <c r="N62" s="33">
        <v>0</v>
      </c>
      <c r="O62" s="106">
        <f t="shared" si="18"/>
        <v>200</v>
      </c>
      <c r="P62" s="33">
        <v>200</v>
      </c>
      <c r="Q62" s="33">
        <v>0</v>
      </c>
      <c r="R62" s="33">
        <v>0</v>
      </c>
      <c r="S62" s="106">
        <v>50</v>
      </c>
      <c r="T62" s="33">
        <v>0</v>
      </c>
      <c r="U62" s="33">
        <v>0</v>
      </c>
      <c r="V62" s="33">
        <v>50</v>
      </c>
      <c r="W62" s="33">
        <v>0</v>
      </c>
      <c r="X62" s="33">
        <v>0</v>
      </c>
      <c r="Y62" s="33">
        <v>0</v>
      </c>
      <c r="Z62" s="106">
        <v>0</v>
      </c>
      <c r="AA62" s="33">
        <v>0</v>
      </c>
      <c r="AB62" s="33">
        <v>0</v>
      </c>
      <c r="AC62" s="33">
        <v>0</v>
      </c>
      <c r="AD62" s="33">
        <v>0</v>
      </c>
      <c r="AE62" s="33">
        <v>0</v>
      </c>
      <c r="AF62" s="33">
        <v>0</v>
      </c>
      <c r="AG62" s="106">
        <v>0</v>
      </c>
      <c r="AH62" s="33">
        <v>0</v>
      </c>
      <c r="AI62" s="33">
        <v>0</v>
      </c>
      <c r="AJ62" s="33">
        <v>0</v>
      </c>
      <c r="AK62" s="33">
        <v>0</v>
      </c>
      <c r="AL62" s="33">
        <v>0</v>
      </c>
      <c r="AM62" s="33">
        <v>0</v>
      </c>
      <c r="AN62" s="120">
        <v>0</v>
      </c>
      <c r="AO62" s="120">
        <v>0</v>
      </c>
      <c r="AP62" s="27" t="s">
        <v>93</v>
      </c>
      <c r="AQ62" s="27" t="s">
        <v>262</v>
      </c>
      <c r="AR62" s="35" t="s">
        <v>94</v>
      </c>
      <c r="AS62" s="35" t="s">
        <v>87</v>
      </c>
      <c r="AT62" s="27" t="s">
        <v>94</v>
      </c>
      <c r="AU62" s="35" t="s">
        <v>119</v>
      </c>
      <c r="AV62" s="36">
        <v>0</v>
      </c>
      <c r="AW62" s="37"/>
      <c r="AX62" s="37"/>
      <c r="AY62" s="36"/>
      <c r="AZ62" s="36"/>
      <c r="BA62" s="36">
        <v>2.5</v>
      </c>
      <c r="BB62" s="36"/>
      <c r="BC62" s="123">
        <f t="shared" si="1"/>
        <v>2.5</v>
      </c>
      <c r="BD62" s="36"/>
      <c r="BE62" s="49"/>
      <c r="BF62" s="49"/>
      <c r="BG62" s="49"/>
      <c r="BH62" s="124">
        <f t="shared" si="2"/>
        <v>2.5</v>
      </c>
      <c r="BI62" s="45">
        <f t="shared" si="16"/>
        <v>0.05</v>
      </c>
      <c r="BJ62" s="39" t="s">
        <v>102</v>
      </c>
      <c r="BK62" s="147">
        <v>0</v>
      </c>
      <c r="BL62" s="148">
        <v>0</v>
      </c>
      <c r="BM62" s="148">
        <v>0</v>
      </c>
      <c r="BN62" s="148">
        <v>0</v>
      </c>
      <c r="BO62" s="148">
        <v>0</v>
      </c>
      <c r="BP62" s="148">
        <v>0</v>
      </c>
      <c r="BQ62" s="149">
        <f t="shared" si="3"/>
        <v>0</v>
      </c>
      <c r="BR62" s="149">
        <f t="shared" si="4"/>
        <v>0</v>
      </c>
      <c r="BS62" s="149">
        <f t="shared" si="5"/>
        <v>0</v>
      </c>
      <c r="BT62" s="149">
        <f t="shared" si="6"/>
        <v>0</v>
      </c>
      <c r="BU62" s="27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</row>
    <row r="63" spans="1:114" ht="13.5" hidden="1" customHeight="1">
      <c r="A63" s="24" t="s">
        <v>271</v>
      </c>
      <c r="B63" s="30" t="s">
        <v>272</v>
      </c>
      <c r="C63" s="30" t="s">
        <v>273</v>
      </c>
      <c r="D63" s="29" t="s">
        <v>274</v>
      </c>
      <c r="E63" s="47" t="s">
        <v>275</v>
      </c>
      <c r="F63" s="24" t="s">
        <v>108</v>
      </c>
      <c r="G63" s="47" t="s">
        <v>91</v>
      </c>
      <c r="H63" s="47" t="s">
        <v>92</v>
      </c>
      <c r="I63" s="31" t="s">
        <v>100</v>
      </c>
      <c r="J63" s="28" t="s">
        <v>83</v>
      </c>
      <c r="K63" s="107">
        <v>22</v>
      </c>
      <c r="L63" s="24">
        <v>0</v>
      </c>
      <c r="M63" s="24">
        <v>20</v>
      </c>
      <c r="N63" s="24">
        <v>2</v>
      </c>
      <c r="O63" s="106">
        <f t="shared" si="18"/>
        <v>88</v>
      </c>
      <c r="P63" s="24">
        <v>0</v>
      </c>
      <c r="Q63" s="24">
        <v>80</v>
      </c>
      <c r="R63" s="24">
        <v>8</v>
      </c>
      <c r="S63" s="109">
        <v>0</v>
      </c>
      <c r="T63" s="24">
        <v>0</v>
      </c>
      <c r="U63" s="24">
        <v>0</v>
      </c>
      <c r="V63" s="24">
        <v>0</v>
      </c>
      <c r="W63" s="24">
        <v>0</v>
      </c>
      <c r="X63" s="24">
        <v>0</v>
      </c>
      <c r="Y63" s="24">
        <v>0</v>
      </c>
      <c r="Z63" s="109">
        <v>20</v>
      </c>
      <c r="AA63" s="24">
        <v>0</v>
      </c>
      <c r="AB63" s="24">
        <v>20</v>
      </c>
      <c r="AC63" s="24">
        <v>0</v>
      </c>
      <c r="AD63" s="24">
        <v>0</v>
      </c>
      <c r="AE63" s="24">
        <v>0</v>
      </c>
      <c r="AF63" s="24">
        <v>0</v>
      </c>
      <c r="AG63" s="109">
        <v>2</v>
      </c>
      <c r="AH63" s="24">
        <v>0</v>
      </c>
      <c r="AI63" s="24">
        <v>2</v>
      </c>
      <c r="AJ63" s="24">
        <v>0</v>
      </c>
      <c r="AK63" s="24">
        <v>0</v>
      </c>
      <c r="AL63" s="24">
        <v>0</v>
      </c>
      <c r="AM63" s="24">
        <v>0</v>
      </c>
      <c r="AN63" s="120">
        <f>(M63+N63)/K63</f>
        <v>1</v>
      </c>
      <c r="AO63" s="120">
        <f t="shared" ref="AO63:AO71" si="20">N63/K63</f>
        <v>9.0909090909090912E-2</v>
      </c>
      <c r="AP63" s="27" t="s">
        <v>93</v>
      </c>
      <c r="AQ63" s="27" t="s">
        <v>85</v>
      </c>
      <c r="AR63" s="31" t="s">
        <v>100</v>
      </c>
      <c r="AS63" s="28" t="s">
        <v>83</v>
      </c>
      <c r="AT63" s="35" t="s">
        <v>86</v>
      </c>
      <c r="AU63" s="28" t="s">
        <v>101</v>
      </c>
      <c r="AV63" s="36">
        <v>0</v>
      </c>
      <c r="AW63" s="36">
        <v>1.295766</v>
      </c>
      <c r="AX63" s="43">
        <v>1</v>
      </c>
      <c r="AY63" s="43"/>
      <c r="AZ63" s="37"/>
      <c r="BA63" s="37"/>
      <c r="BB63" s="36"/>
      <c r="BC63" s="123">
        <f t="shared" si="1"/>
        <v>2.295766</v>
      </c>
      <c r="BD63" s="24" t="s">
        <v>111</v>
      </c>
      <c r="BE63" s="30"/>
      <c r="BF63" s="30"/>
      <c r="BG63" s="67"/>
      <c r="BH63" s="124">
        <f t="shared" si="2"/>
        <v>2.295766</v>
      </c>
      <c r="BI63" s="45">
        <f t="shared" si="16"/>
        <v>0.104353</v>
      </c>
      <c r="BJ63" s="39" t="s">
        <v>88</v>
      </c>
      <c r="BK63" s="136">
        <v>30</v>
      </c>
      <c r="BL63" s="137">
        <v>15</v>
      </c>
      <c r="BM63" s="137">
        <v>0</v>
      </c>
      <c r="BN63" s="137">
        <v>30</v>
      </c>
      <c r="BO63" s="137">
        <v>20</v>
      </c>
      <c r="BP63" s="137">
        <v>30</v>
      </c>
      <c r="BQ63" s="138">
        <f t="shared" si="3"/>
        <v>45</v>
      </c>
      <c r="BR63" s="138">
        <f t="shared" si="4"/>
        <v>30</v>
      </c>
      <c r="BS63" s="138">
        <f t="shared" si="5"/>
        <v>50</v>
      </c>
      <c r="BT63" s="138">
        <f t="shared" si="6"/>
        <v>125</v>
      </c>
      <c r="BU63" s="55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</row>
    <row r="64" spans="1:114" ht="13.5" hidden="1" customHeight="1">
      <c r="A64" s="60" t="s">
        <v>276</v>
      </c>
      <c r="B64" s="30" t="s">
        <v>277</v>
      </c>
      <c r="C64" s="30" t="s">
        <v>150</v>
      </c>
      <c r="D64" s="62" t="s">
        <v>150</v>
      </c>
      <c r="E64" s="64" t="s">
        <v>151</v>
      </c>
      <c r="F64" s="60" t="s">
        <v>108</v>
      </c>
      <c r="G64" s="47" t="s">
        <v>92</v>
      </c>
      <c r="H64" s="47" t="s">
        <v>92</v>
      </c>
      <c r="I64" s="56" t="s">
        <v>100</v>
      </c>
      <c r="J64" s="28" t="s">
        <v>87</v>
      </c>
      <c r="K64" s="114">
        <v>29</v>
      </c>
      <c r="L64" s="24">
        <v>20</v>
      </c>
      <c r="M64" s="24">
        <v>7</v>
      </c>
      <c r="N64" s="24">
        <v>2</v>
      </c>
      <c r="O64" s="109">
        <f t="shared" si="18"/>
        <v>137</v>
      </c>
      <c r="P64" s="24">
        <v>96</v>
      </c>
      <c r="Q64" s="24">
        <v>33</v>
      </c>
      <c r="R64" s="24">
        <v>8</v>
      </c>
      <c r="S64" s="109">
        <f t="shared" ref="S64:S71" si="21">SUM(T64:Y64)</f>
        <v>20</v>
      </c>
      <c r="T64" s="24">
        <v>0</v>
      </c>
      <c r="U64" s="24">
        <v>8</v>
      </c>
      <c r="V64" s="24">
        <v>8</v>
      </c>
      <c r="W64" s="24">
        <v>4</v>
      </c>
      <c r="X64" s="24">
        <v>0</v>
      </c>
      <c r="Y64" s="24">
        <v>0</v>
      </c>
      <c r="Z64" s="106">
        <f t="shared" ref="Z64:Z71" si="22">SUM(AA64:AF64)</f>
        <v>7</v>
      </c>
      <c r="AA64" s="24">
        <v>0</v>
      </c>
      <c r="AB64" s="24">
        <v>4</v>
      </c>
      <c r="AC64" s="24">
        <v>2</v>
      </c>
      <c r="AD64" s="24">
        <v>0</v>
      </c>
      <c r="AE64" s="24">
        <v>1</v>
      </c>
      <c r="AF64" s="24">
        <v>0</v>
      </c>
      <c r="AG64" s="109">
        <f t="shared" ref="AG64:AG71" si="23">SUM(AH64:AM64)</f>
        <v>2</v>
      </c>
      <c r="AH64" s="24">
        <v>0</v>
      </c>
      <c r="AI64" s="24">
        <v>2</v>
      </c>
      <c r="AJ64" s="24">
        <v>0</v>
      </c>
      <c r="AK64" s="24">
        <v>0</v>
      </c>
      <c r="AL64" s="24">
        <v>0</v>
      </c>
      <c r="AM64" s="24">
        <v>0</v>
      </c>
      <c r="AN64" s="120">
        <f>(M64+N64)/K64</f>
        <v>0.31034482758620691</v>
      </c>
      <c r="AO64" s="120">
        <f t="shared" si="20"/>
        <v>6.8965517241379309E-2</v>
      </c>
      <c r="AP64" s="27" t="s">
        <v>93</v>
      </c>
      <c r="AQ64" s="29" t="s">
        <v>85</v>
      </c>
      <c r="AR64" s="56" t="s">
        <v>100</v>
      </c>
      <c r="AS64" s="28" t="s">
        <v>87</v>
      </c>
      <c r="AT64" s="27" t="s">
        <v>82</v>
      </c>
      <c r="AU64" s="27" t="s">
        <v>87</v>
      </c>
      <c r="AV64" s="36">
        <v>0</v>
      </c>
      <c r="AW64" s="43">
        <v>1.426237</v>
      </c>
      <c r="AX64" s="43">
        <v>1.1000000000000001</v>
      </c>
      <c r="AY64" s="37"/>
      <c r="AZ64" s="37"/>
      <c r="BB64" s="43"/>
      <c r="BC64" s="123">
        <f t="shared" si="1"/>
        <v>2.5262370000000001</v>
      </c>
      <c r="BD64" s="24" t="s">
        <v>111</v>
      </c>
      <c r="BE64" s="30"/>
      <c r="BF64" s="44">
        <v>0.5</v>
      </c>
      <c r="BG64" s="30"/>
      <c r="BH64" s="124">
        <f t="shared" si="2"/>
        <v>3.0262370000000001</v>
      </c>
      <c r="BI64" s="45">
        <f t="shared" si="16"/>
        <v>0.104353</v>
      </c>
      <c r="BJ64" s="39" t="s">
        <v>102</v>
      </c>
      <c r="BK64" s="136">
        <v>50</v>
      </c>
      <c r="BL64" s="137">
        <v>25</v>
      </c>
      <c r="BM64" s="137">
        <v>50</v>
      </c>
      <c r="BN64" s="137">
        <v>30</v>
      </c>
      <c r="BO64" s="137">
        <v>20</v>
      </c>
      <c r="BP64" s="137">
        <v>20</v>
      </c>
      <c r="BQ64" s="138">
        <f t="shared" si="3"/>
        <v>75</v>
      </c>
      <c r="BR64" s="138">
        <f t="shared" si="4"/>
        <v>80</v>
      </c>
      <c r="BS64" s="138">
        <f t="shared" si="5"/>
        <v>40</v>
      </c>
      <c r="BT64" s="138">
        <f t="shared" si="6"/>
        <v>195</v>
      </c>
      <c r="BU64" s="27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</row>
    <row r="65" spans="1:114" ht="13.5" hidden="1" customHeight="1">
      <c r="A65" s="25" t="s">
        <v>278</v>
      </c>
      <c r="B65" s="29" t="s">
        <v>279</v>
      </c>
      <c r="C65" s="29" t="s">
        <v>150</v>
      </c>
      <c r="D65" s="29" t="s">
        <v>150</v>
      </c>
      <c r="E65" s="28" t="s">
        <v>151</v>
      </c>
      <c r="F65" s="25" t="s">
        <v>108</v>
      </c>
      <c r="G65" s="27" t="s">
        <v>92</v>
      </c>
      <c r="H65" s="27" t="s">
        <v>92</v>
      </c>
      <c r="I65" s="56" t="s">
        <v>158</v>
      </c>
      <c r="J65" s="27" t="s">
        <v>135</v>
      </c>
      <c r="K65" s="107">
        <v>20</v>
      </c>
      <c r="L65" s="33">
        <v>0</v>
      </c>
      <c r="M65" s="33">
        <v>20</v>
      </c>
      <c r="N65" s="33">
        <v>0</v>
      </c>
      <c r="O65" s="107">
        <v>80</v>
      </c>
      <c r="P65" s="33">
        <v>0</v>
      </c>
      <c r="Q65" s="33">
        <v>80</v>
      </c>
      <c r="R65" s="33">
        <v>0</v>
      </c>
      <c r="S65" s="107">
        <f t="shared" si="21"/>
        <v>0</v>
      </c>
      <c r="T65" s="33">
        <v>0</v>
      </c>
      <c r="U65" s="33">
        <v>0</v>
      </c>
      <c r="V65" s="33">
        <v>0</v>
      </c>
      <c r="W65" s="33">
        <v>0</v>
      </c>
      <c r="X65" s="33">
        <v>0</v>
      </c>
      <c r="Y65" s="33">
        <v>0</v>
      </c>
      <c r="Z65" s="107">
        <f t="shared" si="22"/>
        <v>20</v>
      </c>
      <c r="AA65" s="33">
        <v>0</v>
      </c>
      <c r="AB65" s="33">
        <v>20</v>
      </c>
      <c r="AC65" s="33">
        <v>0</v>
      </c>
      <c r="AD65" s="33">
        <v>0</v>
      </c>
      <c r="AE65" s="33">
        <v>0</v>
      </c>
      <c r="AF65" s="33">
        <v>0</v>
      </c>
      <c r="AG65" s="106">
        <f t="shared" si="23"/>
        <v>0</v>
      </c>
      <c r="AH65" s="33">
        <v>0</v>
      </c>
      <c r="AI65" s="33">
        <v>0</v>
      </c>
      <c r="AJ65" s="33">
        <v>0</v>
      </c>
      <c r="AK65" s="33">
        <v>0</v>
      </c>
      <c r="AL65" s="33">
        <v>0</v>
      </c>
      <c r="AM65" s="33">
        <v>0</v>
      </c>
      <c r="AN65" s="120">
        <f t="shared" ref="AN65:AN71" si="24">(Z65+AG65)/K65</f>
        <v>1</v>
      </c>
      <c r="AO65" s="120">
        <f t="shared" si="20"/>
        <v>0</v>
      </c>
      <c r="AP65" s="27" t="s">
        <v>93</v>
      </c>
      <c r="AQ65" s="27" t="s">
        <v>85</v>
      </c>
      <c r="AR65" s="27" t="s">
        <v>158</v>
      </c>
      <c r="AS65" s="27" t="s">
        <v>135</v>
      </c>
      <c r="AT65" s="27" t="s">
        <v>82</v>
      </c>
      <c r="AU65" s="27" t="s">
        <v>110</v>
      </c>
      <c r="AV65" s="36">
        <v>1</v>
      </c>
      <c r="AW65" s="43">
        <v>0.82559539999999998</v>
      </c>
      <c r="AX65" s="43"/>
      <c r="AY65" s="43"/>
      <c r="AZ65" s="37"/>
      <c r="BA65" s="37"/>
      <c r="BB65" s="37"/>
      <c r="BC65" s="123">
        <f t="shared" si="1"/>
        <v>1.8255954000000001</v>
      </c>
      <c r="BD65" s="36" t="s">
        <v>111</v>
      </c>
      <c r="BE65" s="44"/>
      <c r="BF65" s="44">
        <v>0.4</v>
      </c>
      <c r="BG65" s="44">
        <v>4.9299999999999997E-2</v>
      </c>
      <c r="BH65" s="125">
        <f t="shared" si="2"/>
        <v>2.2748954000000001</v>
      </c>
      <c r="BI65" s="45">
        <f t="shared" si="16"/>
        <v>0.11374477000000001</v>
      </c>
      <c r="BJ65" s="39" t="s">
        <v>102</v>
      </c>
      <c r="BK65" s="136">
        <v>50</v>
      </c>
      <c r="BL65" s="137">
        <v>25</v>
      </c>
      <c r="BM65" s="137">
        <v>50</v>
      </c>
      <c r="BN65" s="137">
        <v>30</v>
      </c>
      <c r="BO65" s="137">
        <v>20</v>
      </c>
      <c r="BP65" s="137">
        <v>20</v>
      </c>
      <c r="BQ65" s="138">
        <f t="shared" si="3"/>
        <v>75</v>
      </c>
      <c r="BR65" s="138">
        <f t="shared" si="4"/>
        <v>80</v>
      </c>
      <c r="BS65" s="138">
        <f t="shared" si="5"/>
        <v>40</v>
      </c>
      <c r="BT65" s="138">
        <f t="shared" si="6"/>
        <v>195</v>
      </c>
      <c r="BU65" s="35"/>
      <c r="BV65" s="8"/>
      <c r="BW65" s="8"/>
      <c r="BX65" s="57"/>
      <c r="BY65" s="57"/>
      <c r="BZ65" s="57"/>
      <c r="CA65" s="57"/>
      <c r="CB65" s="57"/>
      <c r="CC65" s="57"/>
      <c r="CD65" s="57"/>
      <c r="CE65" s="57"/>
      <c r="CF65" s="57"/>
      <c r="CG65" s="57"/>
      <c r="CH65" s="57"/>
      <c r="CI65" s="57"/>
      <c r="CJ65" s="57"/>
      <c r="CK65" s="57"/>
      <c r="CL65" s="57"/>
      <c r="CM65" s="57"/>
      <c r="CN65" s="57"/>
      <c r="CO65" s="57"/>
      <c r="CP65" s="57"/>
      <c r="CQ65" s="57"/>
      <c r="CR65" s="57"/>
      <c r="CS65" s="57"/>
      <c r="CT65" s="57"/>
      <c r="CU65" s="57"/>
      <c r="CV65" s="57"/>
      <c r="CW65" s="57"/>
      <c r="CX65" s="57"/>
      <c r="CY65" s="57"/>
      <c r="CZ65" s="57"/>
      <c r="DA65" s="57"/>
      <c r="DB65" s="57"/>
      <c r="DC65" s="57"/>
      <c r="DD65" s="57"/>
      <c r="DE65" s="57"/>
      <c r="DF65" s="57"/>
      <c r="DG65" s="57"/>
      <c r="DH65" s="57"/>
      <c r="DI65" s="57"/>
      <c r="DJ65" s="57"/>
    </row>
    <row r="66" spans="1:114" ht="13.5" hidden="1" customHeight="1">
      <c r="A66" s="25" t="s">
        <v>280</v>
      </c>
      <c r="B66" s="29" t="s">
        <v>281</v>
      </c>
      <c r="C66" s="29" t="s">
        <v>150</v>
      </c>
      <c r="D66" s="29" t="s">
        <v>150</v>
      </c>
      <c r="E66" s="28" t="s">
        <v>151</v>
      </c>
      <c r="F66" s="24" t="s">
        <v>108</v>
      </c>
      <c r="G66" s="27" t="s">
        <v>80</v>
      </c>
      <c r="H66" s="27" t="s">
        <v>81</v>
      </c>
      <c r="I66" s="30" t="s">
        <v>158</v>
      </c>
      <c r="J66" s="27" t="s">
        <v>135</v>
      </c>
      <c r="K66" s="112">
        <v>9</v>
      </c>
      <c r="L66" s="33">
        <v>9</v>
      </c>
      <c r="M66" s="33">
        <v>0</v>
      </c>
      <c r="N66" s="33">
        <v>0</v>
      </c>
      <c r="O66" s="106">
        <v>88</v>
      </c>
      <c r="P66" s="33">
        <v>88</v>
      </c>
      <c r="Q66" s="33">
        <v>0</v>
      </c>
      <c r="R66" s="33">
        <v>0</v>
      </c>
      <c r="S66" s="106">
        <f t="shared" si="21"/>
        <v>9</v>
      </c>
      <c r="T66" s="33">
        <v>0</v>
      </c>
      <c r="U66" s="33">
        <v>9</v>
      </c>
      <c r="V66" s="33">
        <v>0</v>
      </c>
      <c r="W66" s="33">
        <v>0</v>
      </c>
      <c r="X66" s="33">
        <v>0</v>
      </c>
      <c r="Y66" s="33">
        <v>0</v>
      </c>
      <c r="Z66" s="106">
        <f t="shared" si="22"/>
        <v>0</v>
      </c>
      <c r="AA66" s="33">
        <v>0</v>
      </c>
      <c r="AB66" s="33">
        <v>0</v>
      </c>
      <c r="AC66" s="33">
        <v>0</v>
      </c>
      <c r="AD66" s="33">
        <v>0</v>
      </c>
      <c r="AE66" s="33">
        <v>0</v>
      </c>
      <c r="AF66" s="33">
        <v>0</v>
      </c>
      <c r="AG66" s="106">
        <f t="shared" si="23"/>
        <v>0</v>
      </c>
      <c r="AH66" s="24">
        <v>0</v>
      </c>
      <c r="AI66" s="24">
        <v>0</v>
      </c>
      <c r="AJ66" s="24">
        <v>0</v>
      </c>
      <c r="AK66" s="24">
        <v>0</v>
      </c>
      <c r="AL66" s="24">
        <v>0</v>
      </c>
      <c r="AM66" s="24">
        <v>0</v>
      </c>
      <c r="AN66" s="120">
        <f t="shared" si="24"/>
        <v>0</v>
      </c>
      <c r="AO66" s="120">
        <f t="shared" si="20"/>
        <v>0</v>
      </c>
      <c r="AP66" s="27" t="s">
        <v>84</v>
      </c>
      <c r="AQ66" s="27" t="s">
        <v>85</v>
      </c>
      <c r="AR66" s="27" t="s">
        <v>158</v>
      </c>
      <c r="AS66" s="27" t="s">
        <v>135</v>
      </c>
      <c r="AT66" s="27" t="s">
        <v>82</v>
      </c>
      <c r="AU66" s="27" t="s">
        <v>110</v>
      </c>
      <c r="AV66" s="36">
        <v>0.75</v>
      </c>
      <c r="AW66" s="36">
        <v>0.1</v>
      </c>
      <c r="AX66" s="37"/>
      <c r="AY66" s="37"/>
      <c r="AZ66" s="37"/>
      <c r="BA66" s="37"/>
      <c r="BB66" s="37"/>
      <c r="BC66" s="123">
        <f t="shared" si="1"/>
        <v>0.85</v>
      </c>
      <c r="BD66" s="49" t="s">
        <v>111</v>
      </c>
      <c r="BE66" s="44"/>
      <c r="BF66" s="44"/>
      <c r="BG66" s="44"/>
      <c r="BH66" s="124">
        <f t="shared" si="2"/>
        <v>0.85</v>
      </c>
      <c r="BI66" s="45">
        <f t="shared" si="16"/>
        <v>9.4444444444444442E-2</v>
      </c>
      <c r="BJ66" s="39" t="s">
        <v>102</v>
      </c>
      <c r="BK66" s="136">
        <v>50</v>
      </c>
      <c r="BL66" s="137">
        <v>25</v>
      </c>
      <c r="BM66" s="137">
        <v>50</v>
      </c>
      <c r="BN66" s="137">
        <v>70</v>
      </c>
      <c r="BO66" s="137">
        <v>20</v>
      </c>
      <c r="BP66" s="137">
        <v>20</v>
      </c>
      <c r="BQ66" s="138">
        <f t="shared" si="3"/>
        <v>75</v>
      </c>
      <c r="BR66" s="138">
        <f t="shared" si="4"/>
        <v>120</v>
      </c>
      <c r="BS66" s="138">
        <f t="shared" si="5"/>
        <v>40</v>
      </c>
      <c r="BT66" s="138">
        <f t="shared" si="6"/>
        <v>235</v>
      </c>
      <c r="BU66" s="35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</row>
    <row r="67" spans="1:114" ht="13.5" hidden="1" customHeight="1">
      <c r="A67" s="25" t="s">
        <v>282</v>
      </c>
      <c r="B67" s="29" t="s">
        <v>283</v>
      </c>
      <c r="C67" s="29" t="s">
        <v>150</v>
      </c>
      <c r="D67" s="29" t="s">
        <v>150</v>
      </c>
      <c r="E67" s="28" t="s">
        <v>151</v>
      </c>
      <c r="F67" s="24" t="s">
        <v>108</v>
      </c>
      <c r="G67" s="27" t="s">
        <v>80</v>
      </c>
      <c r="H67" s="27" t="s">
        <v>80</v>
      </c>
      <c r="I67" s="30" t="s">
        <v>158</v>
      </c>
      <c r="J67" s="27" t="s">
        <v>135</v>
      </c>
      <c r="K67" s="112">
        <v>15</v>
      </c>
      <c r="L67" s="33">
        <v>15</v>
      </c>
      <c r="M67" s="33">
        <v>0</v>
      </c>
      <c r="N67" s="33">
        <v>0</v>
      </c>
      <c r="O67" s="106">
        <v>88</v>
      </c>
      <c r="P67" s="33">
        <v>88</v>
      </c>
      <c r="Q67" s="33">
        <v>0</v>
      </c>
      <c r="R67" s="33">
        <v>0</v>
      </c>
      <c r="S67" s="106">
        <f t="shared" si="21"/>
        <v>15</v>
      </c>
      <c r="T67" s="33">
        <v>0</v>
      </c>
      <c r="U67" s="33">
        <v>15</v>
      </c>
      <c r="V67" s="33">
        <v>0</v>
      </c>
      <c r="W67" s="33">
        <v>0</v>
      </c>
      <c r="X67" s="33">
        <v>0</v>
      </c>
      <c r="Y67" s="33">
        <v>0</v>
      </c>
      <c r="Z67" s="106">
        <f t="shared" si="22"/>
        <v>0</v>
      </c>
      <c r="AA67" s="33">
        <v>0</v>
      </c>
      <c r="AB67" s="33">
        <v>0</v>
      </c>
      <c r="AC67" s="33">
        <v>0</v>
      </c>
      <c r="AD67" s="33">
        <v>0</v>
      </c>
      <c r="AE67" s="33">
        <v>0</v>
      </c>
      <c r="AF67" s="33">
        <v>0</v>
      </c>
      <c r="AG67" s="106">
        <f t="shared" si="23"/>
        <v>0</v>
      </c>
      <c r="AH67" s="24">
        <v>0</v>
      </c>
      <c r="AI67" s="24">
        <v>0</v>
      </c>
      <c r="AJ67" s="24">
        <v>0</v>
      </c>
      <c r="AK67" s="24">
        <v>0</v>
      </c>
      <c r="AL67" s="24">
        <v>0</v>
      </c>
      <c r="AM67" s="24">
        <v>0</v>
      </c>
      <c r="AN67" s="120">
        <f t="shared" si="24"/>
        <v>0</v>
      </c>
      <c r="AO67" s="120">
        <f t="shared" si="20"/>
        <v>0</v>
      </c>
      <c r="AP67" s="27" t="s">
        <v>93</v>
      </c>
      <c r="AQ67" s="27" t="s">
        <v>85</v>
      </c>
      <c r="AR67" s="27" t="s">
        <v>158</v>
      </c>
      <c r="AS67" s="27" t="s">
        <v>135</v>
      </c>
      <c r="AT67" s="27" t="s">
        <v>82</v>
      </c>
      <c r="AU67" s="27" t="s">
        <v>110</v>
      </c>
      <c r="AV67" s="36">
        <v>1</v>
      </c>
      <c r="AW67" s="36">
        <v>0.85499999999999998</v>
      </c>
      <c r="AX67" s="37"/>
      <c r="AY67" s="37"/>
      <c r="AZ67" s="37"/>
      <c r="BA67" s="37"/>
      <c r="BB67" s="37"/>
      <c r="BC67" s="123">
        <f t="shared" si="1"/>
        <v>1.855</v>
      </c>
      <c r="BD67" s="49" t="s">
        <v>111</v>
      </c>
      <c r="BE67" s="44"/>
      <c r="BF67" s="44"/>
      <c r="BG67" s="44"/>
      <c r="BH67" s="124">
        <f t="shared" si="2"/>
        <v>1.855</v>
      </c>
      <c r="BI67" s="45">
        <f t="shared" si="16"/>
        <v>0.12366666666666666</v>
      </c>
      <c r="BJ67" s="39" t="s">
        <v>102</v>
      </c>
      <c r="BK67" s="136">
        <v>50</v>
      </c>
      <c r="BL67" s="137">
        <v>25</v>
      </c>
      <c r="BM67" s="137">
        <v>50</v>
      </c>
      <c r="BN67" s="137">
        <v>70</v>
      </c>
      <c r="BO67" s="137">
        <v>20</v>
      </c>
      <c r="BP67" s="137">
        <v>20</v>
      </c>
      <c r="BQ67" s="138">
        <f t="shared" si="3"/>
        <v>75</v>
      </c>
      <c r="BR67" s="138">
        <f t="shared" si="4"/>
        <v>120</v>
      </c>
      <c r="BS67" s="138">
        <f t="shared" si="5"/>
        <v>40</v>
      </c>
      <c r="BT67" s="138">
        <f t="shared" si="6"/>
        <v>235</v>
      </c>
      <c r="BU67" s="35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</row>
    <row r="68" spans="1:114" ht="13.5" hidden="1" customHeight="1">
      <c r="A68" s="26" t="s">
        <v>284</v>
      </c>
      <c r="B68" s="30" t="s">
        <v>285</v>
      </c>
      <c r="C68" s="30" t="s">
        <v>150</v>
      </c>
      <c r="D68" s="29" t="s">
        <v>150</v>
      </c>
      <c r="E68" s="28" t="s">
        <v>151</v>
      </c>
      <c r="F68" s="24" t="s">
        <v>79</v>
      </c>
      <c r="G68" s="27" t="s">
        <v>80</v>
      </c>
      <c r="H68" s="27" t="s">
        <v>80</v>
      </c>
      <c r="I68" s="30" t="s">
        <v>86</v>
      </c>
      <c r="J68" s="30" t="s">
        <v>101</v>
      </c>
      <c r="K68" s="112">
        <v>30</v>
      </c>
      <c r="L68" s="33">
        <v>0</v>
      </c>
      <c r="M68" s="33">
        <v>22</v>
      </c>
      <c r="N68" s="33">
        <v>8</v>
      </c>
      <c r="O68" s="106">
        <f t="shared" ref="O68:O107" si="25">SUM(P68:R68)</f>
        <v>67</v>
      </c>
      <c r="P68" s="33">
        <v>0</v>
      </c>
      <c r="Q68" s="33">
        <v>49</v>
      </c>
      <c r="R68" s="33">
        <v>18</v>
      </c>
      <c r="S68" s="106">
        <f t="shared" si="21"/>
        <v>0</v>
      </c>
      <c r="T68" s="33">
        <v>0</v>
      </c>
      <c r="U68" s="33">
        <v>0</v>
      </c>
      <c r="V68" s="33">
        <v>0</v>
      </c>
      <c r="W68" s="33">
        <v>0</v>
      </c>
      <c r="X68" s="33">
        <v>0</v>
      </c>
      <c r="Y68" s="33">
        <v>0</v>
      </c>
      <c r="Z68" s="106">
        <f t="shared" si="22"/>
        <v>22</v>
      </c>
      <c r="AA68" s="33">
        <v>17</v>
      </c>
      <c r="AB68" s="33">
        <v>5</v>
      </c>
      <c r="AC68" s="33">
        <v>0</v>
      </c>
      <c r="AD68" s="33">
        <v>0</v>
      </c>
      <c r="AE68" s="33">
        <v>0</v>
      </c>
      <c r="AF68" s="33">
        <v>0</v>
      </c>
      <c r="AG68" s="106">
        <f t="shared" si="23"/>
        <v>8</v>
      </c>
      <c r="AH68" s="24">
        <v>6</v>
      </c>
      <c r="AI68" s="24">
        <v>2</v>
      </c>
      <c r="AJ68" s="24">
        <v>0</v>
      </c>
      <c r="AK68" s="24">
        <v>0</v>
      </c>
      <c r="AL68" s="24">
        <v>0</v>
      </c>
      <c r="AM68" s="24">
        <v>0</v>
      </c>
      <c r="AN68" s="120">
        <f t="shared" si="24"/>
        <v>1</v>
      </c>
      <c r="AO68" s="120">
        <f t="shared" si="20"/>
        <v>0.26666666666666666</v>
      </c>
      <c r="AP68" s="27" t="s">
        <v>93</v>
      </c>
      <c r="AQ68" s="27" t="s">
        <v>85</v>
      </c>
      <c r="AR68" s="35" t="s">
        <v>86</v>
      </c>
      <c r="AS68" s="58" t="s">
        <v>101</v>
      </c>
      <c r="AT68" s="35" t="s">
        <v>109</v>
      </c>
      <c r="AU68" s="47" t="s">
        <v>101</v>
      </c>
      <c r="AV68" s="36">
        <v>0</v>
      </c>
      <c r="AW68" s="68"/>
      <c r="AX68" s="36"/>
      <c r="AY68" s="36">
        <v>3.1305900000000002</v>
      </c>
      <c r="AZ68" s="37"/>
      <c r="BA68" s="37"/>
      <c r="BB68" s="37"/>
      <c r="BC68" s="123">
        <f t="shared" si="1"/>
        <v>3.1305900000000002</v>
      </c>
      <c r="BD68" s="49"/>
      <c r="BE68" s="69"/>
      <c r="BF68" s="69"/>
      <c r="BG68" s="69"/>
      <c r="BH68" s="124">
        <f t="shared" si="2"/>
        <v>3.1305900000000002</v>
      </c>
      <c r="BI68" s="45">
        <f t="shared" si="16"/>
        <v>0.104353</v>
      </c>
      <c r="BJ68" s="39" t="s">
        <v>102</v>
      </c>
      <c r="BK68" s="136">
        <v>50</v>
      </c>
      <c r="BL68" s="137">
        <v>25</v>
      </c>
      <c r="BM68" s="137">
        <v>30</v>
      </c>
      <c r="BN68" s="137">
        <v>30</v>
      </c>
      <c r="BO68" s="137">
        <v>20</v>
      </c>
      <c r="BP68" s="137">
        <v>30</v>
      </c>
      <c r="BQ68" s="138">
        <f t="shared" si="3"/>
        <v>75</v>
      </c>
      <c r="BR68" s="138">
        <f t="shared" si="4"/>
        <v>60</v>
      </c>
      <c r="BS68" s="138">
        <f t="shared" si="5"/>
        <v>50</v>
      </c>
      <c r="BT68" s="138">
        <f t="shared" si="6"/>
        <v>185</v>
      </c>
      <c r="BU68" s="35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</row>
    <row r="69" spans="1:114" ht="13.5" hidden="1" customHeight="1">
      <c r="A69" s="25" t="s">
        <v>286</v>
      </c>
      <c r="B69" s="29" t="s">
        <v>287</v>
      </c>
      <c r="C69" s="29" t="s">
        <v>150</v>
      </c>
      <c r="D69" s="29" t="s">
        <v>150</v>
      </c>
      <c r="E69" s="28" t="s">
        <v>151</v>
      </c>
      <c r="F69" s="25" t="s">
        <v>108</v>
      </c>
      <c r="G69" s="27" t="s">
        <v>92</v>
      </c>
      <c r="H69" s="27" t="s">
        <v>92</v>
      </c>
      <c r="I69" s="31" t="s">
        <v>213</v>
      </c>
      <c r="J69" s="28" t="s">
        <v>99</v>
      </c>
      <c r="K69" s="107">
        <v>58</v>
      </c>
      <c r="L69" s="33">
        <v>36</v>
      </c>
      <c r="M69" s="33">
        <v>18</v>
      </c>
      <c r="N69" s="33">
        <v>4</v>
      </c>
      <c r="O69" s="106">
        <f t="shared" si="25"/>
        <v>288</v>
      </c>
      <c r="P69" s="33">
        <v>222</v>
      </c>
      <c r="Q69" s="33">
        <v>48</v>
      </c>
      <c r="R69" s="33">
        <v>18</v>
      </c>
      <c r="S69" s="107">
        <f t="shared" si="21"/>
        <v>36</v>
      </c>
      <c r="T69" s="33">
        <v>0</v>
      </c>
      <c r="U69" s="33">
        <v>24</v>
      </c>
      <c r="V69" s="33">
        <v>12</v>
      </c>
      <c r="W69" s="33">
        <v>0</v>
      </c>
      <c r="X69" s="33">
        <v>0</v>
      </c>
      <c r="Y69" s="33">
        <v>0</v>
      </c>
      <c r="Z69" s="107">
        <f t="shared" si="22"/>
        <v>18</v>
      </c>
      <c r="AA69" s="33">
        <v>0</v>
      </c>
      <c r="AB69" s="33">
        <v>8</v>
      </c>
      <c r="AC69" s="33">
        <v>0</v>
      </c>
      <c r="AD69" s="33">
        <v>0</v>
      </c>
      <c r="AE69" s="33">
        <v>10</v>
      </c>
      <c r="AF69" s="33">
        <v>0</v>
      </c>
      <c r="AG69" s="106">
        <f t="shared" si="23"/>
        <v>4</v>
      </c>
      <c r="AH69" s="33">
        <v>0</v>
      </c>
      <c r="AI69" s="33">
        <v>2</v>
      </c>
      <c r="AJ69" s="33">
        <v>2</v>
      </c>
      <c r="AK69" s="33">
        <v>0</v>
      </c>
      <c r="AL69" s="33">
        <v>0</v>
      </c>
      <c r="AM69" s="33">
        <v>0</v>
      </c>
      <c r="AN69" s="120">
        <f t="shared" si="24"/>
        <v>0.37931034482758619</v>
      </c>
      <c r="AO69" s="120">
        <f t="shared" si="20"/>
        <v>6.8965517241379309E-2</v>
      </c>
      <c r="AP69" s="27" t="s">
        <v>93</v>
      </c>
      <c r="AQ69" s="27" t="s">
        <v>85</v>
      </c>
      <c r="AR69" s="35" t="s">
        <v>97</v>
      </c>
      <c r="AS69" s="27" t="s">
        <v>87</v>
      </c>
      <c r="AT69" s="35" t="s">
        <v>100</v>
      </c>
      <c r="AU69" s="35" t="s">
        <v>135</v>
      </c>
      <c r="AV69" s="36">
        <v>4.4191145000000001</v>
      </c>
      <c r="AW69" s="43"/>
      <c r="AX69" s="43"/>
      <c r="AY69" s="43"/>
      <c r="AZ69" s="37"/>
      <c r="BA69" s="37"/>
      <c r="BB69" s="37"/>
      <c r="BC69" s="123">
        <f t="shared" si="1"/>
        <v>4.4191145000000001</v>
      </c>
      <c r="BD69" s="36" t="s">
        <v>111</v>
      </c>
      <c r="BE69" s="44"/>
      <c r="BF69" s="44">
        <v>0.7</v>
      </c>
      <c r="BG69" s="44">
        <v>3.9E-2</v>
      </c>
      <c r="BH69" s="124">
        <f t="shared" si="2"/>
        <v>5.1581144999999999</v>
      </c>
      <c r="BI69" s="59">
        <f t="shared" si="16"/>
        <v>8.893300862068966E-2</v>
      </c>
      <c r="BJ69" s="39" t="s">
        <v>102</v>
      </c>
      <c r="BK69" s="136">
        <v>50</v>
      </c>
      <c r="BL69" s="137">
        <v>25</v>
      </c>
      <c r="BM69" s="137">
        <v>80</v>
      </c>
      <c r="BN69" s="137">
        <v>70</v>
      </c>
      <c r="BO69" s="137">
        <v>0</v>
      </c>
      <c r="BP69" s="137">
        <v>20</v>
      </c>
      <c r="BQ69" s="138">
        <f t="shared" si="3"/>
        <v>75</v>
      </c>
      <c r="BR69" s="138">
        <f t="shared" si="4"/>
        <v>150</v>
      </c>
      <c r="BS69" s="138">
        <f t="shared" si="5"/>
        <v>20</v>
      </c>
      <c r="BT69" s="138">
        <f t="shared" si="6"/>
        <v>245</v>
      </c>
      <c r="BU69" s="35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</row>
    <row r="70" spans="1:114" ht="13.5" hidden="1" customHeight="1">
      <c r="A70" s="54" t="s">
        <v>288</v>
      </c>
      <c r="B70" s="29" t="s">
        <v>289</v>
      </c>
      <c r="C70" s="28" t="s">
        <v>150</v>
      </c>
      <c r="D70" s="29" t="s">
        <v>150</v>
      </c>
      <c r="E70" s="28" t="s">
        <v>151</v>
      </c>
      <c r="F70" s="54" t="s">
        <v>108</v>
      </c>
      <c r="G70" s="27" t="s">
        <v>80</v>
      </c>
      <c r="H70" s="27" t="s">
        <v>81</v>
      </c>
      <c r="I70" s="31" t="s">
        <v>158</v>
      </c>
      <c r="J70" s="47" t="s">
        <v>135</v>
      </c>
      <c r="K70" s="113">
        <v>49</v>
      </c>
      <c r="L70" s="33">
        <v>45</v>
      </c>
      <c r="M70" s="33">
        <v>4</v>
      </c>
      <c r="N70" s="33">
        <v>0</v>
      </c>
      <c r="O70" s="106">
        <f t="shared" si="25"/>
        <v>214</v>
      </c>
      <c r="P70" s="33">
        <v>194</v>
      </c>
      <c r="Q70" s="33">
        <v>20</v>
      </c>
      <c r="R70" s="33">
        <v>0</v>
      </c>
      <c r="S70" s="107">
        <f t="shared" si="21"/>
        <v>45</v>
      </c>
      <c r="T70" s="33">
        <v>0</v>
      </c>
      <c r="U70" s="33">
        <v>33</v>
      </c>
      <c r="V70" s="33">
        <v>10</v>
      </c>
      <c r="W70" s="33">
        <v>2</v>
      </c>
      <c r="X70" s="33">
        <v>0</v>
      </c>
      <c r="Y70" s="33">
        <v>0</v>
      </c>
      <c r="Z70" s="107">
        <f t="shared" si="22"/>
        <v>4</v>
      </c>
      <c r="AA70" s="33">
        <v>0</v>
      </c>
      <c r="AB70" s="33">
        <v>0</v>
      </c>
      <c r="AC70" s="33">
        <v>4</v>
      </c>
      <c r="AD70" s="33">
        <v>0</v>
      </c>
      <c r="AE70" s="33">
        <v>0</v>
      </c>
      <c r="AF70" s="33">
        <v>0</v>
      </c>
      <c r="AG70" s="106">
        <f t="shared" si="23"/>
        <v>0</v>
      </c>
      <c r="AH70" s="33">
        <v>0</v>
      </c>
      <c r="AI70" s="33">
        <v>0</v>
      </c>
      <c r="AJ70" s="33">
        <v>0</v>
      </c>
      <c r="AK70" s="33">
        <v>0</v>
      </c>
      <c r="AL70" s="33">
        <v>0</v>
      </c>
      <c r="AM70" s="33">
        <v>0</v>
      </c>
      <c r="AN70" s="120">
        <f t="shared" si="24"/>
        <v>8.1632653061224483E-2</v>
      </c>
      <c r="AO70" s="120">
        <f t="shared" si="20"/>
        <v>0</v>
      </c>
      <c r="AP70" s="35" t="s">
        <v>84</v>
      </c>
      <c r="AQ70" s="27" t="s">
        <v>85</v>
      </c>
      <c r="AR70" s="35" t="s">
        <v>158</v>
      </c>
      <c r="AS70" s="47" t="s">
        <v>135</v>
      </c>
      <c r="AT70" s="35" t="s">
        <v>82</v>
      </c>
      <c r="AU70" s="47" t="s">
        <v>134</v>
      </c>
      <c r="AV70" s="36">
        <v>2.2599999999999998</v>
      </c>
      <c r="AW70" s="36">
        <v>1.621</v>
      </c>
      <c r="AX70" s="36"/>
      <c r="AY70" s="36"/>
      <c r="AZ70" s="36"/>
      <c r="BA70" s="37"/>
      <c r="BB70" s="37"/>
      <c r="BC70" s="123">
        <f t="shared" ref="BC70:BC123" si="26">SUM(AV70:BB70)</f>
        <v>3.8809999999999998</v>
      </c>
      <c r="BD70" s="24"/>
      <c r="BE70" s="24"/>
      <c r="BF70" s="24"/>
      <c r="BG70" s="24"/>
      <c r="BH70" s="124">
        <f t="shared" ref="BH70:BH123" si="27">BC70+BF70+BG70+BE70</f>
        <v>3.8809999999999998</v>
      </c>
      <c r="BI70" s="45">
        <f t="shared" si="16"/>
        <v>7.9204081632653051E-2</v>
      </c>
      <c r="BJ70" s="39" t="s">
        <v>102</v>
      </c>
      <c r="BK70" s="136">
        <v>50</v>
      </c>
      <c r="BL70" s="137">
        <v>25</v>
      </c>
      <c r="BM70" s="137">
        <v>40</v>
      </c>
      <c r="BN70" s="137">
        <v>70</v>
      </c>
      <c r="BO70" s="137">
        <v>0</v>
      </c>
      <c r="BP70" s="137">
        <v>10</v>
      </c>
      <c r="BQ70" s="138">
        <f t="shared" ref="BQ70:BQ123" si="28">BK70+BL70</f>
        <v>75</v>
      </c>
      <c r="BR70" s="138">
        <f t="shared" ref="BR70:BR123" si="29">BM70+BN70</f>
        <v>110</v>
      </c>
      <c r="BS70" s="138">
        <f t="shared" ref="BS70:BS123" si="30">BO70+BP70</f>
        <v>10</v>
      </c>
      <c r="BT70" s="138">
        <f t="shared" ref="BT70:BT123" si="31">BQ70+BR70+BS70</f>
        <v>195</v>
      </c>
      <c r="BU70" s="55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</row>
    <row r="71" spans="1:114" ht="13.5" hidden="1" customHeight="1">
      <c r="A71" s="54" t="s">
        <v>290</v>
      </c>
      <c r="B71" s="29" t="s">
        <v>291</v>
      </c>
      <c r="C71" s="28" t="s">
        <v>150</v>
      </c>
      <c r="D71" s="29" t="s">
        <v>150</v>
      </c>
      <c r="E71" s="28" t="s">
        <v>151</v>
      </c>
      <c r="F71" s="54" t="s">
        <v>108</v>
      </c>
      <c r="G71" s="27" t="s">
        <v>80</v>
      </c>
      <c r="H71" s="27" t="s">
        <v>80</v>
      </c>
      <c r="I71" s="31" t="s">
        <v>158</v>
      </c>
      <c r="J71" s="47" t="s">
        <v>135</v>
      </c>
      <c r="K71" s="113">
        <v>31</v>
      </c>
      <c r="L71" s="33">
        <v>22</v>
      </c>
      <c r="M71" s="33">
        <v>9</v>
      </c>
      <c r="N71" s="33">
        <v>0</v>
      </c>
      <c r="O71" s="106">
        <f t="shared" si="25"/>
        <v>152</v>
      </c>
      <c r="P71" s="33">
        <v>110</v>
      </c>
      <c r="Q71" s="33">
        <v>42</v>
      </c>
      <c r="R71" s="33">
        <v>0</v>
      </c>
      <c r="S71" s="107">
        <f t="shared" si="21"/>
        <v>22</v>
      </c>
      <c r="T71" s="33">
        <v>0</v>
      </c>
      <c r="U71" s="33">
        <v>8</v>
      </c>
      <c r="V71" s="33">
        <v>6</v>
      </c>
      <c r="W71" s="33">
        <v>8</v>
      </c>
      <c r="X71" s="33">
        <v>0</v>
      </c>
      <c r="Y71" s="33">
        <v>0</v>
      </c>
      <c r="Z71" s="107">
        <f t="shared" si="22"/>
        <v>9</v>
      </c>
      <c r="AA71" s="33">
        <v>0</v>
      </c>
      <c r="AB71" s="33">
        <v>7</v>
      </c>
      <c r="AC71" s="33">
        <v>0</v>
      </c>
      <c r="AD71" s="33">
        <v>0</v>
      </c>
      <c r="AE71" s="33">
        <v>2</v>
      </c>
      <c r="AF71" s="33">
        <v>0</v>
      </c>
      <c r="AG71" s="106">
        <f t="shared" si="23"/>
        <v>0</v>
      </c>
      <c r="AH71" s="33">
        <v>0</v>
      </c>
      <c r="AI71" s="33">
        <v>0</v>
      </c>
      <c r="AJ71" s="33">
        <v>0</v>
      </c>
      <c r="AK71" s="33">
        <v>0</v>
      </c>
      <c r="AL71" s="33">
        <v>0</v>
      </c>
      <c r="AM71" s="33">
        <v>0</v>
      </c>
      <c r="AN71" s="120">
        <f t="shared" si="24"/>
        <v>0.29032258064516131</v>
      </c>
      <c r="AO71" s="120">
        <f t="shared" si="20"/>
        <v>0</v>
      </c>
      <c r="AP71" s="27" t="s">
        <v>93</v>
      </c>
      <c r="AQ71" s="27" t="s">
        <v>85</v>
      </c>
      <c r="AR71" s="35" t="s">
        <v>158</v>
      </c>
      <c r="AS71" s="47" t="s">
        <v>135</v>
      </c>
      <c r="AT71" s="35" t="s">
        <v>82</v>
      </c>
      <c r="AU71" s="47" t="s">
        <v>134</v>
      </c>
      <c r="AV71" s="36">
        <v>1.855</v>
      </c>
      <c r="AW71" s="36">
        <v>1.855</v>
      </c>
      <c r="AX71" s="36"/>
      <c r="AY71" s="36"/>
      <c r="AZ71" s="36"/>
      <c r="BA71" s="37"/>
      <c r="BB71" s="37"/>
      <c r="BC71" s="123">
        <f t="shared" si="26"/>
        <v>3.71</v>
      </c>
      <c r="BD71" s="24"/>
      <c r="BE71" s="24"/>
      <c r="BF71" s="24"/>
      <c r="BG71" s="24"/>
      <c r="BH71" s="124">
        <f t="shared" si="27"/>
        <v>3.71</v>
      </c>
      <c r="BI71" s="45">
        <f t="shared" si="16"/>
        <v>0.11967741935483871</v>
      </c>
      <c r="BJ71" s="39" t="s">
        <v>102</v>
      </c>
      <c r="BK71" s="136">
        <v>50</v>
      </c>
      <c r="BL71" s="137">
        <v>25</v>
      </c>
      <c r="BM71" s="137">
        <v>40</v>
      </c>
      <c r="BN71" s="137">
        <v>70</v>
      </c>
      <c r="BO71" s="137">
        <v>0</v>
      </c>
      <c r="BP71" s="137">
        <v>20</v>
      </c>
      <c r="BQ71" s="138">
        <f t="shared" si="28"/>
        <v>75</v>
      </c>
      <c r="BR71" s="138">
        <f t="shared" si="29"/>
        <v>110</v>
      </c>
      <c r="BS71" s="138">
        <f t="shared" si="30"/>
        <v>20</v>
      </c>
      <c r="BT71" s="138">
        <f t="shared" si="31"/>
        <v>205</v>
      </c>
      <c r="BU71" s="55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</row>
    <row r="72" spans="1:114" ht="13.5" hidden="1" customHeight="1">
      <c r="A72" s="54" t="s">
        <v>292</v>
      </c>
      <c r="B72" s="30" t="s">
        <v>293</v>
      </c>
      <c r="C72" s="28" t="s">
        <v>294</v>
      </c>
      <c r="D72" s="29" t="s">
        <v>295</v>
      </c>
      <c r="E72" s="28" t="s">
        <v>107</v>
      </c>
      <c r="F72" s="54" t="s">
        <v>108</v>
      </c>
      <c r="G72" s="27" t="s">
        <v>80</v>
      </c>
      <c r="H72" s="27" t="s">
        <v>80</v>
      </c>
      <c r="I72" s="31" t="s">
        <v>109</v>
      </c>
      <c r="J72" s="47" t="s">
        <v>134</v>
      </c>
      <c r="K72" s="112">
        <v>0</v>
      </c>
      <c r="L72" s="33">
        <v>19</v>
      </c>
      <c r="M72" s="33">
        <v>9</v>
      </c>
      <c r="N72" s="33">
        <v>2</v>
      </c>
      <c r="O72" s="107">
        <f t="shared" si="25"/>
        <v>129</v>
      </c>
      <c r="P72" s="33">
        <v>85</v>
      </c>
      <c r="Q72" s="33">
        <v>36</v>
      </c>
      <c r="R72" s="33">
        <v>8</v>
      </c>
      <c r="S72" s="106">
        <v>0</v>
      </c>
      <c r="T72" s="33">
        <v>0</v>
      </c>
      <c r="U72" s="33">
        <v>14</v>
      </c>
      <c r="V72" s="33">
        <v>5</v>
      </c>
      <c r="W72" s="33">
        <v>0</v>
      </c>
      <c r="X72" s="33">
        <v>0</v>
      </c>
      <c r="Y72" s="33">
        <v>0</v>
      </c>
      <c r="Z72" s="107">
        <v>0</v>
      </c>
      <c r="AA72" s="33">
        <v>0</v>
      </c>
      <c r="AB72" s="33">
        <v>9</v>
      </c>
      <c r="AC72" s="33">
        <v>0</v>
      </c>
      <c r="AD72" s="33">
        <v>0</v>
      </c>
      <c r="AE72" s="33">
        <v>0</v>
      </c>
      <c r="AF72" s="33">
        <v>0</v>
      </c>
      <c r="AG72" s="107">
        <v>0</v>
      </c>
      <c r="AH72" s="33">
        <v>0</v>
      </c>
      <c r="AI72" s="33">
        <v>2</v>
      </c>
      <c r="AJ72" s="33">
        <v>0</v>
      </c>
      <c r="AK72" s="33">
        <v>0</v>
      </c>
      <c r="AL72" s="33">
        <v>0</v>
      </c>
      <c r="AM72" s="33">
        <v>0</v>
      </c>
      <c r="AN72" s="120">
        <f>(M72+N72)/BV72</f>
        <v>0.36666666666666664</v>
      </c>
      <c r="AO72" s="120">
        <f>N72/BV72</f>
        <v>6.6666666666666666E-2</v>
      </c>
      <c r="AP72" s="27" t="s">
        <v>93</v>
      </c>
      <c r="AQ72" s="27" t="s">
        <v>85</v>
      </c>
      <c r="AR72" s="35" t="s">
        <v>109</v>
      </c>
      <c r="AS72" s="47" t="s">
        <v>134</v>
      </c>
      <c r="AT72" s="35" t="s">
        <v>120</v>
      </c>
      <c r="AU72" s="47" t="s">
        <v>87</v>
      </c>
      <c r="AV72" s="36">
        <v>0.85609254999999995</v>
      </c>
      <c r="AW72" s="36"/>
      <c r="AX72" s="36"/>
      <c r="AY72" s="36"/>
      <c r="AZ72" s="36">
        <v>2.1139999999999999</v>
      </c>
      <c r="BA72" s="37"/>
      <c r="BB72" s="37"/>
      <c r="BC72" s="123">
        <f t="shared" si="26"/>
        <v>2.9700925499999999</v>
      </c>
      <c r="BD72" s="24"/>
      <c r="BE72" s="24"/>
      <c r="BF72" s="24"/>
      <c r="BG72" s="24"/>
      <c r="BH72" s="124">
        <f t="shared" si="27"/>
        <v>2.9700925499999999</v>
      </c>
      <c r="BI72" s="45">
        <f>BH72/BV72</f>
        <v>9.9003085000000005E-2</v>
      </c>
      <c r="BJ72" s="39" t="s">
        <v>88</v>
      </c>
      <c r="BK72" s="136">
        <v>30</v>
      </c>
      <c r="BL72" s="137">
        <v>5</v>
      </c>
      <c r="BM72" s="137">
        <v>50</v>
      </c>
      <c r="BN72" s="137">
        <v>30</v>
      </c>
      <c r="BO72" s="137">
        <v>0</v>
      </c>
      <c r="BP72" s="137">
        <v>20</v>
      </c>
      <c r="BQ72" s="138">
        <f t="shared" si="28"/>
        <v>35</v>
      </c>
      <c r="BR72" s="138">
        <f t="shared" si="29"/>
        <v>80</v>
      </c>
      <c r="BS72" s="138">
        <f t="shared" si="30"/>
        <v>20</v>
      </c>
      <c r="BT72" s="138">
        <f t="shared" si="31"/>
        <v>135</v>
      </c>
      <c r="BU72" s="27" t="s">
        <v>123</v>
      </c>
      <c r="BV72" s="202">
        <v>30</v>
      </c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</row>
    <row r="73" spans="1:114" ht="12.75" hidden="1" customHeight="1">
      <c r="A73" s="25" t="s">
        <v>296</v>
      </c>
      <c r="B73" s="30" t="s">
        <v>297</v>
      </c>
      <c r="C73" s="30" t="s">
        <v>298</v>
      </c>
      <c r="D73" s="30" t="s">
        <v>133</v>
      </c>
      <c r="E73" s="28" t="s">
        <v>78</v>
      </c>
      <c r="F73" s="25" t="s">
        <v>108</v>
      </c>
      <c r="G73" s="30" t="s">
        <v>92</v>
      </c>
      <c r="H73" s="30" t="s">
        <v>92</v>
      </c>
      <c r="I73" s="58" t="s">
        <v>109</v>
      </c>
      <c r="J73" s="58" t="s">
        <v>87</v>
      </c>
      <c r="K73" s="107">
        <v>3</v>
      </c>
      <c r="L73" s="33">
        <v>0</v>
      </c>
      <c r="M73" s="33">
        <v>0</v>
      </c>
      <c r="N73" s="33">
        <v>3</v>
      </c>
      <c r="O73" s="107">
        <f t="shared" si="25"/>
        <v>12</v>
      </c>
      <c r="P73" s="33">
        <v>0</v>
      </c>
      <c r="Q73" s="33">
        <v>0</v>
      </c>
      <c r="R73" s="33">
        <v>12</v>
      </c>
      <c r="S73" s="107">
        <f>SUM(T73:Y73)</f>
        <v>0</v>
      </c>
      <c r="T73" s="33">
        <v>0</v>
      </c>
      <c r="U73" s="33">
        <v>0</v>
      </c>
      <c r="V73" s="33">
        <v>0</v>
      </c>
      <c r="W73" s="33">
        <v>0</v>
      </c>
      <c r="X73" s="33">
        <v>0</v>
      </c>
      <c r="Y73" s="33">
        <v>0</v>
      </c>
      <c r="Z73" s="107">
        <f>SUM(AA73:AF73)</f>
        <v>0</v>
      </c>
      <c r="AA73" s="33">
        <v>0</v>
      </c>
      <c r="AB73" s="33">
        <v>0</v>
      </c>
      <c r="AC73" s="33">
        <v>0</v>
      </c>
      <c r="AD73" s="33">
        <v>0</v>
      </c>
      <c r="AE73" s="33">
        <v>0</v>
      </c>
      <c r="AF73" s="33">
        <v>0</v>
      </c>
      <c r="AG73" s="107">
        <f>SUM(AH73:AM73)</f>
        <v>3</v>
      </c>
      <c r="AH73" s="33">
        <v>0</v>
      </c>
      <c r="AI73" s="33">
        <v>3</v>
      </c>
      <c r="AJ73" s="33">
        <v>0</v>
      </c>
      <c r="AK73" s="33">
        <v>0</v>
      </c>
      <c r="AL73" s="33">
        <v>0</v>
      </c>
      <c r="AM73" s="33">
        <v>0</v>
      </c>
      <c r="AN73" s="120">
        <f>(Z73+AG73)/K73</f>
        <v>1</v>
      </c>
      <c r="AO73" s="120">
        <f>N73/K73</f>
        <v>1</v>
      </c>
      <c r="AP73" s="27" t="s">
        <v>93</v>
      </c>
      <c r="AQ73" s="27" t="s">
        <v>85</v>
      </c>
      <c r="AR73" s="58" t="s">
        <v>109</v>
      </c>
      <c r="AS73" s="58" t="s">
        <v>87</v>
      </c>
      <c r="AT73" s="58" t="s">
        <v>109</v>
      </c>
      <c r="AU73" s="35" t="s">
        <v>119</v>
      </c>
      <c r="AV73" s="36">
        <v>0</v>
      </c>
      <c r="AW73" s="43"/>
      <c r="AX73" s="43"/>
      <c r="AY73" s="43"/>
      <c r="AZ73" s="43">
        <v>0.31305899999999998</v>
      </c>
      <c r="BA73" s="37"/>
      <c r="BB73" s="37"/>
      <c r="BC73" s="123">
        <f t="shared" si="26"/>
        <v>0.31305899999999998</v>
      </c>
      <c r="BD73" s="36" t="s">
        <v>111</v>
      </c>
      <c r="BE73" s="44"/>
      <c r="BF73" s="44"/>
      <c r="BG73" s="44"/>
      <c r="BH73" s="124">
        <f t="shared" si="27"/>
        <v>0.31305899999999998</v>
      </c>
      <c r="BI73" s="59">
        <f>BH73/K73</f>
        <v>0.10435299999999999</v>
      </c>
      <c r="BJ73" s="39" t="s">
        <v>102</v>
      </c>
      <c r="BK73" s="136">
        <v>40</v>
      </c>
      <c r="BL73" s="137">
        <v>40</v>
      </c>
      <c r="BM73" s="137">
        <v>50</v>
      </c>
      <c r="BN73" s="137">
        <v>10</v>
      </c>
      <c r="BO73" s="137">
        <v>20</v>
      </c>
      <c r="BP73" s="137">
        <v>30</v>
      </c>
      <c r="BQ73" s="138">
        <f t="shared" si="28"/>
        <v>80</v>
      </c>
      <c r="BR73" s="138">
        <f t="shared" si="29"/>
        <v>60</v>
      </c>
      <c r="BS73" s="138">
        <f t="shared" si="30"/>
        <v>50</v>
      </c>
      <c r="BT73" s="138">
        <f t="shared" si="31"/>
        <v>190</v>
      </c>
      <c r="BU73" s="27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</row>
    <row r="74" spans="1:114" ht="12.75" hidden="1" customHeight="1">
      <c r="A74" s="25" t="s">
        <v>299</v>
      </c>
      <c r="B74" s="29" t="s">
        <v>300</v>
      </c>
      <c r="C74" s="29" t="s">
        <v>301</v>
      </c>
      <c r="D74" s="29" t="s">
        <v>77</v>
      </c>
      <c r="E74" s="28" t="s">
        <v>78</v>
      </c>
      <c r="F74" s="25" t="s">
        <v>108</v>
      </c>
      <c r="G74" s="30" t="s">
        <v>92</v>
      </c>
      <c r="H74" s="30" t="s">
        <v>92</v>
      </c>
      <c r="I74" s="31" t="s">
        <v>158</v>
      </c>
      <c r="J74" s="47" t="s">
        <v>101</v>
      </c>
      <c r="K74" s="112">
        <v>13</v>
      </c>
      <c r="L74" s="33">
        <v>13</v>
      </c>
      <c r="M74" s="33">
        <v>0</v>
      </c>
      <c r="N74" s="33">
        <v>0</v>
      </c>
      <c r="O74" s="106">
        <f t="shared" si="25"/>
        <v>58</v>
      </c>
      <c r="P74" s="33">
        <v>58</v>
      </c>
      <c r="Q74" s="33">
        <v>0</v>
      </c>
      <c r="R74" s="33">
        <v>0</v>
      </c>
      <c r="S74" s="106">
        <f>SUM(T74:Y74)</f>
        <v>13</v>
      </c>
      <c r="T74" s="33">
        <v>0</v>
      </c>
      <c r="U74" s="33">
        <v>7</v>
      </c>
      <c r="V74" s="33">
        <v>6</v>
      </c>
      <c r="W74" s="33">
        <v>0</v>
      </c>
      <c r="X74" s="33">
        <v>0</v>
      </c>
      <c r="Y74" s="33">
        <v>0</v>
      </c>
      <c r="Z74" s="106">
        <f>SUM(AA74:AF74)</f>
        <v>0</v>
      </c>
      <c r="AA74" s="33">
        <v>0</v>
      </c>
      <c r="AB74" s="33">
        <v>0</v>
      </c>
      <c r="AC74" s="33">
        <v>0</v>
      </c>
      <c r="AD74" s="33">
        <v>0</v>
      </c>
      <c r="AE74" s="33">
        <v>0</v>
      </c>
      <c r="AF74" s="33">
        <v>0</v>
      </c>
      <c r="AG74" s="106">
        <f>SUM(AH74:AM74)</f>
        <v>0</v>
      </c>
      <c r="AH74" s="24">
        <v>0</v>
      </c>
      <c r="AI74" s="33">
        <v>0</v>
      </c>
      <c r="AJ74" s="33">
        <v>0</v>
      </c>
      <c r="AK74" s="24">
        <v>0</v>
      </c>
      <c r="AL74" s="24">
        <v>0</v>
      </c>
      <c r="AM74" s="24">
        <v>0</v>
      </c>
      <c r="AN74" s="120">
        <f>(M74+N74)/K74</f>
        <v>0</v>
      </c>
      <c r="AO74" s="120">
        <f>N74/K74</f>
        <v>0</v>
      </c>
      <c r="AP74" s="27" t="s">
        <v>84</v>
      </c>
      <c r="AQ74" s="29" t="s">
        <v>85</v>
      </c>
      <c r="AR74" s="35" t="s">
        <v>158</v>
      </c>
      <c r="AS74" s="47" t="s">
        <v>110</v>
      </c>
      <c r="AT74" s="35" t="s">
        <v>82</v>
      </c>
      <c r="AU74" s="27" t="s">
        <v>83</v>
      </c>
      <c r="AV74" s="36">
        <v>0.2</v>
      </c>
      <c r="AW74" s="36">
        <v>0.91129048000000001</v>
      </c>
      <c r="AX74" s="37"/>
      <c r="AY74" s="37"/>
      <c r="AZ74" s="37"/>
      <c r="BA74" s="37"/>
      <c r="BB74" s="37"/>
      <c r="BC74" s="123">
        <f t="shared" si="26"/>
        <v>1.1112904800000001</v>
      </c>
      <c r="BD74" s="36" t="s">
        <v>111</v>
      </c>
      <c r="BE74" s="49"/>
      <c r="BF74" s="49"/>
      <c r="BG74" s="49"/>
      <c r="BH74" s="124">
        <f t="shared" si="27"/>
        <v>1.1112904800000001</v>
      </c>
      <c r="BI74" s="45">
        <f>BH74/K74</f>
        <v>8.548388307692309E-2</v>
      </c>
      <c r="BJ74" s="39" t="s">
        <v>88</v>
      </c>
      <c r="BK74" s="136">
        <v>40</v>
      </c>
      <c r="BL74" s="137">
        <v>20</v>
      </c>
      <c r="BM74" s="137">
        <v>0</v>
      </c>
      <c r="BN74" s="137">
        <v>30</v>
      </c>
      <c r="BO74" s="137">
        <v>20</v>
      </c>
      <c r="BP74" s="137">
        <v>10</v>
      </c>
      <c r="BQ74" s="138">
        <f t="shared" si="28"/>
        <v>60</v>
      </c>
      <c r="BR74" s="138">
        <f t="shared" si="29"/>
        <v>30</v>
      </c>
      <c r="BS74" s="138">
        <f t="shared" si="30"/>
        <v>30</v>
      </c>
      <c r="BT74" s="138">
        <f t="shared" si="31"/>
        <v>120</v>
      </c>
      <c r="BU74" s="27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</row>
    <row r="75" spans="1:114" ht="13.5" hidden="1" customHeight="1">
      <c r="A75" s="25" t="s">
        <v>302</v>
      </c>
      <c r="B75" s="29" t="s">
        <v>303</v>
      </c>
      <c r="C75" s="29" t="s">
        <v>301</v>
      </c>
      <c r="D75" s="29" t="s">
        <v>77</v>
      </c>
      <c r="E75" s="28" t="s">
        <v>78</v>
      </c>
      <c r="F75" s="25" t="s">
        <v>108</v>
      </c>
      <c r="G75" s="30" t="s">
        <v>92</v>
      </c>
      <c r="H75" s="30" t="s">
        <v>92</v>
      </c>
      <c r="I75" s="31" t="s">
        <v>158</v>
      </c>
      <c r="J75" s="47" t="s">
        <v>101</v>
      </c>
      <c r="K75" s="112">
        <v>31</v>
      </c>
      <c r="L75" s="33">
        <v>20</v>
      </c>
      <c r="M75" s="33">
        <v>8</v>
      </c>
      <c r="N75" s="33">
        <v>3</v>
      </c>
      <c r="O75" s="106">
        <f t="shared" si="25"/>
        <v>144</v>
      </c>
      <c r="P75" s="33">
        <v>91</v>
      </c>
      <c r="Q75" s="33">
        <v>40</v>
      </c>
      <c r="R75" s="33">
        <v>13</v>
      </c>
      <c r="S75" s="106">
        <f>SUM(T75:Y75)</f>
        <v>20</v>
      </c>
      <c r="T75" s="33">
        <v>0</v>
      </c>
      <c r="U75" s="33">
        <v>11</v>
      </c>
      <c r="V75" s="33">
        <v>7</v>
      </c>
      <c r="W75" s="33">
        <v>2</v>
      </c>
      <c r="X75" s="33">
        <v>0</v>
      </c>
      <c r="Y75" s="33">
        <v>0</v>
      </c>
      <c r="Z75" s="106">
        <f>SUM(AA75:AF75)</f>
        <v>8</v>
      </c>
      <c r="AA75" s="33">
        <v>0</v>
      </c>
      <c r="AB75" s="33">
        <v>6</v>
      </c>
      <c r="AC75" s="33">
        <v>0</v>
      </c>
      <c r="AD75" s="33">
        <v>0</v>
      </c>
      <c r="AE75" s="33">
        <v>2</v>
      </c>
      <c r="AF75" s="33">
        <v>0</v>
      </c>
      <c r="AG75" s="106">
        <f>SUM(AH75:AM75)</f>
        <v>3</v>
      </c>
      <c r="AH75" s="24">
        <v>0</v>
      </c>
      <c r="AI75" s="33">
        <v>2</v>
      </c>
      <c r="AJ75" s="33">
        <v>1</v>
      </c>
      <c r="AK75" s="24">
        <v>0</v>
      </c>
      <c r="AL75" s="24">
        <v>0</v>
      </c>
      <c r="AM75" s="24">
        <v>0</v>
      </c>
      <c r="AN75" s="120">
        <f>(M75+N75)/K75</f>
        <v>0.35483870967741937</v>
      </c>
      <c r="AO75" s="120">
        <f>N75/K75</f>
        <v>9.6774193548387094E-2</v>
      </c>
      <c r="AP75" s="27" t="s">
        <v>93</v>
      </c>
      <c r="AQ75" s="29" t="s">
        <v>85</v>
      </c>
      <c r="AR75" s="35" t="s">
        <v>158</v>
      </c>
      <c r="AS75" s="47" t="s">
        <v>110</v>
      </c>
      <c r="AT75" s="35" t="s">
        <v>82</v>
      </c>
      <c r="AU75" s="27" t="s">
        <v>83</v>
      </c>
      <c r="AV75" s="36">
        <v>2.5</v>
      </c>
      <c r="AW75" s="36">
        <v>0.55225064999999995</v>
      </c>
      <c r="AX75" s="37"/>
      <c r="AY75" s="37"/>
      <c r="AZ75" s="37"/>
      <c r="BA75" s="37"/>
      <c r="BB75" s="37"/>
      <c r="BC75" s="123">
        <f t="shared" si="26"/>
        <v>3.05225065</v>
      </c>
      <c r="BD75" s="36" t="s">
        <v>111</v>
      </c>
      <c r="BE75" s="49"/>
      <c r="BF75" s="49">
        <v>0.6</v>
      </c>
      <c r="BG75" s="49"/>
      <c r="BH75" s="124">
        <f t="shared" si="27"/>
        <v>3.65225065</v>
      </c>
      <c r="BI75" s="45">
        <f>BH75/K75</f>
        <v>0.1178145370967742</v>
      </c>
      <c r="BJ75" s="39" t="s">
        <v>88</v>
      </c>
      <c r="BK75" s="136">
        <v>40</v>
      </c>
      <c r="BL75" s="137">
        <v>20</v>
      </c>
      <c r="BM75" s="137">
        <v>0</v>
      </c>
      <c r="BN75" s="137">
        <v>30</v>
      </c>
      <c r="BO75" s="137">
        <v>20</v>
      </c>
      <c r="BP75" s="137">
        <v>20</v>
      </c>
      <c r="BQ75" s="138">
        <f t="shared" si="28"/>
        <v>60</v>
      </c>
      <c r="BR75" s="138">
        <f t="shared" si="29"/>
        <v>30</v>
      </c>
      <c r="BS75" s="138">
        <f t="shared" si="30"/>
        <v>40</v>
      </c>
      <c r="BT75" s="138">
        <f t="shared" si="31"/>
        <v>130</v>
      </c>
      <c r="BU75" s="27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</row>
    <row r="76" spans="1:114" ht="12.75" hidden="1" customHeight="1">
      <c r="A76" s="54" t="s">
        <v>304</v>
      </c>
      <c r="B76" s="58" t="s">
        <v>305</v>
      </c>
      <c r="C76" s="58" t="s">
        <v>301</v>
      </c>
      <c r="D76" s="47" t="s">
        <v>77</v>
      </c>
      <c r="E76" s="28" t="s">
        <v>78</v>
      </c>
      <c r="F76" s="54" t="s">
        <v>79</v>
      </c>
      <c r="G76" s="47" t="s">
        <v>80</v>
      </c>
      <c r="H76" s="47" t="s">
        <v>80</v>
      </c>
      <c r="I76" s="47" t="s">
        <v>109</v>
      </c>
      <c r="J76" s="47" t="s">
        <v>135</v>
      </c>
      <c r="K76" s="112">
        <v>0</v>
      </c>
      <c r="L76" s="33">
        <v>29</v>
      </c>
      <c r="M76" s="33">
        <v>14</v>
      </c>
      <c r="N76" s="33">
        <v>2</v>
      </c>
      <c r="O76" s="106">
        <f t="shared" si="25"/>
        <v>189</v>
      </c>
      <c r="P76" s="33">
        <v>116</v>
      </c>
      <c r="Q76" s="33">
        <v>65</v>
      </c>
      <c r="R76" s="33">
        <v>8</v>
      </c>
      <c r="S76" s="106">
        <v>0</v>
      </c>
      <c r="T76" s="33">
        <v>0</v>
      </c>
      <c r="U76" s="33">
        <v>18</v>
      </c>
      <c r="V76" s="33">
        <v>11</v>
      </c>
      <c r="W76" s="33">
        <v>0</v>
      </c>
      <c r="X76" s="33">
        <v>0</v>
      </c>
      <c r="Y76" s="33">
        <v>0</v>
      </c>
      <c r="Z76" s="106">
        <v>0</v>
      </c>
      <c r="AA76" s="33">
        <v>0</v>
      </c>
      <c r="AB76" s="33">
        <v>8</v>
      </c>
      <c r="AC76" s="33">
        <v>3</v>
      </c>
      <c r="AD76" s="33">
        <v>3</v>
      </c>
      <c r="AE76" s="33">
        <v>0</v>
      </c>
      <c r="AF76" s="33">
        <v>0</v>
      </c>
      <c r="AG76" s="106">
        <v>0</v>
      </c>
      <c r="AH76" s="33">
        <v>0</v>
      </c>
      <c r="AI76" s="33">
        <v>2</v>
      </c>
      <c r="AJ76" s="33">
        <v>0</v>
      </c>
      <c r="AK76" s="33">
        <v>0</v>
      </c>
      <c r="AL76" s="33">
        <v>0</v>
      </c>
      <c r="AM76" s="33">
        <v>0</v>
      </c>
      <c r="AN76" s="120">
        <f>(M76+N76)/BV76</f>
        <v>0.35555555555555557</v>
      </c>
      <c r="AO76" s="120">
        <f>N76/BV76</f>
        <v>4.4444444444444446E-2</v>
      </c>
      <c r="AP76" s="35" t="s">
        <v>93</v>
      </c>
      <c r="AQ76" s="35" t="s">
        <v>85</v>
      </c>
      <c r="AR76" s="47" t="s">
        <v>109</v>
      </c>
      <c r="AS76" s="47" t="s">
        <v>135</v>
      </c>
      <c r="AT76" s="47" t="s">
        <v>120</v>
      </c>
      <c r="AU76" s="35" t="s">
        <v>119</v>
      </c>
      <c r="AV76" s="36">
        <v>0</v>
      </c>
      <c r="AW76" s="70"/>
      <c r="AX76" s="70"/>
      <c r="AY76" s="36"/>
      <c r="AZ76" s="36">
        <v>1</v>
      </c>
      <c r="BA76" s="36">
        <v>3.008</v>
      </c>
      <c r="BB76" s="36"/>
      <c r="BC76" s="123">
        <f t="shared" si="26"/>
        <v>4.008</v>
      </c>
      <c r="BD76" s="36"/>
      <c r="BE76" s="49"/>
      <c r="BF76" s="49"/>
      <c r="BG76" s="49"/>
      <c r="BH76" s="124">
        <f t="shared" si="27"/>
        <v>4.008</v>
      </c>
      <c r="BI76" s="45">
        <f>BH76/BV76</f>
        <v>8.9066666666666669E-2</v>
      </c>
      <c r="BJ76" s="39" t="s">
        <v>88</v>
      </c>
      <c r="BK76" s="136">
        <v>40</v>
      </c>
      <c r="BL76" s="137">
        <v>20</v>
      </c>
      <c r="BM76" s="137">
        <v>10</v>
      </c>
      <c r="BN76" s="137">
        <v>30</v>
      </c>
      <c r="BO76" s="137">
        <v>0</v>
      </c>
      <c r="BP76" s="137">
        <v>10</v>
      </c>
      <c r="BQ76" s="138">
        <f t="shared" si="28"/>
        <v>60</v>
      </c>
      <c r="BR76" s="138">
        <f t="shared" si="29"/>
        <v>40</v>
      </c>
      <c r="BS76" s="138">
        <f t="shared" si="30"/>
        <v>10</v>
      </c>
      <c r="BT76" s="138">
        <f t="shared" si="31"/>
        <v>110</v>
      </c>
      <c r="BU76" s="27" t="s">
        <v>306</v>
      </c>
      <c r="BV76" s="202">
        <v>45</v>
      </c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</row>
    <row r="77" spans="1:114" ht="13.5" hidden="1" customHeight="1">
      <c r="A77" s="25" t="s">
        <v>307</v>
      </c>
      <c r="B77" s="29" t="s">
        <v>308</v>
      </c>
      <c r="C77" s="29" t="s">
        <v>309</v>
      </c>
      <c r="D77" s="29" t="s">
        <v>127</v>
      </c>
      <c r="E77" s="28" t="s">
        <v>78</v>
      </c>
      <c r="F77" s="25" t="s">
        <v>108</v>
      </c>
      <c r="G77" s="27" t="s">
        <v>80</v>
      </c>
      <c r="H77" s="27" t="s">
        <v>80</v>
      </c>
      <c r="I77" s="31" t="s">
        <v>109</v>
      </c>
      <c r="J77" s="28" t="s">
        <v>101</v>
      </c>
      <c r="K77" s="112">
        <v>6</v>
      </c>
      <c r="L77" s="33">
        <v>3</v>
      </c>
      <c r="M77" s="33">
        <v>3</v>
      </c>
      <c r="N77" s="33">
        <v>0</v>
      </c>
      <c r="O77" s="106">
        <f t="shared" si="25"/>
        <v>24</v>
      </c>
      <c r="P77" s="33">
        <v>12</v>
      </c>
      <c r="Q77" s="33">
        <v>12</v>
      </c>
      <c r="R77" s="33">
        <v>0</v>
      </c>
      <c r="S77" s="106">
        <f>SUM(T77:Y77)</f>
        <v>3</v>
      </c>
      <c r="T77" s="33">
        <v>0</v>
      </c>
      <c r="U77" s="33">
        <v>3</v>
      </c>
      <c r="V77" s="33">
        <v>0</v>
      </c>
      <c r="W77" s="33">
        <v>0</v>
      </c>
      <c r="X77" s="33">
        <v>0</v>
      </c>
      <c r="Y77" s="33">
        <v>0</v>
      </c>
      <c r="Z77" s="106">
        <f>SUM(AA77:AF77)</f>
        <v>3</v>
      </c>
      <c r="AA77" s="33">
        <v>0</v>
      </c>
      <c r="AB77" s="33">
        <v>3</v>
      </c>
      <c r="AC77" s="33">
        <v>0</v>
      </c>
      <c r="AD77" s="33">
        <v>0</v>
      </c>
      <c r="AE77" s="33">
        <v>0</v>
      </c>
      <c r="AF77" s="33">
        <v>0</v>
      </c>
      <c r="AG77" s="106">
        <f>SUM(AH77:AM77)</f>
        <v>0</v>
      </c>
      <c r="AH77" s="33">
        <v>0</v>
      </c>
      <c r="AI77" s="33">
        <v>0</v>
      </c>
      <c r="AJ77" s="33">
        <v>0</v>
      </c>
      <c r="AK77" s="33">
        <v>0</v>
      </c>
      <c r="AL77" s="33">
        <v>0</v>
      </c>
      <c r="AM77" s="33">
        <v>0</v>
      </c>
      <c r="AN77" s="120">
        <f>(M77+N77)/K77</f>
        <v>0.5</v>
      </c>
      <c r="AO77" s="120">
        <f>N77/K77</f>
        <v>0</v>
      </c>
      <c r="AP77" s="27" t="s">
        <v>93</v>
      </c>
      <c r="AQ77" s="29" t="s">
        <v>85</v>
      </c>
      <c r="AR77" s="35" t="s">
        <v>109</v>
      </c>
      <c r="AS77" s="27" t="s">
        <v>101</v>
      </c>
      <c r="AT77" s="35" t="s">
        <v>94</v>
      </c>
      <c r="AU77" s="27" t="s">
        <v>99</v>
      </c>
      <c r="AV77" s="36">
        <v>0</v>
      </c>
      <c r="AW77" s="37"/>
      <c r="AX77" s="37"/>
      <c r="AY77" s="37"/>
      <c r="AZ77" s="43">
        <v>0.2</v>
      </c>
      <c r="BA77" s="43">
        <v>0.38800000000000001</v>
      </c>
      <c r="BB77" s="43"/>
      <c r="BC77" s="123">
        <f t="shared" si="26"/>
        <v>0.58800000000000008</v>
      </c>
      <c r="BD77" s="36"/>
      <c r="BE77" s="49"/>
      <c r="BF77" s="49"/>
      <c r="BG77" s="49"/>
      <c r="BH77" s="124">
        <f t="shared" si="27"/>
        <v>0.58800000000000008</v>
      </c>
      <c r="BI77" s="45">
        <f>BH77/K77</f>
        <v>9.8000000000000018E-2</v>
      </c>
      <c r="BJ77" s="39" t="s">
        <v>88</v>
      </c>
      <c r="BK77" s="136">
        <v>40</v>
      </c>
      <c r="BL77" s="137">
        <v>10</v>
      </c>
      <c r="BM77" s="137">
        <v>50</v>
      </c>
      <c r="BN77" s="137">
        <v>30</v>
      </c>
      <c r="BO77" s="137">
        <v>0</v>
      </c>
      <c r="BP77" s="137">
        <v>10</v>
      </c>
      <c r="BQ77" s="138">
        <f t="shared" si="28"/>
        <v>50</v>
      </c>
      <c r="BR77" s="138">
        <f t="shared" si="29"/>
        <v>80</v>
      </c>
      <c r="BS77" s="138">
        <f t="shared" si="30"/>
        <v>10</v>
      </c>
      <c r="BT77" s="138">
        <f t="shared" si="31"/>
        <v>140</v>
      </c>
      <c r="BU77" s="27"/>
      <c r="BV77" s="8"/>
      <c r="BW77" s="8"/>
      <c r="BX77" s="8"/>
      <c r="BY77" s="71"/>
      <c r="BZ77" s="71"/>
      <c r="CA77" s="71"/>
      <c r="CB77" s="71"/>
      <c r="CC77" s="71"/>
      <c r="CD77" s="71"/>
      <c r="CE77" s="71"/>
      <c r="CF77" s="71"/>
      <c r="CG77" s="71"/>
      <c r="CH77" s="71"/>
      <c r="CI77" s="71"/>
      <c r="CJ77" s="71"/>
      <c r="CK77" s="71"/>
      <c r="CL77" s="71"/>
      <c r="CM77" s="71"/>
      <c r="CN77" s="71"/>
      <c r="CO77" s="71"/>
      <c r="CP77" s="71"/>
      <c r="CQ77" s="71"/>
      <c r="CR77" s="71"/>
      <c r="CS77" s="71"/>
      <c r="CT77" s="71"/>
      <c r="CU77" s="71"/>
      <c r="CV77" s="71"/>
      <c r="CW77" s="71"/>
      <c r="CX77" s="71"/>
      <c r="CY77" s="71"/>
      <c r="CZ77" s="71"/>
      <c r="DA77" s="71"/>
      <c r="DB77" s="71"/>
      <c r="DC77" s="71"/>
      <c r="DD77" s="71"/>
      <c r="DE77" s="71"/>
      <c r="DF77" s="71"/>
      <c r="DG77" s="71"/>
      <c r="DH77" s="71"/>
      <c r="DI77" s="71"/>
      <c r="DJ77" s="71"/>
    </row>
    <row r="78" spans="1:114" ht="12.75" customHeight="1">
      <c r="A78" s="25" t="s">
        <v>310</v>
      </c>
      <c r="B78" s="30" t="s">
        <v>311</v>
      </c>
      <c r="C78" s="29" t="s">
        <v>312</v>
      </c>
      <c r="D78" s="29" t="s">
        <v>313</v>
      </c>
      <c r="E78" s="28" t="s">
        <v>151</v>
      </c>
      <c r="F78" s="25" t="s">
        <v>108</v>
      </c>
      <c r="G78" s="27" t="s">
        <v>80</v>
      </c>
      <c r="H78" s="27" t="s">
        <v>80</v>
      </c>
      <c r="I78" s="31" t="s">
        <v>86</v>
      </c>
      <c r="J78" s="30" t="s">
        <v>87</v>
      </c>
      <c r="K78" s="106">
        <v>48</v>
      </c>
      <c r="L78" s="33">
        <v>31</v>
      </c>
      <c r="M78" s="33">
        <v>17</v>
      </c>
      <c r="N78" s="33">
        <v>0</v>
      </c>
      <c r="O78" s="106">
        <f t="shared" si="25"/>
        <v>210</v>
      </c>
      <c r="P78" s="33">
        <v>132</v>
      </c>
      <c r="Q78" s="33">
        <v>78</v>
      </c>
      <c r="R78" s="33">
        <v>0</v>
      </c>
      <c r="S78" s="106">
        <f>SUM(T78:Y78)</f>
        <v>31</v>
      </c>
      <c r="T78" s="33">
        <v>0</v>
      </c>
      <c r="U78" s="33">
        <v>23</v>
      </c>
      <c r="V78" s="33">
        <v>8</v>
      </c>
      <c r="W78" s="33">
        <v>0</v>
      </c>
      <c r="X78" s="33">
        <v>0</v>
      </c>
      <c r="Y78" s="33">
        <v>0</v>
      </c>
      <c r="Z78" s="106">
        <f>SUM(AA78:AF78)</f>
        <v>17</v>
      </c>
      <c r="AA78" s="33">
        <v>0</v>
      </c>
      <c r="AB78" s="33">
        <v>11</v>
      </c>
      <c r="AC78" s="33">
        <v>4</v>
      </c>
      <c r="AD78" s="33">
        <v>1</v>
      </c>
      <c r="AE78" s="33">
        <v>1</v>
      </c>
      <c r="AF78" s="33">
        <v>0</v>
      </c>
      <c r="AG78" s="106">
        <f>SUM(AH78:AM78)</f>
        <v>0</v>
      </c>
      <c r="AH78" s="33">
        <v>0</v>
      </c>
      <c r="AI78" s="33">
        <v>0</v>
      </c>
      <c r="AJ78" s="33">
        <v>0</v>
      </c>
      <c r="AK78" s="33">
        <v>0</v>
      </c>
      <c r="AL78" s="33">
        <v>0</v>
      </c>
      <c r="AM78" s="33">
        <v>0</v>
      </c>
      <c r="AN78" s="120">
        <f>(M78+N78)/K78</f>
        <v>0.35416666666666669</v>
      </c>
      <c r="AO78" s="120">
        <f>N78/K78</f>
        <v>0</v>
      </c>
      <c r="AP78" s="27" t="s">
        <v>93</v>
      </c>
      <c r="AQ78" s="27" t="s">
        <v>85</v>
      </c>
      <c r="AR78" s="35" t="s">
        <v>86</v>
      </c>
      <c r="AS78" s="30" t="s">
        <v>87</v>
      </c>
      <c r="AT78" s="35" t="s">
        <v>94</v>
      </c>
      <c r="AU78" s="30" t="s">
        <v>119</v>
      </c>
      <c r="AV78" s="36">
        <v>0</v>
      </c>
      <c r="AW78" s="36"/>
      <c r="AX78" s="36"/>
      <c r="AY78" s="36">
        <v>2.351</v>
      </c>
      <c r="AZ78" s="36">
        <v>2.351</v>
      </c>
      <c r="BA78" s="36"/>
      <c r="BB78" s="36"/>
      <c r="BC78" s="123">
        <f t="shared" si="26"/>
        <v>4.702</v>
      </c>
      <c r="BD78" s="36"/>
      <c r="BE78" s="49"/>
      <c r="BF78" s="49"/>
      <c r="BG78" s="49"/>
      <c r="BH78" s="124">
        <f t="shared" si="27"/>
        <v>4.702</v>
      </c>
      <c r="BI78" s="45">
        <f>BH78/K78</f>
        <v>9.7958333333333328E-2</v>
      </c>
      <c r="BJ78" s="39" t="s">
        <v>102</v>
      </c>
      <c r="BK78" s="136">
        <v>50</v>
      </c>
      <c r="BL78" s="137">
        <v>45</v>
      </c>
      <c r="BM78" s="137">
        <v>0</v>
      </c>
      <c r="BN78" s="137">
        <v>70</v>
      </c>
      <c r="BO78" s="137">
        <v>0</v>
      </c>
      <c r="BP78" s="137">
        <v>10</v>
      </c>
      <c r="BQ78" s="138">
        <f t="shared" si="28"/>
        <v>95</v>
      </c>
      <c r="BR78" s="138">
        <f t="shared" si="29"/>
        <v>70</v>
      </c>
      <c r="BS78" s="138">
        <f t="shared" si="30"/>
        <v>10</v>
      </c>
      <c r="BT78" s="138">
        <f t="shared" si="31"/>
        <v>175</v>
      </c>
      <c r="BU78" s="55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</row>
    <row r="79" spans="1:114" ht="15.75" customHeight="1">
      <c r="A79" s="26" t="s">
        <v>314</v>
      </c>
      <c r="B79" s="30" t="s">
        <v>315</v>
      </c>
      <c r="C79" s="30" t="s">
        <v>312</v>
      </c>
      <c r="D79" s="29" t="s">
        <v>313</v>
      </c>
      <c r="E79" s="28" t="s">
        <v>151</v>
      </c>
      <c r="F79" s="24" t="s">
        <v>79</v>
      </c>
      <c r="G79" s="27" t="s">
        <v>91</v>
      </c>
      <c r="H79" s="27" t="s">
        <v>92</v>
      </c>
      <c r="I79" s="51" t="s">
        <v>82</v>
      </c>
      <c r="J79" s="48" t="s">
        <v>121</v>
      </c>
      <c r="K79" s="107">
        <v>14</v>
      </c>
      <c r="L79" s="24">
        <v>10</v>
      </c>
      <c r="M79" s="24">
        <v>3</v>
      </c>
      <c r="N79" s="24">
        <v>1</v>
      </c>
      <c r="O79" s="106">
        <f t="shared" si="25"/>
        <v>64</v>
      </c>
      <c r="P79" s="24">
        <v>48</v>
      </c>
      <c r="Q79" s="24">
        <v>12</v>
      </c>
      <c r="R79" s="24">
        <v>4</v>
      </c>
      <c r="S79" s="106">
        <f>SUM(T79:Y79)</f>
        <v>10</v>
      </c>
      <c r="T79" s="24">
        <v>0</v>
      </c>
      <c r="U79" s="24">
        <v>4</v>
      </c>
      <c r="V79" s="24">
        <v>4</v>
      </c>
      <c r="W79" s="24">
        <v>2</v>
      </c>
      <c r="X79" s="24">
        <v>0</v>
      </c>
      <c r="Y79" s="24">
        <v>0</v>
      </c>
      <c r="Z79" s="106">
        <f>SUM(AA79:AF79)</f>
        <v>3</v>
      </c>
      <c r="AA79" s="24">
        <v>0</v>
      </c>
      <c r="AB79" s="24">
        <v>2</v>
      </c>
      <c r="AC79" s="24">
        <v>0</v>
      </c>
      <c r="AD79" s="24">
        <v>0</v>
      </c>
      <c r="AE79" s="24">
        <v>1</v>
      </c>
      <c r="AF79" s="24">
        <v>0</v>
      </c>
      <c r="AG79" s="106">
        <f>SUM(AH79:AM79)</f>
        <v>1</v>
      </c>
      <c r="AH79" s="24">
        <v>0</v>
      </c>
      <c r="AI79" s="24">
        <v>1</v>
      </c>
      <c r="AJ79" s="24">
        <v>0</v>
      </c>
      <c r="AK79" s="24">
        <v>0</v>
      </c>
      <c r="AL79" s="24">
        <v>0</v>
      </c>
      <c r="AM79" s="24">
        <v>0</v>
      </c>
      <c r="AN79" s="120">
        <f>(M79+N79)/K79</f>
        <v>0.2857142857142857</v>
      </c>
      <c r="AO79" s="120">
        <f>N79/K79</f>
        <v>7.1428571428571425E-2</v>
      </c>
      <c r="AP79" s="27" t="s">
        <v>93</v>
      </c>
      <c r="AQ79" s="27" t="s">
        <v>85</v>
      </c>
      <c r="AR79" s="27" t="s">
        <v>82</v>
      </c>
      <c r="AS79" s="30" t="s">
        <v>121</v>
      </c>
      <c r="AT79" s="27" t="s">
        <v>86</v>
      </c>
      <c r="AU79" s="28" t="s">
        <v>140</v>
      </c>
      <c r="AV79" s="36">
        <v>0</v>
      </c>
      <c r="AW79" s="43"/>
      <c r="AX79" s="43"/>
      <c r="AY79" s="43">
        <v>1.460942</v>
      </c>
      <c r="AZ79" s="43"/>
      <c r="BA79" s="43"/>
      <c r="BB79" s="43"/>
      <c r="BC79" s="123">
        <f t="shared" si="26"/>
        <v>1.460942</v>
      </c>
      <c r="BD79" s="36"/>
      <c r="BE79" s="44"/>
      <c r="BF79" s="44"/>
      <c r="BG79" s="44"/>
      <c r="BH79" s="124">
        <f t="shared" si="27"/>
        <v>1.460942</v>
      </c>
      <c r="BI79" s="45">
        <f>BH79/K79</f>
        <v>0.104353</v>
      </c>
      <c r="BJ79" s="39" t="s">
        <v>102</v>
      </c>
      <c r="BK79" s="136">
        <v>50</v>
      </c>
      <c r="BL79" s="137">
        <v>45</v>
      </c>
      <c r="BM79" s="137">
        <v>40</v>
      </c>
      <c r="BN79" s="137">
        <v>30</v>
      </c>
      <c r="BO79" s="137">
        <v>0</v>
      </c>
      <c r="BP79" s="137">
        <v>20</v>
      </c>
      <c r="BQ79" s="138">
        <f t="shared" si="28"/>
        <v>95</v>
      </c>
      <c r="BR79" s="138">
        <f t="shared" si="29"/>
        <v>70</v>
      </c>
      <c r="BS79" s="138">
        <f t="shared" si="30"/>
        <v>20</v>
      </c>
      <c r="BT79" s="138">
        <f t="shared" si="31"/>
        <v>185</v>
      </c>
      <c r="BU79" s="27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</row>
    <row r="80" spans="1:114" ht="18" hidden="1" customHeight="1">
      <c r="A80" s="24" t="s">
        <v>316</v>
      </c>
      <c r="B80" s="30" t="s">
        <v>317</v>
      </c>
      <c r="C80" s="30" t="s">
        <v>318</v>
      </c>
      <c r="D80" s="29" t="s">
        <v>133</v>
      </c>
      <c r="E80" s="28" t="s">
        <v>78</v>
      </c>
      <c r="F80" s="24" t="s">
        <v>79</v>
      </c>
      <c r="G80" s="27" t="s">
        <v>91</v>
      </c>
      <c r="H80" s="27" t="s">
        <v>92</v>
      </c>
      <c r="I80" s="27" t="s">
        <v>86</v>
      </c>
      <c r="J80" s="30" t="s">
        <v>121</v>
      </c>
      <c r="K80" s="107">
        <v>40</v>
      </c>
      <c r="L80" s="24">
        <v>27</v>
      </c>
      <c r="M80" s="24">
        <v>9</v>
      </c>
      <c r="N80" s="24">
        <v>4</v>
      </c>
      <c r="O80" s="107">
        <f t="shared" si="25"/>
        <v>177</v>
      </c>
      <c r="P80" s="24">
        <v>123</v>
      </c>
      <c r="Q80" s="24">
        <v>37</v>
      </c>
      <c r="R80" s="24">
        <v>17</v>
      </c>
      <c r="S80" s="107">
        <f>SUM(T80:Y80)</f>
        <v>27</v>
      </c>
      <c r="T80" s="24">
        <v>0</v>
      </c>
      <c r="U80" s="24">
        <v>12</v>
      </c>
      <c r="V80" s="24">
        <v>9</v>
      </c>
      <c r="W80" s="24">
        <v>6</v>
      </c>
      <c r="X80" s="24">
        <v>0</v>
      </c>
      <c r="Y80" s="24">
        <v>0</v>
      </c>
      <c r="Z80" s="107">
        <f>SUM(AA80:AF80)</f>
        <v>9</v>
      </c>
      <c r="AA80" s="24">
        <v>0</v>
      </c>
      <c r="AB80" s="24">
        <v>6</v>
      </c>
      <c r="AC80" s="24">
        <v>1</v>
      </c>
      <c r="AD80" s="24">
        <v>0</v>
      </c>
      <c r="AE80" s="24">
        <v>2</v>
      </c>
      <c r="AF80" s="24">
        <v>0</v>
      </c>
      <c r="AG80" s="107">
        <f>SUM(AH80:AM80)</f>
        <v>4</v>
      </c>
      <c r="AH80" s="24">
        <v>0</v>
      </c>
      <c r="AI80" s="24">
        <v>3</v>
      </c>
      <c r="AJ80" s="24">
        <v>1</v>
      </c>
      <c r="AK80" s="24">
        <v>0</v>
      </c>
      <c r="AL80" s="24">
        <v>0</v>
      </c>
      <c r="AM80" s="24">
        <v>0</v>
      </c>
      <c r="AN80" s="120">
        <f>(Z80+AG80)/K80</f>
        <v>0.32500000000000001</v>
      </c>
      <c r="AO80" s="120">
        <f>N80/K80</f>
        <v>0.1</v>
      </c>
      <c r="AP80" s="27" t="s">
        <v>93</v>
      </c>
      <c r="AQ80" s="27" t="s">
        <v>85</v>
      </c>
      <c r="AR80" s="27" t="s">
        <v>86</v>
      </c>
      <c r="AS80" s="30" t="s">
        <v>121</v>
      </c>
      <c r="AT80" s="27" t="s">
        <v>94</v>
      </c>
      <c r="AU80" s="28" t="s">
        <v>135</v>
      </c>
      <c r="AV80" s="36">
        <v>0</v>
      </c>
      <c r="AW80" s="43"/>
      <c r="AX80" s="43"/>
      <c r="AY80" s="43">
        <v>2</v>
      </c>
      <c r="AZ80" s="43">
        <v>2.1741199999999998</v>
      </c>
      <c r="BA80" s="43"/>
      <c r="BB80" s="43"/>
      <c r="BC80" s="123">
        <f t="shared" si="26"/>
        <v>4.1741200000000003</v>
      </c>
      <c r="BD80" s="36" t="s">
        <v>111</v>
      </c>
      <c r="BE80" s="44"/>
      <c r="BF80" s="44"/>
      <c r="BG80" s="44"/>
      <c r="BH80" s="124">
        <f t="shared" si="27"/>
        <v>4.1741200000000003</v>
      </c>
      <c r="BI80" s="45">
        <f>BH80/K80</f>
        <v>0.104353</v>
      </c>
      <c r="BJ80" s="39" t="s">
        <v>88</v>
      </c>
      <c r="BK80" s="136">
        <v>40</v>
      </c>
      <c r="BL80" s="137">
        <v>40</v>
      </c>
      <c r="BM80" s="137">
        <v>10</v>
      </c>
      <c r="BN80" s="137">
        <v>10</v>
      </c>
      <c r="BO80" s="137">
        <v>20</v>
      </c>
      <c r="BP80" s="137">
        <v>20</v>
      </c>
      <c r="BQ80" s="138">
        <f t="shared" si="28"/>
        <v>80</v>
      </c>
      <c r="BR80" s="138">
        <f t="shared" si="29"/>
        <v>20</v>
      </c>
      <c r="BS80" s="138">
        <f t="shared" si="30"/>
        <v>40</v>
      </c>
      <c r="BT80" s="138">
        <f t="shared" si="31"/>
        <v>140</v>
      </c>
      <c r="BU80" s="27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</row>
    <row r="81" spans="1:114" ht="13.5" hidden="1" customHeight="1">
      <c r="A81" s="25" t="s">
        <v>319</v>
      </c>
      <c r="B81" s="30" t="s">
        <v>320</v>
      </c>
      <c r="C81" s="29" t="s">
        <v>318</v>
      </c>
      <c r="D81" s="29" t="s">
        <v>133</v>
      </c>
      <c r="E81" s="28" t="s">
        <v>78</v>
      </c>
      <c r="F81" s="25" t="s">
        <v>79</v>
      </c>
      <c r="G81" s="27" t="s">
        <v>92</v>
      </c>
      <c r="H81" s="27" t="s">
        <v>92</v>
      </c>
      <c r="I81" s="27" t="s">
        <v>109</v>
      </c>
      <c r="J81" s="27" t="s">
        <v>135</v>
      </c>
      <c r="K81" s="107">
        <v>0</v>
      </c>
      <c r="L81" s="33">
        <v>26</v>
      </c>
      <c r="M81" s="33">
        <v>10</v>
      </c>
      <c r="N81" s="33">
        <v>4</v>
      </c>
      <c r="O81" s="107">
        <f t="shared" si="25"/>
        <v>178</v>
      </c>
      <c r="P81" s="33">
        <v>112</v>
      </c>
      <c r="Q81" s="33">
        <v>49</v>
      </c>
      <c r="R81" s="33">
        <v>17</v>
      </c>
      <c r="S81" s="107">
        <v>0</v>
      </c>
      <c r="T81" s="33">
        <v>0</v>
      </c>
      <c r="U81" s="33">
        <v>12</v>
      </c>
      <c r="V81" s="33">
        <v>8</v>
      </c>
      <c r="W81" s="33">
        <v>6</v>
      </c>
      <c r="X81" s="33">
        <v>0</v>
      </c>
      <c r="Y81" s="33">
        <v>0</v>
      </c>
      <c r="Z81" s="107">
        <v>0</v>
      </c>
      <c r="AA81" s="33">
        <v>0</v>
      </c>
      <c r="AB81" s="33">
        <v>7</v>
      </c>
      <c r="AC81" s="33">
        <v>1</v>
      </c>
      <c r="AD81" s="33">
        <v>0</v>
      </c>
      <c r="AE81" s="33">
        <v>2</v>
      </c>
      <c r="AF81" s="33">
        <v>0</v>
      </c>
      <c r="AG81" s="107">
        <v>0</v>
      </c>
      <c r="AH81" s="33">
        <v>0</v>
      </c>
      <c r="AI81" s="33">
        <v>3</v>
      </c>
      <c r="AJ81" s="33">
        <v>1</v>
      </c>
      <c r="AK81" s="33">
        <v>0</v>
      </c>
      <c r="AL81" s="33">
        <v>0</v>
      </c>
      <c r="AM81" s="33">
        <v>0</v>
      </c>
      <c r="AN81" s="120">
        <f>(M81+N81)/BV81</f>
        <v>0.35</v>
      </c>
      <c r="AO81" s="120">
        <f>N81/BV81</f>
        <v>0.1</v>
      </c>
      <c r="AP81" s="27" t="s">
        <v>93</v>
      </c>
      <c r="AQ81" s="27" t="s">
        <v>85</v>
      </c>
      <c r="AR81" s="27" t="s">
        <v>109</v>
      </c>
      <c r="AS81" s="27" t="s">
        <v>135</v>
      </c>
      <c r="AT81" s="27" t="s">
        <v>120</v>
      </c>
      <c r="AU81" s="27" t="s">
        <v>135</v>
      </c>
      <c r="AV81" s="36">
        <v>0</v>
      </c>
      <c r="AW81" s="43"/>
      <c r="AX81" s="43"/>
      <c r="AY81" s="43"/>
      <c r="AZ81" s="43">
        <v>1</v>
      </c>
      <c r="BA81" s="36">
        <v>3.1741199999999998</v>
      </c>
      <c r="BB81" s="36"/>
      <c r="BC81" s="123">
        <f t="shared" si="26"/>
        <v>4.1741200000000003</v>
      </c>
      <c r="BD81" s="36" t="s">
        <v>111</v>
      </c>
      <c r="BE81" s="44"/>
      <c r="BF81" s="44"/>
      <c r="BG81" s="44"/>
      <c r="BH81" s="124">
        <f t="shared" si="27"/>
        <v>4.1741200000000003</v>
      </c>
      <c r="BI81" s="45">
        <f>BH81/BV81</f>
        <v>0.104353</v>
      </c>
      <c r="BJ81" s="39" t="s">
        <v>88</v>
      </c>
      <c r="BK81" s="136">
        <v>40</v>
      </c>
      <c r="BL81" s="137">
        <v>40</v>
      </c>
      <c r="BM81" s="137">
        <v>10</v>
      </c>
      <c r="BN81" s="137">
        <v>10</v>
      </c>
      <c r="BO81" s="137">
        <v>20</v>
      </c>
      <c r="BP81" s="137">
        <v>20</v>
      </c>
      <c r="BQ81" s="138">
        <f t="shared" si="28"/>
        <v>80</v>
      </c>
      <c r="BR81" s="138">
        <f t="shared" si="29"/>
        <v>20</v>
      </c>
      <c r="BS81" s="138">
        <f t="shared" si="30"/>
        <v>40</v>
      </c>
      <c r="BT81" s="138">
        <f t="shared" si="31"/>
        <v>140</v>
      </c>
      <c r="BU81" s="27" t="s">
        <v>129</v>
      </c>
      <c r="BV81" s="202">
        <v>40</v>
      </c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</row>
    <row r="82" spans="1:114" ht="13.5" hidden="1" customHeight="1">
      <c r="A82" s="24" t="s">
        <v>321</v>
      </c>
      <c r="B82" s="150" t="s">
        <v>322</v>
      </c>
      <c r="C82" s="151" t="s">
        <v>323</v>
      </c>
      <c r="D82" s="29" t="s">
        <v>155</v>
      </c>
      <c r="E82" s="28" t="s">
        <v>151</v>
      </c>
      <c r="F82" s="152" t="s">
        <v>108</v>
      </c>
      <c r="G82" s="153" t="s">
        <v>91</v>
      </c>
      <c r="H82" s="27" t="s">
        <v>92</v>
      </c>
      <c r="I82" s="56" t="s">
        <v>158</v>
      </c>
      <c r="J82" s="28" t="s">
        <v>87</v>
      </c>
      <c r="K82" s="107">
        <v>25</v>
      </c>
      <c r="L82" s="33">
        <v>23</v>
      </c>
      <c r="M82" s="33">
        <v>0</v>
      </c>
      <c r="N82" s="33">
        <v>2</v>
      </c>
      <c r="O82" s="107">
        <f t="shared" si="25"/>
        <v>98</v>
      </c>
      <c r="P82" s="33">
        <v>92</v>
      </c>
      <c r="Q82" s="33">
        <v>0</v>
      </c>
      <c r="R82" s="33">
        <v>6</v>
      </c>
      <c r="S82" s="107">
        <f>SUM(T82:Y82)</f>
        <v>23</v>
      </c>
      <c r="T82" s="33">
        <v>0</v>
      </c>
      <c r="U82" s="33">
        <v>23</v>
      </c>
      <c r="V82" s="33">
        <v>0</v>
      </c>
      <c r="W82" s="33">
        <v>0</v>
      </c>
      <c r="X82" s="33">
        <v>0</v>
      </c>
      <c r="Y82" s="33">
        <v>0</v>
      </c>
      <c r="Z82" s="107">
        <f>SUM(AA82:AF82)</f>
        <v>0</v>
      </c>
      <c r="AA82" s="33">
        <v>0</v>
      </c>
      <c r="AB82" s="33">
        <v>0</v>
      </c>
      <c r="AC82" s="33">
        <v>0</v>
      </c>
      <c r="AD82" s="33">
        <v>0</v>
      </c>
      <c r="AE82" s="33">
        <v>0</v>
      </c>
      <c r="AF82" s="33">
        <v>0</v>
      </c>
      <c r="AG82" s="107">
        <f>SUM(AH82:AM82)</f>
        <v>2</v>
      </c>
      <c r="AH82" s="33">
        <v>0</v>
      </c>
      <c r="AI82" s="33">
        <v>2</v>
      </c>
      <c r="AJ82" s="33">
        <v>0</v>
      </c>
      <c r="AK82" s="33">
        <v>0</v>
      </c>
      <c r="AL82" s="33">
        <v>0</v>
      </c>
      <c r="AM82" s="33">
        <v>0</v>
      </c>
      <c r="AN82" s="120">
        <f>(Z82+AG82)/K82</f>
        <v>0.08</v>
      </c>
      <c r="AO82" s="120">
        <f>N82/K82</f>
        <v>0.08</v>
      </c>
      <c r="AP82" s="27" t="s">
        <v>93</v>
      </c>
      <c r="AQ82" s="27" t="s">
        <v>85</v>
      </c>
      <c r="AR82" s="27" t="s">
        <v>158</v>
      </c>
      <c r="AS82" s="27" t="s">
        <v>87</v>
      </c>
      <c r="AT82" s="27" t="s">
        <v>100</v>
      </c>
      <c r="AU82" s="27" t="s">
        <v>140</v>
      </c>
      <c r="AV82" s="36">
        <v>2.8234585000000001</v>
      </c>
      <c r="AW82" s="43"/>
      <c r="AX82" s="43"/>
      <c r="AY82" s="43"/>
      <c r="AZ82" s="36"/>
      <c r="BA82" s="36"/>
      <c r="BB82" s="36"/>
      <c r="BC82" s="123">
        <f t="shared" si="26"/>
        <v>2.8234585000000001</v>
      </c>
      <c r="BD82" s="36" t="s">
        <v>111</v>
      </c>
      <c r="BE82" s="44"/>
      <c r="BF82" s="44"/>
      <c r="BG82" s="44"/>
      <c r="BH82" s="124">
        <f t="shared" si="27"/>
        <v>2.8234585000000001</v>
      </c>
      <c r="BI82" s="59">
        <f>BH82/K82</f>
        <v>0.11293834</v>
      </c>
      <c r="BJ82" s="39" t="s">
        <v>102</v>
      </c>
      <c r="BK82" s="136">
        <v>50</v>
      </c>
      <c r="BL82" s="137">
        <v>50</v>
      </c>
      <c r="BM82" s="137">
        <v>10</v>
      </c>
      <c r="BN82" s="137">
        <v>70</v>
      </c>
      <c r="BO82" s="137">
        <v>20</v>
      </c>
      <c r="BP82" s="137">
        <v>20</v>
      </c>
      <c r="BQ82" s="138">
        <f t="shared" si="28"/>
        <v>100</v>
      </c>
      <c r="BR82" s="138">
        <f t="shared" si="29"/>
        <v>80</v>
      </c>
      <c r="BS82" s="138">
        <f t="shared" si="30"/>
        <v>40</v>
      </c>
      <c r="BT82" s="138">
        <f t="shared" si="31"/>
        <v>220</v>
      </c>
      <c r="BU82" s="27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</row>
    <row r="83" spans="1:114" ht="12.75" hidden="1" customHeight="1">
      <c r="A83" s="24" t="s">
        <v>324</v>
      </c>
      <c r="B83" s="50" t="s">
        <v>325</v>
      </c>
      <c r="C83" s="29" t="s">
        <v>155</v>
      </c>
      <c r="D83" s="29" t="s">
        <v>155</v>
      </c>
      <c r="E83" s="28" t="s">
        <v>151</v>
      </c>
      <c r="F83" s="24" t="s">
        <v>108</v>
      </c>
      <c r="G83" s="27" t="s">
        <v>91</v>
      </c>
      <c r="H83" s="27" t="s">
        <v>92</v>
      </c>
      <c r="I83" s="56" t="s">
        <v>214</v>
      </c>
      <c r="J83" s="27" t="s">
        <v>87</v>
      </c>
      <c r="K83" s="106">
        <v>10</v>
      </c>
      <c r="L83" s="33">
        <v>4</v>
      </c>
      <c r="M83" s="33">
        <v>4</v>
      </c>
      <c r="N83" s="33">
        <v>2</v>
      </c>
      <c r="O83" s="106">
        <f t="shared" si="25"/>
        <v>65</v>
      </c>
      <c r="P83" s="33">
        <v>24</v>
      </c>
      <c r="Q83" s="33">
        <v>32</v>
      </c>
      <c r="R83" s="33">
        <v>9</v>
      </c>
      <c r="S83" s="106">
        <f>SUM(T83:Y83)</f>
        <v>4</v>
      </c>
      <c r="T83" s="33">
        <v>0</v>
      </c>
      <c r="U83" s="33">
        <v>0</v>
      </c>
      <c r="V83" s="33">
        <v>0</v>
      </c>
      <c r="W83" s="33">
        <v>4</v>
      </c>
      <c r="X83" s="33">
        <v>0</v>
      </c>
      <c r="Y83" s="33">
        <v>0</v>
      </c>
      <c r="Z83" s="106">
        <f>SUM(AA83:AF83)</f>
        <v>4</v>
      </c>
      <c r="AA83" s="33">
        <v>0</v>
      </c>
      <c r="AB83" s="33">
        <v>0</v>
      </c>
      <c r="AC83" s="33">
        <v>0</v>
      </c>
      <c r="AD83" s="33">
        <v>0</v>
      </c>
      <c r="AE83" s="33">
        <v>4</v>
      </c>
      <c r="AF83" s="33">
        <v>0</v>
      </c>
      <c r="AG83" s="106">
        <f>SUM(AH83:AM83)</f>
        <v>2</v>
      </c>
      <c r="AH83" s="33">
        <v>0</v>
      </c>
      <c r="AI83" s="33">
        <v>1</v>
      </c>
      <c r="AJ83" s="33">
        <v>1</v>
      </c>
      <c r="AK83" s="33">
        <v>0</v>
      </c>
      <c r="AL83" s="33">
        <v>0</v>
      </c>
      <c r="AM83" s="33">
        <v>0</v>
      </c>
      <c r="AN83" s="120">
        <f>(Z83+AG83)/K83</f>
        <v>0.6</v>
      </c>
      <c r="AO83" s="120">
        <f>N83/K83</f>
        <v>0.2</v>
      </c>
      <c r="AP83" s="27" t="s">
        <v>93</v>
      </c>
      <c r="AQ83" s="27" t="s">
        <v>262</v>
      </c>
      <c r="AR83" s="35" t="s">
        <v>210</v>
      </c>
      <c r="AS83" s="35" t="s">
        <v>135</v>
      </c>
      <c r="AT83" s="35" t="s">
        <v>100</v>
      </c>
      <c r="AU83" s="35" t="s">
        <v>83</v>
      </c>
      <c r="AV83" s="36">
        <v>0.983317</v>
      </c>
      <c r="AW83" s="37"/>
      <c r="AX83" s="37"/>
      <c r="AY83" s="37"/>
      <c r="AZ83" s="37"/>
      <c r="BA83" s="37"/>
      <c r="BB83" s="37"/>
      <c r="BC83" s="123">
        <f t="shared" si="26"/>
        <v>0.983317</v>
      </c>
      <c r="BD83" s="36" t="s">
        <v>111</v>
      </c>
      <c r="BE83" s="44"/>
      <c r="BF83" s="44"/>
      <c r="BG83" s="44">
        <v>2.7933329999999999E-2</v>
      </c>
      <c r="BH83" s="124">
        <f t="shared" si="27"/>
        <v>1.01125033</v>
      </c>
      <c r="BI83" s="45">
        <f>BH83/K83</f>
        <v>0.101125033</v>
      </c>
      <c r="BJ83" s="39" t="s">
        <v>102</v>
      </c>
      <c r="BK83" s="136">
        <v>50</v>
      </c>
      <c r="BL83" s="137">
        <v>50</v>
      </c>
      <c r="BM83" s="137">
        <v>80</v>
      </c>
      <c r="BN83" s="137">
        <v>70</v>
      </c>
      <c r="BO83" s="137">
        <v>20</v>
      </c>
      <c r="BP83" s="137">
        <v>20</v>
      </c>
      <c r="BQ83" s="138">
        <f t="shared" si="28"/>
        <v>100</v>
      </c>
      <c r="BR83" s="138">
        <f t="shared" si="29"/>
        <v>150</v>
      </c>
      <c r="BS83" s="138">
        <f t="shared" si="30"/>
        <v>40</v>
      </c>
      <c r="BT83" s="138">
        <f t="shared" si="31"/>
        <v>290</v>
      </c>
      <c r="BU83" s="55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</row>
    <row r="84" spans="1:114" ht="12.75" hidden="1" customHeight="1">
      <c r="A84" s="54" t="s">
        <v>326</v>
      </c>
      <c r="B84" s="27" t="s">
        <v>327</v>
      </c>
      <c r="C84" s="28" t="s">
        <v>155</v>
      </c>
      <c r="D84" s="29" t="s">
        <v>155</v>
      </c>
      <c r="E84" s="28" t="s">
        <v>151</v>
      </c>
      <c r="F84" s="54" t="s">
        <v>108</v>
      </c>
      <c r="G84" s="27" t="s">
        <v>80</v>
      </c>
      <c r="H84" s="27" t="s">
        <v>81</v>
      </c>
      <c r="I84" s="31" t="s">
        <v>109</v>
      </c>
      <c r="J84" s="47" t="s">
        <v>110</v>
      </c>
      <c r="K84" s="112">
        <v>0</v>
      </c>
      <c r="L84" s="33">
        <v>20</v>
      </c>
      <c r="M84" s="33">
        <v>3</v>
      </c>
      <c r="N84" s="33">
        <v>1</v>
      </c>
      <c r="O84" s="107">
        <f t="shared" si="25"/>
        <v>95</v>
      </c>
      <c r="P84" s="33">
        <v>80</v>
      </c>
      <c r="Q84" s="33">
        <v>3</v>
      </c>
      <c r="R84" s="33">
        <v>12</v>
      </c>
      <c r="S84" s="107">
        <v>0</v>
      </c>
      <c r="T84" s="33">
        <v>0</v>
      </c>
      <c r="U84" s="33">
        <v>20</v>
      </c>
      <c r="V84" s="33">
        <v>0</v>
      </c>
      <c r="W84" s="33">
        <v>0</v>
      </c>
      <c r="X84" s="33">
        <v>0</v>
      </c>
      <c r="Y84" s="33">
        <v>0</v>
      </c>
      <c r="Z84" s="107">
        <v>0</v>
      </c>
      <c r="AA84" s="33">
        <v>0</v>
      </c>
      <c r="AB84" s="33">
        <v>3</v>
      </c>
      <c r="AC84" s="33">
        <v>0</v>
      </c>
      <c r="AD84" s="33">
        <v>0</v>
      </c>
      <c r="AE84" s="33">
        <v>0</v>
      </c>
      <c r="AF84" s="33">
        <v>0</v>
      </c>
      <c r="AG84" s="107">
        <v>0</v>
      </c>
      <c r="AH84" s="33">
        <v>0</v>
      </c>
      <c r="AI84" s="33">
        <v>1</v>
      </c>
      <c r="AJ84" s="33">
        <v>0</v>
      </c>
      <c r="AK84" s="33">
        <v>0</v>
      </c>
      <c r="AL84" s="33">
        <v>0</v>
      </c>
      <c r="AM84" s="33">
        <v>0</v>
      </c>
      <c r="AN84" s="120">
        <f>(M84+N84)/BV84</f>
        <v>0.16666666666666666</v>
      </c>
      <c r="AO84" s="120">
        <f>N84/BV84</f>
        <v>4.1666666666666664E-2</v>
      </c>
      <c r="AP84" s="27" t="s">
        <v>84</v>
      </c>
      <c r="AQ84" s="27" t="s">
        <v>85</v>
      </c>
      <c r="AR84" s="35" t="s">
        <v>109</v>
      </c>
      <c r="AS84" s="47" t="s">
        <v>110</v>
      </c>
      <c r="AT84" s="35" t="s">
        <v>120</v>
      </c>
      <c r="AU84" s="47" t="s">
        <v>87</v>
      </c>
      <c r="AV84" s="36">
        <v>0</v>
      </c>
      <c r="AW84" s="36"/>
      <c r="AX84" s="36"/>
      <c r="AY84" s="36"/>
      <c r="AZ84" s="36">
        <v>1.105</v>
      </c>
      <c r="BA84" s="36">
        <v>0.83899999999999997</v>
      </c>
      <c r="BB84" s="37"/>
      <c r="BC84" s="123">
        <f t="shared" si="26"/>
        <v>1.944</v>
      </c>
      <c r="BD84" s="24"/>
      <c r="BE84" s="24"/>
      <c r="BF84" s="24"/>
      <c r="BG84" s="24"/>
      <c r="BH84" s="124">
        <f t="shared" si="27"/>
        <v>1.944</v>
      </c>
      <c r="BI84" s="45">
        <f>BH84/BV84</f>
        <v>8.1000000000000003E-2</v>
      </c>
      <c r="BJ84" s="39" t="s">
        <v>88</v>
      </c>
      <c r="BK84" s="136">
        <v>50</v>
      </c>
      <c r="BL84" s="137">
        <v>50</v>
      </c>
      <c r="BM84" s="137">
        <v>0</v>
      </c>
      <c r="BN84" s="137">
        <v>30</v>
      </c>
      <c r="BO84" s="137">
        <v>20</v>
      </c>
      <c r="BP84" s="137">
        <v>10</v>
      </c>
      <c r="BQ84" s="138">
        <f t="shared" si="28"/>
        <v>100</v>
      </c>
      <c r="BR84" s="138">
        <f t="shared" si="29"/>
        <v>30</v>
      </c>
      <c r="BS84" s="138">
        <f t="shared" si="30"/>
        <v>30</v>
      </c>
      <c r="BT84" s="138">
        <f t="shared" si="31"/>
        <v>160</v>
      </c>
      <c r="BU84" s="27" t="s">
        <v>328</v>
      </c>
      <c r="BV84" s="202">
        <v>24</v>
      </c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</row>
    <row r="85" spans="1:114" ht="12.75" hidden="1" customHeight="1">
      <c r="A85" s="25" t="s">
        <v>329</v>
      </c>
      <c r="B85" s="29" t="s">
        <v>330</v>
      </c>
      <c r="C85" s="29" t="s">
        <v>155</v>
      </c>
      <c r="D85" s="29" t="s">
        <v>155</v>
      </c>
      <c r="E85" s="28" t="s">
        <v>151</v>
      </c>
      <c r="F85" s="25" t="s">
        <v>79</v>
      </c>
      <c r="G85" s="27" t="s">
        <v>91</v>
      </c>
      <c r="H85" s="27" t="s">
        <v>92</v>
      </c>
      <c r="I85" s="56" t="s">
        <v>94</v>
      </c>
      <c r="J85" s="27" t="s">
        <v>134</v>
      </c>
      <c r="K85" s="107">
        <v>0</v>
      </c>
      <c r="L85" s="33">
        <v>35</v>
      </c>
      <c r="M85" s="33">
        <v>13</v>
      </c>
      <c r="N85" s="33">
        <v>2</v>
      </c>
      <c r="O85" s="106">
        <f t="shared" si="25"/>
        <v>227</v>
      </c>
      <c r="P85" s="33">
        <v>165</v>
      </c>
      <c r="Q85" s="33">
        <v>52</v>
      </c>
      <c r="R85" s="33">
        <v>10</v>
      </c>
      <c r="S85" s="106">
        <v>0</v>
      </c>
      <c r="T85" s="33">
        <v>0</v>
      </c>
      <c r="U85" s="33">
        <v>16</v>
      </c>
      <c r="V85" s="33">
        <v>16</v>
      </c>
      <c r="W85" s="33">
        <v>3</v>
      </c>
      <c r="X85" s="33">
        <v>0</v>
      </c>
      <c r="Y85" s="33">
        <v>0</v>
      </c>
      <c r="Z85" s="106">
        <v>0</v>
      </c>
      <c r="AA85" s="33">
        <v>0</v>
      </c>
      <c r="AB85" s="33">
        <v>12</v>
      </c>
      <c r="AC85" s="33">
        <v>0</v>
      </c>
      <c r="AD85" s="33">
        <v>0</v>
      </c>
      <c r="AE85" s="33">
        <v>1</v>
      </c>
      <c r="AF85" s="33">
        <v>0</v>
      </c>
      <c r="AG85" s="106">
        <v>0</v>
      </c>
      <c r="AH85" s="33">
        <v>0</v>
      </c>
      <c r="AI85" s="33">
        <v>2</v>
      </c>
      <c r="AJ85" s="33">
        <v>0</v>
      </c>
      <c r="AK85" s="33">
        <v>0</v>
      </c>
      <c r="AL85" s="33">
        <v>0</v>
      </c>
      <c r="AM85" s="33">
        <v>0</v>
      </c>
      <c r="AN85" s="120">
        <f>(M85+N85)/BV85</f>
        <v>0.3</v>
      </c>
      <c r="AO85" s="120">
        <f>N85/BV85</f>
        <v>0.04</v>
      </c>
      <c r="AP85" s="27" t="s">
        <v>93</v>
      </c>
      <c r="AQ85" s="27" t="s">
        <v>85</v>
      </c>
      <c r="AR85" s="27" t="s">
        <v>94</v>
      </c>
      <c r="AS85" s="27" t="s">
        <v>134</v>
      </c>
      <c r="AT85" s="35" t="s">
        <v>128</v>
      </c>
      <c r="AU85" s="27" t="s">
        <v>98</v>
      </c>
      <c r="AV85" s="36">
        <v>0</v>
      </c>
      <c r="AW85" s="43"/>
      <c r="AX85" s="43"/>
      <c r="AY85" s="43"/>
      <c r="AZ85" s="43"/>
      <c r="BA85" s="43">
        <v>0.5</v>
      </c>
      <c r="BB85" s="43">
        <v>4.7176499999999999</v>
      </c>
      <c r="BC85" s="123">
        <f t="shared" si="26"/>
        <v>5.2176499999999999</v>
      </c>
      <c r="BD85" s="36" t="s">
        <v>111</v>
      </c>
      <c r="BE85" s="44"/>
      <c r="BF85" s="44"/>
      <c r="BG85" s="44"/>
      <c r="BH85" s="124">
        <f t="shared" si="27"/>
        <v>5.2176499999999999</v>
      </c>
      <c r="BI85" s="45">
        <f>BH85/BV85</f>
        <v>0.104353</v>
      </c>
      <c r="BJ85" s="39" t="s">
        <v>88</v>
      </c>
      <c r="BK85" s="136">
        <v>50</v>
      </c>
      <c r="BL85" s="137">
        <v>50</v>
      </c>
      <c r="BM85" s="137">
        <v>10</v>
      </c>
      <c r="BN85" s="137">
        <v>10</v>
      </c>
      <c r="BO85" s="137">
        <v>20</v>
      </c>
      <c r="BP85" s="137">
        <v>20</v>
      </c>
      <c r="BQ85" s="138">
        <f t="shared" si="28"/>
        <v>100</v>
      </c>
      <c r="BR85" s="138">
        <f t="shared" si="29"/>
        <v>20</v>
      </c>
      <c r="BS85" s="138">
        <f t="shared" si="30"/>
        <v>40</v>
      </c>
      <c r="BT85" s="138">
        <f t="shared" si="31"/>
        <v>160</v>
      </c>
      <c r="BU85" s="27" t="s">
        <v>331</v>
      </c>
      <c r="BV85" s="202">
        <v>50</v>
      </c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</row>
    <row r="86" spans="1:114" ht="13.5" hidden="1" customHeight="1">
      <c r="A86" s="24" t="s">
        <v>332</v>
      </c>
      <c r="B86" s="29" t="s">
        <v>333</v>
      </c>
      <c r="C86" s="30" t="s">
        <v>155</v>
      </c>
      <c r="D86" s="29" t="s">
        <v>155</v>
      </c>
      <c r="E86" s="28" t="s">
        <v>151</v>
      </c>
      <c r="F86" s="24" t="s">
        <v>79</v>
      </c>
      <c r="G86" s="29" t="s">
        <v>91</v>
      </c>
      <c r="H86" s="29" t="s">
        <v>92</v>
      </c>
      <c r="I86" s="29" t="s">
        <v>109</v>
      </c>
      <c r="J86" s="27" t="s">
        <v>134</v>
      </c>
      <c r="K86" s="112">
        <v>0</v>
      </c>
      <c r="L86" s="72">
        <v>60</v>
      </c>
      <c r="M86" s="72">
        <v>23</v>
      </c>
      <c r="N86" s="72">
        <v>4</v>
      </c>
      <c r="O86" s="106">
        <f t="shared" si="25"/>
        <v>395</v>
      </c>
      <c r="P86" s="33">
        <v>286</v>
      </c>
      <c r="Q86" s="33">
        <v>91</v>
      </c>
      <c r="R86" s="33">
        <v>18</v>
      </c>
      <c r="S86" s="106">
        <v>0</v>
      </c>
      <c r="T86" s="33">
        <v>0</v>
      </c>
      <c r="U86" s="33">
        <v>28</v>
      </c>
      <c r="V86" s="33">
        <v>26</v>
      </c>
      <c r="W86" s="33">
        <v>6</v>
      </c>
      <c r="X86" s="33">
        <v>0</v>
      </c>
      <c r="Y86" s="33">
        <v>0</v>
      </c>
      <c r="Z86" s="106">
        <v>0</v>
      </c>
      <c r="AA86" s="33">
        <v>0</v>
      </c>
      <c r="AB86" s="33">
        <v>21</v>
      </c>
      <c r="AC86" s="33">
        <v>0</v>
      </c>
      <c r="AD86" s="33">
        <v>0</v>
      </c>
      <c r="AE86" s="33">
        <v>2</v>
      </c>
      <c r="AF86" s="33">
        <v>0</v>
      </c>
      <c r="AG86" s="106">
        <v>0</v>
      </c>
      <c r="AH86" s="72">
        <v>0</v>
      </c>
      <c r="AI86" s="72">
        <v>4</v>
      </c>
      <c r="AJ86" s="72">
        <v>0</v>
      </c>
      <c r="AK86" s="72">
        <v>0</v>
      </c>
      <c r="AL86" s="72">
        <v>0</v>
      </c>
      <c r="AM86" s="72">
        <v>0</v>
      </c>
      <c r="AN86" s="120">
        <f>(M86+N86)/BV86</f>
        <v>0.31034482758620691</v>
      </c>
      <c r="AO86" s="120">
        <f>N86/BV86</f>
        <v>4.5977011494252873E-2</v>
      </c>
      <c r="AP86" s="27" t="s">
        <v>93</v>
      </c>
      <c r="AQ86" s="27" t="s">
        <v>85</v>
      </c>
      <c r="AR86" s="29" t="s">
        <v>109</v>
      </c>
      <c r="AS86" s="27" t="s">
        <v>134</v>
      </c>
      <c r="AT86" s="29" t="s">
        <v>128</v>
      </c>
      <c r="AU86" s="27" t="s">
        <v>134</v>
      </c>
      <c r="AV86" s="36">
        <v>0</v>
      </c>
      <c r="AW86" s="36"/>
      <c r="AX86" s="36"/>
      <c r="AY86" s="36"/>
      <c r="AZ86" s="36">
        <v>1</v>
      </c>
      <c r="BA86" s="36">
        <v>4</v>
      </c>
      <c r="BB86" s="36">
        <f>4.078711-0.5-0.1</f>
        <v>3.4787110000000001</v>
      </c>
      <c r="BC86" s="123">
        <f t="shared" si="26"/>
        <v>8.4787110000000006</v>
      </c>
      <c r="BD86" s="24" t="s">
        <v>111</v>
      </c>
      <c r="BE86" s="44"/>
      <c r="BF86" s="44">
        <v>0.6</v>
      </c>
      <c r="BG86" s="49"/>
      <c r="BH86" s="124">
        <f t="shared" si="27"/>
        <v>9.0787110000000002</v>
      </c>
      <c r="BI86" s="45">
        <f>BH86/BV86</f>
        <v>0.104353</v>
      </c>
      <c r="BJ86" s="39" t="s">
        <v>102</v>
      </c>
      <c r="BK86" s="136">
        <v>50</v>
      </c>
      <c r="BL86" s="137">
        <v>50</v>
      </c>
      <c r="BM86" s="137">
        <v>40</v>
      </c>
      <c r="BN86" s="137">
        <v>30</v>
      </c>
      <c r="BO86" s="137">
        <v>20</v>
      </c>
      <c r="BP86" s="137">
        <v>20</v>
      </c>
      <c r="BQ86" s="138">
        <f t="shared" si="28"/>
        <v>100</v>
      </c>
      <c r="BR86" s="138">
        <f t="shared" si="29"/>
        <v>70</v>
      </c>
      <c r="BS86" s="138">
        <f t="shared" si="30"/>
        <v>40</v>
      </c>
      <c r="BT86" s="138">
        <f t="shared" si="31"/>
        <v>210</v>
      </c>
      <c r="BU86" s="27" t="s">
        <v>334</v>
      </c>
      <c r="BV86" s="202">
        <v>87</v>
      </c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</row>
    <row r="87" spans="1:114" ht="13.5" hidden="1" customHeight="1">
      <c r="A87" s="25" t="s">
        <v>335</v>
      </c>
      <c r="B87" s="29" t="s">
        <v>336</v>
      </c>
      <c r="C87" s="58" t="s">
        <v>155</v>
      </c>
      <c r="D87" s="30" t="s">
        <v>155</v>
      </c>
      <c r="E87" s="28" t="s">
        <v>151</v>
      </c>
      <c r="F87" s="25" t="s">
        <v>108</v>
      </c>
      <c r="G87" s="28" t="s">
        <v>92</v>
      </c>
      <c r="H87" s="28" t="s">
        <v>92</v>
      </c>
      <c r="I87" s="30" t="s">
        <v>86</v>
      </c>
      <c r="J87" s="28" t="s">
        <v>110</v>
      </c>
      <c r="K87" s="106">
        <v>12</v>
      </c>
      <c r="L87" s="33">
        <v>8</v>
      </c>
      <c r="M87" s="33">
        <v>0</v>
      </c>
      <c r="N87" s="33">
        <v>4</v>
      </c>
      <c r="O87" s="106">
        <f t="shared" si="25"/>
        <v>44</v>
      </c>
      <c r="P87" s="33">
        <v>24</v>
      </c>
      <c r="Q87" s="33">
        <v>0</v>
      </c>
      <c r="R87" s="33">
        <v>20</v>
      </c>
      <c r="S87" s="106">
        <f t="shared" ref="S87:S100" si="32">SUM(T87:Y87)</f>
        <v>8</v>
      </c>
      <c r="T87" s="33">
        <v>0</v>
      </c>
      <c r="U87" s="33">
        <v>0</v>
      </c>
      <c r="V87" s="33">
        <v>0</v>
      </c>
      <c r="W87" s="33">
        <v>8</v>
      </c>
      <c r="X87" s="33">
        <v>0</v>
      </c>
      <c r="Y87" s="33">
        <v>0</v>
      </c>
      <c r="Z87" s="106">
        <f t="shared" ref="Z87:Z100" si="33">SUM(AA87:AF87)</f>
        <v>0</v>
      </c>
      <c r="AA87" s="33">
        <v>0</v>
      </c>
      <c r="AB87" s="33">
        <v>0</v>
      </c>
      <c r="AC87" s="33">
        <v>0</v>
      </c>
      <c r="AD87" s="33">
        <v>0</v>
      </c>
      <c r="AE87" s="33">
        <v>0</v>
      </c>
      <c r="AF87" s="33">
        <v>0</v>
      </c>
      <c r="AG87" s="106">
        <f t="shared" ref="AG87:AG100" si="34">SUM(AH87:AM87)</f>
        <v>4</v>
      </c>
      <c r="AH87" s="33">
        <v>0</v>
      </c>
      <c r="AI87" s="33">
        <v>0</v>
      </c>
      <c r="AJ87" s="33">
        <v>4</v>
      </c>
      <c r="AK87" s="33">
        <v>0</v>
      </c>
      <c r="AL87" s="33">
        <v>0</v>
      </c>
      <c r="AM87" s="33">
        <v>0</v>
      </c>
      <c r="AN87" s="120">
        <f t="shared" ref="AN87:AN92" si="35">(M87+N87)/K87</f>
        <v>0.33333333333333331</v>
      </c>
      <c r="AO87" s="120">
        <f t="shared" ref="AO87:AO100" si="36">N87/K87</f>
        <v>0.33333333333333331</v>
      </c>
      <c r="AP87" s="27" t="s">
        <v>93</v>
      </c>
      <c r="AQ87" s="27" t="s">
        <v>241</v>
      </c>
      <c r="AR87" s="30" t="s">
        <v>86</v>
      </c>
      <c r="AS87" s="28" t="s">
        <v>110</v>
      </c>
      <c r="AT87" s="30" t="s">
        <v>94</v>
      </c>
      <c r="AU87" s="27" t="s">
        <v>101</v>
      </c>
      <c r="AV87" s="36">
        <v>0</v>
      </c>
      <c r="AW87" s="43"/>
      <c r="AX87" s="43"/>
      <c r="AY87" s="43">
        <v>1.0522359999999999</v>
      </c>
      <c r="AZ87" s="37"/>
      <c r="BA87" s="37"/>
      <c r="BB87" s="37"/>
      <c r="BC87" s="123">
        <f t="shared" si="26"/>
        <v>1.0522359999999999</v>
      </c>
      <c r="BD87" s="36" t="s">
        <v>111</v>
      </c>
      <c r="BE87" s="44"/>
      <c r="BF87" s="44">
        <v>0.2</v>
      </c>
      <c r="BG87" s="44"/>
      <c r="BH87" s="124">
        <f t="shared" si="27"/>
        <v>1.2522359999999999</v>
      </c>
      <c r="BI87" s="45">
        <f t="shared" ref="BI87:BI100" si="37">BH87/K87</f>
        <v>0.10435299999999999</v>
      </c>
      <c r="BJ87" s="39" t="s">
        <v>102</v>
      </c>
      <c r="BK87" s="136">
        <v>50</v>
      </c>
      <c r="BL87" s="137">
        <v>50</v>
      </c>
      <c r="BM87" s="137">
        <v>0</v>
      </c>
      <c r="BN87" s="137">
        <v>30</v>
      </c>
      <c r="BO87" s="137">
        <v>20</v>
      </c>
      <c r="BP87" s="137">
        <v>20</v>
      </c>
      <c r="BQ87" s="138">
        <f t="shared" si="28"/>
        <v>100</v>
      </c>
      <c r="BR87" s="138">
        <f t="shared" si="29"/>
        <v>30</v>
      </c>
      <c r="BS87" s="138">
        <f t="shared" si="30"/>
        <v>40</v>
      </c>
      <c r="BT87" s="138">
        <f t="shared" si="31"/>
        <v>170</v>
      </c>
      <c r="BU87" s="27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</row>
    <row r="88" spans="1:114" ht="13.5" hidden="1" customHeight="1">
      <c r="A88" s="25" t="s">
        <v>337</v>
      </c>
      <c r="B88" s="30" t="s">
        <v>338</v>
      </c>
      <c r="C88" s="30" t="s">
        <v>155</v>
      </c>
      <c r="D88" s="30" t="s">
        <v>155</v>
      </c>
      <c r="E88" s="28" t="s">
        <v>151</v>
      </c>
      <c r="F88" s="25" t="s">
        <v>108</v>
      </c>
      <c r="G88" s="30" t="s">
        <v>80</v>
      </c>
      <c r="H88" s="30" t="s">
        <v>81</v>
      </c>
      <c r="I88" s="30" t="s">
        <v>86</v>
      </c>
      <c r="J88" s="28" t="s">
        <v>110</v>
      </c>
      <c r="K88" s="107">
        <v>12</v>
      </c>
      <c r="L88" s="33">
        <v>12</v>
      </c>
      <c r="M88" s="33">
        <v>0</v>
      </c>
      <c r="N88" s="33">
        <v>0</v>
      </c>
      <c r="O88" s="106">
        <f t="shared" si="25"/>
        <v>48</v>
      </c>
      <c r="P88" s="33">
        <v>48</v>
      </c>
      <c r="Q88" s="33">
        <v>0</v>
      </c>
      <c r="R88" s="33">
        <v>0</v>
      </c>
      <c r="S88" s="106">
        <f t="shared" si="32"/>
        <v>12</v>
      </c>
      <c r="T88" s="33">
        <v>0</v>
      </c>
      <c r="U88" s="33">
        <v>12</v>
      </c>
      <c r="V88" s="33">
        <v>0</v>
      </c>
      <c r="W88" s="33">
        <v>0</v>
      </c>
      <c r="X88" s="33">
        <v>0</v>
      </c>
      <c r="Y88" s="33">
        <v>0</v>
      </c>
      <c r="Z88" s="106">
        <f t="shared" si="33"/>
        <v>0</v>
      </c>
      <c r="AA88" s="33">
        <v>0</v>
      </c>
      <c r="AB88" s="33">
        <v>0</v>
      </c>
      <c r="AC88" s="33">
        <v>0</v>
      </c>
      <c r="AD88" s="33">
        <v>0</v>
      </c>
      <c r="AE88" s="33">
        <v>0</v>
      </c>
      <c r="AF88" s="33">
        <v>0</v>
      </c>
      <c r="AG88" s="106">
        <f t="shared" si="34"/>
        <v>0</v>
      </c>
      <c r="AH88" s="33">
        <v>0</v>
      </c>
      <c r="AI88" s="33">
        <v>0</v>
      </c>
      <c r="AJ88" s="33">
        <v>0</v>
      </c>
      <c r="AK88" s="33">
        <v>0</v>
      </c>
      <c r="AL88" s="33">
        <v>0</v>
      </c>
      <c r="AM88" s="33">
        <v>0</v>
      </c>
      <c r="AN88" s="120">
        <f t="shared" si="35"/>
        <v>0</v>
      </c>
      <c r="AO88" s="120">
        <f t="shared" si="36"/>
        <v>0</v>
      </c>
      <c r="AP88" s="27" t="s">
        <v>84</v>
      </c>
      <c r="AQ88" s="27" t="s">
        <v>85</v>
      </c>
      <c r="AR88" s="30" t="s">
        <v>86</v>
      </c>
      <c r="AS88" s="28" t="s">
        <v>110</v>
      </c>
      <c r="AT88" s="30" t="s">
        <v>94</v>
      </c>
      <c r="AU88" s="27" t="s">
        <v>121</v>
      </c>
      <c r="AV88" s="36">
        <v>0</v>
      </c>
      <c r="AW88" s="43"/>
      <c r="AX88" s="43"/>
      <c r="AY88" s="43">
        <v>0.97199999999999998</v>
      </c>
      <c r="AZ88" s="37"/>
      <c r="BA88" s="37"/>
      <c r="BB88" s="37"/>
      <c r="BC88" s="123">
        <f t="shared" si="26"/>
        <v>0.97199999999999998</v>
      </c>
      <c r="BD88" s="36" t="s">
        <v>111</v>
      </c>
      <c r="BE88" s="44"/>
      <c r="BF88" s="44"/>
      <c r="BG88" s="44"/>
      <c r="BH88" s="124">
        <f t="shared" si="27"/>
        <v>0.97199999999999998</v>
      </c>
      <c r="BI88" s="45">
        <f t="shared" si="37"/>
        <v>8.1000000000000003E-2</v>
      </c>
      <c r="BJ88" s="39" t="s">
        <v>88</v>
      </c>
      <c r="BK88" s="136">
        <v>50</v>
      </c>
      <c r="BL88" s="137">
        <v>50</v>
      </c>
      <c r="BM88" s="137">
        <v>0</v>
      </c>
      <c r="BN88" s="137">
        <v>30</v>
      </c>
      <c r="BO88" s="137">
        <v>20</v>
      </c>
      <c r="BP88" s="137">
        <v>10</v>
      </c>
      <c r="BQ88" s="138">
        <f t="shared" si="28"/>
        <v>100</v>
      </c>
      <c r="BR88" s="138">
        <f t="shared" si="29"/>
        <v>30</v>
      </c>
      <c r="BS88" s="138">
        <f t="shared" si="30"/>
        <v>30</v>
      </c>
      <c r="BT88" s="138">
        <f t="shared" si="31"/>
        <v>160</v>
      </c>
      <c r="BU88" s="27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</row>
    <row r="89" spans="1:114" ht="13.5" hidden="1" customHeight="1">
      <c r="A89" s="25" t="s">
        <v>339</v>
      </c>
      <c r="B89" s="30" t="s">
        <v>340</v>
      </c>
      <c r="C89" s="30" t="s">
        <v>155</v>
      </c>
      <c r="D89" s="30" t="s">
        <v>155</v>
      </c>
      <c r="E89" s="28" t="s">
        <v>151</v>
      </c>
      <c r="F89" s="25" t="s">
        <v>108</v>
      </c>
      <c r="G89" s="30" t="s">
        <v>92</v>
      </c>
      <c r="H89" s="30" t="s">
        <v>92</v>
      </c>
      <c r="I89" s="30" t="s">
        <v>100</v>
      </c>
      <c r="J89" s="28" t="s">
        <v>110</v>
      </c>
      <c r="K89" s="107">
        <v>30</v>
      </c>
      <c r="L89" s="33">
        <v>0</v>
      </c>
      <c r="M89" s="33">
        <v>27</v>
      </c>
      <c r="N89" s="33">
        <v>3</v>
      </c>
      <c r="O89" s="106">
        <f t="shared" si="25"/>
        <v>80</v>
      </c>
      <c r="P89" s="33">
        <v>0</v>
      </c>
      <c r="Q89" s="33">
        <v>71</v>
      </c>
      <c r="R89" s="33">
        <v>9</v>
      </c>
      <c r="S89" s="106">
        <f t="shared" si="32"/>
        <v>0</v>
      </c>
      <c r="T89" s="33">
        <v>0</v>
      </c>
      <c r="U89" s="33">
        <v>0</v>
      </c>
      <c r="V89" s="33">
        <v>0</v>
      </c>
      <c r="W89" s="33">
        <v>0</v>
      </c>
      <c r="X89" s="33">
        <v>0</v>
      </c>
      <c r="Y89" s="33">
        <v>0</v>
      </c>
      <c r="Z89" s="106">
        <f t="shared" si="33"/>
        <v>27</v>
      </c>
      <c r="AA89" s="33">
        <v>10</v>
      </c>
      <c r="AB89" s="33">
        <v>17</v>
      </c>
      <c r="AC89" s="33">
        <v>0</v>
      </c>
      <c r="AD89" s="33">
        <v>0</v>
      </c>
      <c r="AE89" s="33">
        <v>0</v>
      </c>
      <c r="AF89" s="33">
        <v>0</v>
      </c>
      <c r="AG89" s="106">
        <f t="shared" si="34"/>
        <v>3</v>
      </c>
      <c r="AH89" s="33">
        <v>0</v>
      </c>
      <c r="AI89" s="33">
        <v>3</v>
      </c>
      <c r="AJ89" s="33">
        <v>0</v>
      </c>
      <c r="AK89" s="33">
        <v>0</v>
      </c>
      <c r="AL89" s="33">
        <v>0</v>
      </c>
      <c r="AM89" s="33">
        <v>0</v>
      </c>
      <c r="AN89" s="120">
        <f t="shared" si="35"/>
        <v>1</v>
      </c>
      <c r="AO89" s="120">
        <f t="shared" si="36"/>
        <v>0.1</v>
      </c>
      <c r="AP89" s="27" t="s">
        <v>93</v>
      </c>
      <c r="AQ89" s="27" t="s">
        <v>241</v>
      </c>
      <c r="AR89" s="30" t="s">
        <v>100</v>
      </c>
      <c r="AS89" s="28" t="s">
        <v>110</v>
      </c>
      <c r="AT89" s="30" t="s">
        <v>86</v>
      </c>
      <c r="AU89" s="27" t="s">
        <v>101</v>
      </c>
      <c r="AV89" s="36">
        <v>0</v>
      </c>
      <c r="AW89" s="43">
        <v>1</v>
      </c>
      <c r="AX89" s="43">
        <v>1.63059</v>
      </c>
      <c r="AY89" s="43"/>
      <c r="AZ89" s="37"/>
      <c r="BA89" s="37"/>
      <c r="BB89" s="37"/>
      <c r="BC89" s="123">
        <f t="shared" si="26"/>
        <v>2.6305899999999998</v>
      </c>
      <c r="BD89" s="36"/>
      <c r="BE89" s="44"/>
      <c r="BF89" s="44">
        <v>0.5</v>
      </c>
      <c r="BG89" s="44"/>
      <c r="BH89" s="124">
        <f t="shared" si="27"/>
        <v>3.1305899999999998</v>
      </c>
      <c r="BI89" s="45">
        <f t="shared" si="37"/>
        <v>0.10435299999999999</v>
      </c>
      <c r="BJ89" s="39" t="s">
        <v>102</v>
      </c>
      <c r="BK89" s="136">
        <v>50</v>
      </c>
      <c r="BL89" s="137">
        <v>50</v>
      </c>
      <c r="BM89" s="137">
        <v>0</v>
      </c>
      <c r="BN89" s="137">
        <v>30</v>
      </c>
      <c r="BO89" s="137">
        <v>20</v>
      </c>
      <c r="BP89" s="137">
        <v>30</v>
      </c>
      <c r="BQ89" s="138">
        <f t="shared" si="28"/>
        <v>100</v>
      </c>
      <c r="BR89" s="138">
        <f t="shared" si="29"/>
        <v>30</v>
      </c>
      <c r="BS89" s="138">
        <f t="shared" si="30"/>
        <v>50</v>
      </c>
      <c r="BT89" s="138">
        <f t="shared" si="31"/>
        <v>180</v>
      </c>
      <c r="BU89" s="27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</row>
    <row r="90" spans="1:114" ht="13.5" hidden="1" customHeight="1">
      <c r="A90" s="24" t="s">
        <v>341</v>
      </c>
      <c r="B90" s="58" t="s">
        <v>342</v>
      </c>
      <c r="C90" s="58" t="s">
        <v>155</v>
      </c>
      <c r="D90" s="30" t="s">
        <v>155</v>
      </c>
      <c r="E90" s="28" t="s">
        <v>151</v>
      </c>
      <c r="F90" s="24" t="s">
        <v>108</v>
      </c>
      <c r="G90" s="28" t="s">
        <v>91</v>
      </c>
      <c r="H90" s="28" t="s">
        <v>92</v>
      </c>
      <c r="I90" s="47" t="s">
        <v>82</v>
      </c>
      <c r="J90" s="58" t="s">
        <v>87</v>
      </c>
      <c r="K90" s="112">
        <v>51</v>
      </c>
      <c r="L90" s="24">
        <v>20</v>
      </c>
      <c r="M90" s="24">
        <v>27</v>
      </c>
      <c r="N90" s="24">
        <v>4</v>
      </c>
      <c r="O90" s="106">
        <f t="shared" si="25"/>
        <v>188</v>
      </c>
      <c r="P90" s="24">
        <v>80</v>
      </c>
      <c r="Q90" s="24">
        <v>96</v>
      </c>
      <c r="R90" s="24">
        <v>12</v>
      </c>
      <c r="S90" s="106">
        <f t="shared" si="32"/>
        <v>20</v>
      </c>
      <c r="T90" s="24">
        <v>0</v>
      </c>
      <c r="U90" s="24">
        <v>20</v>
      </c>
      <c r="V90" s="24">
        <v>0</v>
      </c>
      <c r="W90" s="24">
        <v>0</v>
      </c>
      <c r="X90" s="24">
        <v>0</v>
      </c>
      <c r="Y90" s="24">
        <v>0</v>
      </c>
      <c r="Z90" s="106">
        <f t="shared" si="33"/>
        <v>27</v>
      </c>
      <c r="AA90" s="24">
        <v>6</v>
      </c>
      <c r="AB90" s="24">
        <v>21</v>
      </c>
      <c r="AC90" s="24">
        <v>0</v>
      </c>
      <c r="AD90" s="24">
        <v>0</v>
      </c>
      <c r="AE90" s="24">
        <v>0</v>
      </c>
      <c r="AF90" s="24">
        <v>0</v>
      </c>
      <c r="AG90" s="106">
        <f t="shared" si="34"/>
        <v>4</v>
      </c>
      <c r="AH90" s="24">
        <v>2</v>
      </c>
      <c r="AI90" s="24">
        <v>2</v>
      </c>
      <c r="AJ90" s="24">
        <v>0</v>
      </c>
      <c r="AK90" s="24">
        <v>0</v>
      </c>
      <c r="AL90" s="24">
        <v>0</v>
      </c>
      <c r="AM90" s="24">
        <v>0</v>
      </c>
      <c r="AN90" s="120">
        <f t="shared" si="35"/>
        <v>0.60784313725490191</v>
      </c>
      <c r="AO90" s="120">
        <f t="shared" si="36"/>
        <v>7.8431372549019607E-2</v>
      </c>
      <c r="AP90" s="27" t="s">
        <v>93</v>
      </c>
      <c r="AQ90" s="27" t="s">
        <v>85</v>
      </c>
      <c r="AR90" s="47" t="s">
        <v>82</v>
      </c>
      <c r="AS90" s="47" t="s">
        <v>87</v>
      </c>
      <c r="AT90" s="47" t="s">
        <v>86</v>
      </c>
      <c r="AU90" s="35" t="s">
        <v>83</v>
      </c>
      <c r="AV90" s="36">
        <v>0</v>
      </c>
      <c r="AW90" s="43"/>
      <c r="AX90" s="43">
        <v>2.5</v>
      </c>
      <c r="AY90" s="43">
        <v>2.1572891900000002</v>
      </c>
      <c r="AZ90" s="37"/>
      <c r="BA90" s="37"/>
      <c r="BB90" s="37"/>
      <c r="BC90" s="123">
        <f t="shared" si="26"/>
        <v>4.6572891900000002</v>
      </c>
      <c r="BD90" s="24" t="s">
        <v>111</v>
      </c>
      <c r="BE90" s="44"/>
      <c r="BF90" s="44">
        <v>1</v>
      </c>
      <c r="BG90" s="44"/>
      <c r="BH90" s="124">
        <f t="shared" si="27"/>
        <v>5.6572891900000002</v>
      </c>
      <c r="BI90" s="45">
        <f t="shared" si="37"/>
        <v>0.11092723901960784</v>
      </c>
      <c r="BJ90" s="39" t="s">
        <v>102</v>
      </c>
      <c r="BK90" s="136">
        <v>50</v>
      </c>
      <c r="BL90" s="137">
        <v>50</v>
      </c>
      <c r="BM90" s="137">
        <v>0</v>
      </c>
      <c r="BN90" s="137">
        <v>30</v>
      </c>
      <c r="BO90" s="137">
        <v>20</v>
      </c>
      <c r="BP90" s="137">
        <v>20</v>
      </c>
      <c r="BQ90" s="138">
        <f t="shared" si="28"/>
        <v>100</v>
      </c>
      <c r="BR90" s="138">
        <f t="shared" si="29"/>
        <v>30</v>
      </c>
      <c r="BS90" s="138">
        <f t="shared" si="30"/>
        <v>40</v>
      </c>
      <c r="BT90" s="138">
        <f t="shared" si="31"/>
        <v>170</v>
      </c>
      <c r="BU90" s="35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</row>
    <row r="91" spans="1:114" ht="13.5" hidden="1" customHeight="1">
      <c r="A91" s="25" t="s">
        <v>343</v>
      </c>
      <c r="B91" s="29" t="s">
        <v>344</v>
      </c>
      <c r="C91" s="58" t="s">
        <v>155</v>
      </c>
      <c r="D91" s="30" t="s">
        <v>155</v>
      </c>
      <c r="E91" s="28" t="s">
        <v>151</v>
      </c>
      <c r="F91" s="25" t="s">
        <v>108</v>
      </c>
      <c r="G91" s="28" t="s">
        <v>80</v>
      </c>
      <c r="H91" s="30" t="s">
        <v>81</v>
      </c>
      <c r="I91" s="30" t="s">
        <v>82</v>
      </c>
      <c r="J91" s="28" t="s">
        <v>135</v>
      </c>
      <c r="K91" s="107">
        <v>30</v>
      </c>
      <c r="L91" s="33">
        <v>30</v>
      </c>
      <c r="M91" s="33">
        <v>0</v>
      </c>
      <c r="N91" s="33">
        <v>0</v>
      </c>
      <c r="O91" s="106">
        <f t="shared" si="25"/>
        <v>86</v>
      </c>
      <c r="P91" s="33">
        <v>86</v>
      </c>
      <c r="Q91" s="33">
        <v>0</v>
      </c>
      <c r="R91" s="33">
        <v>0</v>
      </c>
      <c r="S91" s="106">
        <f t="shared" si="32"/>
        <v>30</v>
      </c>
      <c r="T91" s="33">
        <v>12</v>
      </c>
      <c r="U91" s="33">
        <v>18</v>
      </c>
      <c r="V91" s="33">
        <v>0</v>
      </c>
      <c r="W91" s="33">
        <v>0</v>
      </c>
      <c r="X91" s="33">
        <v>0</v>
      </c>
      <c r="Y91" s="33">
        <v>0</v>
      </c>
      <c r="Z91" s="106">
        <f t="shared" si="33"/>
        <v>0</v>
      </c>
      <c r="AA91" s="33">
        <v>0</v>
      </c>
      <c r="AB91" s="33">
        <v>0</v>
      </c>
      <c r="AC91" s="33">
        <v>0</v>
      </c>
      <c r="AD91" s="33">
        <v>0</v>
      </c>
      <c r="AE91" s="33">
        <v>0</v>
      </c>
      <c r="AF91" s="33">
        <v>0</v>
      </c>
      <c r="AG91" s="106">
        <f t="shared" si="34"/>
        <v>0</v>
      </c>
      <c r="AH91" s="33">
        <v>0</v>
      </c>
      <c r="AI91" s="33">
        <v>0</v>
      </c>
      <c r="AJ91" s="33">
        <v>0</v>
      </c>
      <c r="AK91" s="33">
        <v>0</v>
      </c>
      <c r="AL91" s="33">
        <v>0</v>
      </c>
      <c r="AM91" s="33">
        <v>0</v>
      </c>
      <c r="AN91" s="120">
        <f t="shared" si="35"/>
        <v>0</v>
      </c>
      <c r="AO91" s="120">
        <f t="shared" si="36"/>
        <v>0</v>
      </c>
      <c r="AP91" s="27" t="s">
        <v>84</v>
      </c>
      <c r="AQ91" s="27" t="s">
        <v>85</v>
      </c>
      <c r="AR91" s="30" t="s">
        <v>82</v>
      </c>
      <c r="AS91" s="30" t="s">
        <v>135</v>
      </c>
      <c r="AT91" s="30" t="s">
        <v>109</v>
      </c>
      <c r="AU91" s="27" t="s">
        <v>119</v>
      </c>
      <c r="AV91" s="36">
        <v>0</v>
      </c>
      <c r="AW91" s="43"/>
      <c r="AX91" s="43">
        <v>1.5</v>
      </c>
      <c r="AY91" s="43">
        <v>0.93</v>
      </c>
      <c r="AZ91" s="37"/>
      <c r="BA91" s="37"/>
      <c r="BB91" s="37"/>
      <c r="BC91" s="123">
        <f t="shared" si="26"/>
        <v>2.4300000000000002</v>
      </c>
      <c r="BD91" s="36"/>
      <c r="BE91" s="44"/>
      <c r="BF91" s="44"/>
      <c r="BG91" s="44"/>
      <c r="BH91" s="124">
        <f t="shared" si="27"/>
        <v>2.4300000000000002</v>
      </c>
      <c r="BI91" s="45">
        <f t="shared" si="37"/>
        <v>8.1000000000000003E-2</v>
      </c>
      <c r="BJ91" s="39" t="s">
        <v>102</v>
      </c>
      <c r="BK91" s="136">
        <v>50</v>
      </c>
      <c r="BL91" s="137">
        <v>50</v>
      </c>
      <c r="BM91" s="137">
        <v>0</v>
      </c>
      <c r="BN91" s="137">
        <v>30</v>
      </c>
      <c r="BO91" s="137">
        <v>20</v>
      </c>
      <c r="BP91" s="137">
        <v>20</v>
      </c>
      <c r="BQ91" s="138">
        <f t="shared" si="28"/>
        <v>100</v>
      </c>
      <c r="BR91" s="138">
        <f t="shared" si="29"/>
        <v>30</v>
      </c>
      <c r="BS91" s="138">
        <f t="shared" si="30"/>
        <v>40</v>
      </c>
      <c r="BT91" s="138">
        <f t="shared" si="31"/>
        <v>170</v>
      </c>
      <c r="BU91" s="27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</row>
    <row r="92" spans="1:114" ht="13.5" hidden="1" customHeight="1">
      <c r="A92" s="25" t="s">
        <v>345</v>
      </c>
      <c r="B92" s="29" t="s">
        <v>346</v>
      </c>
      <c r="C92" s="58" t="s">
        <v>155</v>
      </c>
      <c r="D92" s="30" t="s">
        <v>155</v>
      </c>
      <c r="E92" s="28" t="s">
        <v>151</v>
      </c>
      <c r="F92" s="25" t="s">
        <v>108</v>
      </c>
      <c r="G92" s="28" t="s">
        <v>80</v>
      </c>
      <c r="H92" s="28" t="s">
        <v>80</v>
      </c>
      <c r="I92" s="30" t="s">
        <v>82</v>
      </c>
      <c r="J92" s="28" t="s">
        <v>135</v>
      </c>
      <c r="K92" s="107">
        <v>53</v>
      </c>
      <c r="L92" s="33">
        <v>45</v>
      </c>
      <c r="M92" s="33">
        <v>8</v>
      </c>
      <c r="N92" s="33">
        <v>0</v>
      </c>
      <c r="O92" s="106">
        <f t="shared" si="25"/>
        <v>176</v>
      </c>
      <c r="P92" s="33">
        <v>150</v>
      </c>
      <c r="Q92" s="33">
        <v>26</v>
      </c>
      <c r="R92" s="33">
        <v>0</v>
      </c>
      <c r="S92" s="106">
        <f t="shared" si="32"/>
        <v>45</v>
      </c>
      <c r="T92" s="33">
        <v>15</v>
      </c>
      <c r="U92" s="33">
        <v>30</v>
      </c>
      <c r="V92" s="33">
        <v>0</v>
      </c>
      <c r="W92" s="33">
        <v>0</v>
      </c>
      <c r="X92" s="33">
        <v>0</v>
      </c>
      <c r="Y92" s="33">
        <v>0</v>
      </c>
      <c r="Z92" s="106">
        <f t="shared" si="33"/>
        <v>8</v>
      </c>
      <c r="AA92" s="33">
        <v>3</v>
      </c>
      <c r="AB92" s="33">
        <v>5</v>
      </c>
      <c r="AC92" s="33">
        <v>0</v>
      </c>
      <c r="AD92" s="33">
        <v>0</v>
      </c>
      <c r="AE92" s="33">
        <v>0</v>
      </c>
      <c r="AF92" s="33">
        <v>0</v>
      </c>
      <c r="AG92" s="106">
        <f t="shared" si="34"/>
        <v>0</v>
      </c>
      <c r="AH92" s="33">
        <v>0</v>
      </c>
      <c r="AI92" s="33">
        <v>0</v>
      </c>
      <c r="AJ92" s="33">
        <v>0</v>
      </c>
      <c r="AK92" s="33">
        <v>0</v>
      </c>
      <c r="AL92" s="33">
        <v>0</v>
      </c>
      <c r="AM92" s="33">
        <v>0</v>
      </c>
      <c r="AN92" s="120">
        <f t="shared" si="35"/>
        <v>0.15094339622641509</v>
      </c>
      <c r="AO92" s="120">
        <f t="shared" si="36"/>
        <v>0</v>
      </c>
      <c r="AP92" s="27" t="s">
        <v>93</v>
      </c>
      <c r="AQ92" s="27" t="s">
        <v>85</v>
      </c>
      <c r="AR92" s="30" t="s">
        <v>82</v>
      </c>
      <c r="AS92" s="30" t="s">
        <v>135</v>
      </c>
      <c r="AT92" s="30" t="s">
        <v>109</v>
      </c>
      <c r="AU92" s="27" t="s">
        <v>119</v>
      </c>
      <c r="AV92" s="36">
        <v>0</v>
      </c>
      <c r="AW92" s="43"/>
      <c r="AX92" s="43">
        <v>2</v>
      </c>
      <c r="AY92" s="43">
        <v>3.883</v>
      </c>
      <c r="AZ92" s="37"/>
      <c r="BA92" s="37"/>
      <c r="BB92" s="37"/>
      <c r="BC92" s="123">
        <f t="shared" si="26"/>
        <v>5.883</v>
      </c>
      <c r="BD92" s="36"/>
      <c r="BE92" s="44"/>
      <c r="BF92" s="44"/>
      <c r="BG92" s="44"/>
      <c r="BH92" s="124">
        <f t="shared" si="27"/>
        <v>5.883</v>
      </c>
      <c r="BI92" s="45">
        <f t="shared" si="37"/>
        <v>0.111</v>
      </c>
      <c r="BJ92" s="39" t="s">
        <v>102</v>
      </c>
      <c r="BK92" s="136">
        <v>50</v>
      </c>
      <c r="BL92" s="137">
        <v>50</v>
      </c>
      <c r="BM92" s="137">
        <v>0</v>
      </c>
      <c r="BN92" s="137">
        <v>70</v>
      </c>
      <c r="BO92" s="137">
        <v>20</v>
      </c>
      <c r="BP92" s="137">
        <v>20</v>
      </c>
      <c r="BQ92" s="138">
        <f t="shared" si="28"/>
        <v>100</v>
      </c>
      <c r="BR92" s="138">
        <f t="shared" si="29"/>
        <v>70</v>
      </c>
      <c r="BS92" s="138">
        <f t="shared" si="30"/>
        <v>40</v>
      </c>
      <c r="BT92" s="138">
        <f t="shared" si="31"/>
        <v>210</v>
      </c>
      <c r="BU92" s="27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8"/>
      <c r="DD92" s="8"/>
      <c r="DE92" s="8"/>
      <c r="DF92" s="8"/>
      <c r="DG92" s="8"/>
      <c r="DH92" s="8"/>
      <c r="DI92" s="8"/>
      <c r="DJ92" s="8"/>
    </row>
    <row r="93" spans="1:114" ht="13.5" hidden="1" customHeight="1">
      <c r="A93" s="26" t="s">
        <v>347</v>
      </c>
      <c r="B93" s="27" t="s">
        <v>348</v>
      </c>
      <c r="C93" s="28" t="s">
        <v>155</v>
      </c>
      <c r="D93" s="29" t="s">
        <v>155</v>
      </c>
      <c r="E93" s="28" t="s">
        <v>151</v>
      </c>
      <c r="F93" s="54" t="s">
        <v>108</v>
      </c>
      <c r="G93" s="27" t="s">
        <v>91</v>
      </c>
      <c r="H93" s="27" t="s">
        <v>92</v>
      </c>
      <c r="I93" s="31" t="s">
        <v>100</v>
      </c>
      <c r="J93" s="47" t="s">
        <v>98</v>
      </c>
      <c r="K93" s="115">
        <v>25</v>
      </c>
      <c r="L93" s="33">
        <v>17</v>
      </c>
      <c r="M93" s="33">
        <v>6</v>
      </c>
      <c r="N93" s="33">
        <v>2</v>
      </c>
      <c r="O93" s="106">
        <f t="shared" si="25"/>
        <v>118</v>
      </c>
      <c r="P93" s="33">
        <v>81</v>
      </c>
      <c r="Q93" s="33">
        <v>29</v>
      </c>
      <c r="R93" s="33">
        <v>8</v>
      </c>
      <c r="S93" s="106">
        <f t="shared" si="32"/>
        <v>17</v>
      </c>
      <c r="T93" s="33">
        <v>0</v>
      </c>
      <c r="U93" s="33">
        <v>8</v>
      </c>
      <c r="V93" s="33">
        <v>5</v>
      </c>
      <c r="W93" s="33">
        <v>4</v>
      </c>
      <c r="X93" s="33">
        <v>0</v>
      </c>
      <c r="Y93" s="33">
        <v>0</v>
      </c>
      <c r="Z93" s="106">
        <f t="shared" si="33"/>
        <v>6</v>
      </c>
      <c r="AA93" s="33">
        <v>0</v>
      </c>
      <c r="AB93" s="33">
        <v>4</v>
      </c>
      <c r="AC93" s="33">
        <v>1</v>
      </c>
      <c r="AD93" s="33">
        <v>0</v>
      </c>
      <c r="AE93" s="33">
        <v>1</v>
      </c>
      <c r="AF93" s="33">
        <v>0</v>
      </c>
      <c r="AG93" s="106">
        <f t="shared" si="34"/>
        <v>2</v>
      </c>
      <c r="AH93" s="33">
        <v>0</v>
      </c>
      <c r="AI93" s="33">
        <v>2</v>
      </c>
      <c r="AJ93" s="33">
        <v>0</v>
      </c>
      <c r="AK93" s="33">
        <v>0</v>
      </c>
      <c r="AL93" s="33">
        <v>0</v>
      </c>
      <c r="AM93" s="33">
        <v>0</v>
      </c>
      <c r="AN93" s="120">
        <f>(Z93+AG93)/K93</f>
        <v>0.32</v>
      </c>
      <c r="AO93" s="120">
        <f t="shared" si="36"/>
        <v>0.08</v>
      </c>
      <c r="AP93" s="27" t="s">
        <v>93</v>
      </c>
      <c r="AQ93" s="27" t="s">
        <v>85</v>
      </c>
      <c r="AR93" s="35" t="s">
        <v>100</v>
      </c>
      <c r="AS93" s="47" t="s">
        <v>101</v>
      </c>
      <c r="AT93" s="35" t="s">
        <v>82</v>
      </c>
      <c r="AU93" s="47" t="s">
        <v>87</v>
      </c>
      <c r="AV93" s="36">
        <v>0</v>
      </c>
      <c r="AW93" s="36">
        <v>1.5</v>
      </c>
      <c r="AX93" s="36">
        <v>0.60882499999999995</v>
      </c>
      <c r="AY93" s="36"/>
      <c r="AZ93" s="37"/>
      <c r="BA93" s="37"/>
      <c r="BB93" s="37"/>
      <c r="BC93" s="123">
        <f t="shared" si="26"/>
        <v>2.1088249999999999</v>
      </c>
      <c r="BD93" s="24"/>
      <c r="BE93" s="24"/>
      <c r="BF93" s="44">
        <v>0.5</v>
      </c>
      <c r="BG93" s="24"/>
      <c r="BH93" s="124">
        <f t="shared" si="27"/>
        <v>2.6088249999999999</v>
      </c>
      <c r="BI93" s="59">
        <f t="shared" si="37"/>
        <v>0.104353</v>
      </c>
      <c r="BJ93" s="39" t="s">
        <v>88</v>
      </c>
      <c r="BK93" s="136">
        <v>50</v>
      </c>
      <c r="BL93" s="137">
        <v>50</v>
      </c>
      <c r="BM93" s="137">
        <v>0</v>
      </c>
      <c r="BN93" s="137">
        <v>30</v>
      </c>
      <c r="BO93" s="137">
        <v>0</v>
      </c>
      <c r="BP93" s="137">
        <v>20</v>
      </c>
      <c r="BQ93" s="138">
        <f t="shared" si="28"/>
        <v>100</v>
      </c>
      <c r="BR93" s="138">
        <f t="shared" si="29"/>
        <v>30</v>
      </c>
      <c r="BS93" s="138">
        <f t="shared" si="30"/>
        <v>20</v>
      </c>
      <c r="BT93" s="138">
        <f t="shared" si="31"/>
        <v>150</v>
      </c>
      <c r="BU93" s="27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8"/>
      <c r="DD93" s="8"/>
      <c r="DE93" s="8"/>
      <c r="DF93" s="8"/>
      <c r="DG93" s="8"/>
      <c r="DH93" s="8"/>
      <c r="DI93" s="8"/>
      <c r="DJ93" s="8"/>
    </row>
    <row r="94" spans="1:114" ht="13.5" hidden="1" customHeight="1">
      <c r="A94" s="54" t="s">
        <v>349</v>
      </c>
      <c r="B94" s="30" t="s">
        <v>350</v>
      </c>
      <c r="C94" s="28" t="s">
        <v>351</v>
      </c>
      <c r="D94" s="29" t="s">
        <v>295</v>
      </c>
      <c r="E94" s="28" t="s">
        <v>107</v>
      </c>
      <c r="F94" s="24" t="s">
        <v>108</v>
      </c>
      <c r="G94" s="27" t="s">
        <v>80</v>
      </c>
      <c r="H94" s="27" t="s">
        <v>80</v>
      </c>
      <c r="I94" s="31" t="s">
        <v>86</v>
      </c>
      <c r="J94" s="47" t="s">
        <v>87</v>
      </c>
      <c r="K94" s="112">
        <v>46</v>
      </c>
      <c r="L94" s="33">
        <v>31</v>
      </c>
      <c r="M94" s="33">
        <v>15</v>
      </c>
      <c r="N94" s="33">
        <v>0</v>
      </c>
      <c r="O94" s="106">
        <f t="shared" si="25"/>
        <v>196</v>
      </c>
      <c r="P94" s="33">
        <v>132</v>
      </c>
      <c r="Q94" s="33">
        <v>64</v>
      </c>
      <c r="R94" s="33">
        <v>0</v>
      </c>
      <c r="S94" s="106">
        <f t="shared" si="32"/>
        <v>31</v>
      </c>
      <c r="T94" s="33">
        <v>0</v>
      </c>
      <c r="U94" s="33">
        <v>23</v>
      </c>
      <c r="V94" s="33">
        <v>8</v>
      </c>
      <c r="W94" s="33">
        <v>0</v>
      </c>
      <c r="X94" s="33">
        <v>0</v>
      </c>
      <c r="Y94" s="33">
        <v>0</v>
      </c>
      <c r="Z94" s="106">
        <f t="shared" si="33"/>
        <v>15</v>
      </c>
      <c r="AA94" s="33">
        <v>0</v>
      </c>
      <c r="AB94" s="33">
        <v>13</v>
      </c>
      <c r="AC94" s="33">
        <v>2</v>
      </c>
      <c r="AD94" s="33">
        <v>0</v>
      </c>
      <c r="AE94" s="33">
        <v>0</v>
      </c>
      <c r="AF94" s="33">
        <v>0</v>
      </c>
      <c r="AG94" s="106">
        <f t="shared" si="34"/>
        <v>0</v>
      </c>
      <c r="AH94" s="33">
        <v>0</v>
      </c>
      <c r="AI94" s="33">
        <v>0</v>
      </c>
      <c r="AJ94" s="33">
        <v>0</v>
      </c>
      <c r="AK94" s="33">
        <v>0</v>
      </c>
      <c r="AL94" s="33">
        <v>0</v>
      </c>
      <c r="AM94" s="33">
        <v>0</v>
      </c>
      <c r="AN94" s="120">
        <f>(M94+N94)/K94</f>
        <v>0.32608695652173914</v>
      </c>
      <c r="AO94" s="120">
        <f t="shared" si="36"/>
        <v>0</v>
      </c>
      <c r="AP94" s="27" t="s">
        <v>93</v>
      </c>
      <c r="AQ94" s="27" t="s">
        <v>85</v>
      </c>
      <c r="AR94" s="58" t="s">
        <v>86</v>
      </c>
      <c r="AS94" s="47" t="s">
        <v>87</v>
      </c>
      <c r="AT94" s="35" t="s">
        <v>94</v>
      </c>
      <c r="AU94" s="47" t="s">
        <v>119</v>
      </c>
      <c r="AV94" s="36">
        <v>1.4477641299999999</v>
      </c>
      <c r="AW94" s="36"/>
      <c r="AX94" s="43"/>
      <c r="AY94" s="43">
        <f>3.15642586</f>
        <v>3.1564258600000001</v>
      </c>
      <c r="AZ94" s="37"/>
      <c r="BA94" s="37"/>
      <c r="BB94" s="37"/>
      <c r="BC94" s="123">
        <f t="shared" si="26"/>
        <v>4.6041899900000001</v>
      </c>
      <c r="BD94" s="24"/>
      <c r="BE94" s="24"/>
      <c r="BF94" s="24"/>
      <c r="BG94" s="24"/>
      <c r="BH94" s="124">
        <f t="shared" si="27"/>
        <v>4.6041899900000001</v>
      </c>
      <c r="BI94" s="45">
        <f t="shared" si="37"/>
        <v>0.10009108673913043</v>
      </c>
      <c r="BJ94" s="39" t="s">
        <v>102</v>
      </c>
      <c r="BK94" s="136">
        <v>30</v>
      </c>
      <c r="BL94" s="137">
        <v>5</v>
      </c>
      <c r="BM94" s="137">
        <v>50</v>
      </c>
      <c r="BN94" s="137">
        <v>70</v>
      </c>
      <c r="BO94" s="137">
        <v>0</v>
      </c>
      <c r="BP94" s="137">
        <v>20</v>
      </c>
      <c r="BQ94" s="138">
        <f t="shared" si="28"/>
        <v>35</v>
      </c>
      <c r="BR94" s="138">
        <f t="shared" si="29"/>
        <v>120</v>
      </c>
      <c r="BS94" s="138">
        <f t="shared" si="30"/>
        <v>20</v>
      </c>
      <c r="BT94" s="138">
        <f t="shared" si="31"/>
        <v>175</v>
      </c>
      <c r="BU94" s="55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8"/>
      <c r="DD94" s="8"/>
      <c r="DE94" s="8"/>
      <c r="DF94" s="8"/>
      <c r="DG94" s="8"/>
      <c r="DH94" s="8"/>
      <c r="DI94" s="8"/>
      <c r="DJ94" s="8"/>
    </row>
    <row r="95" spans="1:114" ht="13.5" customHeight="1">
      <c r="A95" s="24" t="s">
        <v>352</v>
      </c>
      <c r="B95" s="35" t="s">
        <v>353</v>
      </c>
      <c r="C95" s="35" t="s">
        <v>354</v>
      </c>
      <c r="D95" s="50" t="s">
        <v>313</v>
      </c>
      <c r="E95" s="28" t="s">
        <v>151</v>
      </c>
      <c r="F95" s="24" t="s">
        <v>108</v>
      </c>
      <c r="G95" s="47" t="s">
        <v>92</v>
      </c>
      <c r="H95" s="47" t="s">
        <v>92</v>
      </c>
      <c r="I95" s="31" t="s">
        <v>100</v>
      </c>
      <c r="J95" s="28" t="s">
        <v>87</v>
      </c>
      <c r="K95" s="109">
        <v>29</v>
      </c>
      <c r="L95" s="24">
        <v>19</v>
      </c>
      <c r="M95" s="24">
        <v>6</v>
      </c>
      <c r="N95" s="24">
        <v>4</v>
      </c>
      <c r="O95" s="106">
        <f t="shared" si="25"/>
        <v>128</v>
      </c>
      <c r="P95" s="33">
        <v>92</v>
      </c>
      <c r="Q95" s="33">
        <v>24</v>
      </c>
      <c r="R95" s="33">
        <v>12</v>
      </c>
      <c r="S95" s="106">
        <f t="shared" si="32"/>
        <v>19</v>
      </c>
      <c r="T95" s="33">
        <v>0</v>
      </c>
      <c r="U95" s="33">
        <v>7</v>
      </c>
      <c r="V95" s="33">
        <v>8</v>
      </c>
      <c r="W95" s="33">
        <v>4</v>
      </c>
      <c r="X95" s="33">
        <v>0</v>
      </c>
      <c r="Y95" s="33">
        <v>0</v>
      </c>
      <c r="Z95" s="106">
        <f t="shared" si="33"/>
        <v>6</v>
      </c>
      <c r="AA95" s="33">
        <v>0</v>
      </c>
      <c r="AB95" s="33">
        <v>3</v>
      </c>
      <c r="AC95" s="33">
        <v>3</v>
      </c>
      <c r="AD95" s="33">
        <v>0</v>
      </c>
      <c r="AE95" s="33">
        <v>0</v>
      </c>
      <c r="AF95" s="33">
        <v>0</v>
      </c>
      <c r="AG95" s="106">
        <f t="shared" si="34"/>
        <v>4</v>
      </c>
      <c r="AH95" s="33">
        <v>0</v>
      </c>
      <c r="AI95" s="33">
        <v>4</v>
      </c>
      <c r="AJ95" s="33">
        <v>0</v>
      </c>
      <c r="AK95" s="33">
        <v>0</v>
      </c>
      <c r="AL95" s="33">
        <v>0</v>
      </c>
      <c r="AM95" s="33">
        <v>0</v>
      </c>
      <c r="AN95" s="120">
        <f>(M95+N95)/K95</f>
        <v>0.34482758620689657</v>
      </c>
      <c r="AO95" s="120">
        <f t="shared" si="36"/>
        <v>0.13793103448275862</v>
      </c>
      <c r="AP95" s="27" t="s">
        <v>93</v>
      </c>
      <c r="AQ95" s="27" t="s">
        <v>85</v>
      </c>
      <c r="AR95" s="31" t="s">
        <v>100</v>
      </c>
      <c r="AS95" s="28" t="s">
        <v>87</v>
      </c>
      <c r="AT95" s="35" t="s">
        <v>82</v>
      </c>
      <c r="AU95" s="28" t="s">
        <v>134</v>
      </c>
      <c r="AV95" s="36">
        <v>0.38700000000000001</v>
      </c>
      <c r="AW95" s="43">
        <v>2.1294369999999998</v>
      </c>
      <c r="AX95" s="37"/>
      <c r="AY95" s="37"/>
      <c r="AZ95" s="37"/>
      <c r="BA95" s="37"/>
      <c r="BB95" s="37"/>
      <c r="BC95" s="123">
        <f t="shared" si="26"/>
        <v>2.5164369999999998</v>
      </c>
      <c r="BD95" s="24" t="s">
        <v>111</v>
      </c>
      <c r="BE95" s="44"/>
      <c r="BF95" s="44">
        <v>0.5</v>
      </c>
      <c r="BG95" s="49">
        <v>9.7999999999999997E-3</v>
      </c>
      <c r="BH95" s="124">
        <f t="shared" si="27"/>
        <v>3.0262369999999996</v>
      </c>
      <c r="BI95" s="45">
        <f t="shared" si="37"/>
        <v>0.10435299999999999</v>
      </c>
      <c r="BJ95" s="39" t="s">
        <v>102</v>
      </c>
      <c r="BK95" s="136">
        <v>50</v>
      </c>
      <c r="BL95" s="137">
        <v>45</v>
      </c>
      <c r="BM95" s="137">
        <v>50</v>
      </c>
      <c r="BN95" s="137">
        <v>30</v>
      </c>
      <c r="BO95" s="137">
        <v>20</v>
      </c>
      <c r="BP95" s="137">
        <v>20</v>
      </c>
      <c r="BQ95" s="138">
        <f t="shared" si="28"/>
        <v>95</v>
      </c>
      <c r="BR95" s="138">
        <f t="shared" si="29"/>
        <v>80</v>
      </c>
      <c r="BS95" s="138">
        <f t="shared" si="30"/>
        <v>40</v>
      </c>
      <c r="BT95" s="138">
        <f t="shared" si="31"/>
        <v>215</v>
      </c>
      <c r="BU95" s="55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</row>
    <row r="96" spans="1:114" ht="12.75" hidden="1" customHeight="1">
      <c r="A96" s="25" t="s">
        <v>355</v>
      </c>
      <c r="B96" s="30" t="s">
        <v>356</v>
      </c>
      <c r="C96" s="30" t="s">
        <v>357</v>
      </c>
      <c r="D96" s="30" t="s">
        <v>127</v>
      </c>
      <c r="E96" s="28" t="s">
        <v>78</v>
      </c>
      <c r="F96" s="25" t="s">
        <v>108</v>
      </c>
      <c r="G96" s="28" t="s">
        <v>80</v>
      </c>
      <c r="H96" s="28" t="s">
        <v>358</v>
      </c>
      <c r="I96" s="47" t="s">
        <v>158</v>
      </c>
      <c r="J96" s="47" t="s">
        <v>134</v>
      </c>
      <c r="K96" s="112">
        <v>45</v>
      </c>
      <c r="L96" s="24">
        <v>31</v>
      </c>
      <c r="M96" s="24">
        <v>14</v>
      </c>
      <c r="N96" s="33">
        <v>0</v>
      </c>
      <c r="O96" s="106">
        <f t="shared" si="25"/>
        <v>163</v>
      </c>
      <c r="P96" s="33">
        <v>114</v>
      </c>
      <c r="Q96" s="33">
        <v>49</v>
      </c>
      <c r="R96" s="33">
        <v>0</v>
      </c>
      <c r="S96" s="106">
        <f t="shared" si="32"/>
        <v>31</v>
      </c>
      <c r="T96" s="33">
        <v>6</v>
      </c>
      <c r="U96" s="33">
        <v>21</v>
      </c>
      <c r="V96" s="33">
        <v>4</v>
      </c>
      <c r="W96" s="33">
        <v>0</v>
      </c>
      <c r="X96" s="33">
        <v>0</v>
      </c>
      <c r="Y96" s="33">
        <v>0</v>
      </c>
      <c r="Z96" s="106">
        <f t="shared" si="33"/>
        <v>14</v>
      </c>
      <c r="AA96" s="33">
        <v>2</v>
      </c>
      <c r="AB96" s="33">
        <v>12</v>
      </c>
      <c r="AC96" s="33">
        <v>0</v>
      </c>
      <c r="AD96" s="33">
        <v>0</v>
      </c>
      <c r="AE96" s="33">
        <v>0</v>
      </c>
      <c r="AF96" s="33">
        <v>0</v>
      </c>
      <c r="AG96" s="106">
        <f t="shared" si="34"/>
        <v>0</v>
      </c>
      <c r="AH96" s="33">
        <v>0</v>
      </c>
      <c r="AI96" s="33">
        <v>0</v>
      </c>
      <c r="AJ96" s="33">
        <v>0</v>
      </c>
      <c r="AK96" s="33">
        <v>0</v>
      </c>
      <c r="AL96" s="33">
        <v>0</v>
      </c>
      <c r="AM96" s="33">
        <v>0</v>
      </c>
      <c r="AN96" s="120">
        <f>(M96+N96)/K96</f>
        <v>0.31111111111111112</v>
      </c>
      <c r="AO96" s="120">
        <f t="shared" si="36"/>
        <v>0</v>
      </c>
      <c r="AP96" s="27" t="s">
        <v>93</v>
      </c>
      <c r="AQ96" s="29" t="s">
        <v>85</v>
      </c>
      <c r="AR96" s="35" t="s">
        <v>158</v>
      </c>
      <c r="AS96" s="35" t="s">
        <v>134</v>
      </c>
      <c r="AT96" s="35" t="s">
        <v>82</v>
      </c>
      <c r="AU96" s="35" t="s">
        <v>101</v>
      </c>
      <c r="AV96" s="36">
        <v>1.90934812</v>
      </c>
      <c r="AW96" s="36">
        <v>2.9620000000000002</v>
      </c>
      <c r="AX96" s="37"/>
      <c r="AY96" s="37"/>
      <c r="AZ96" s="37"/>
      <c r="BA96" s="37"/>
      <c r="BB96" s="37"/>
      <c r="BC96" s="123">
        <f t="shared" si="26"/>
        <v>4.8713481200000004</v>
      </c>
      <c r="BD96" s="36" t="s">
        <v>111</v>
      </c>
      <c r="BE96" s="49"/>
      <c r="BF96" s="49"/>
      <c r="BG96" s="49"/>
      <c r="BH96" s="124">
        <f t="shared" si="27"/>
        <v>4.8713481200000004</v>
      </c>
      <c r="BI96" s="45">
        <f t="shared" si="37"/>
        <v>0.10825218044444446</v>
      </c>
      <c r="BJ96" s="39" t="s">
        <v>102</v>
      </c>
      <c r="BK96" s="136">
        <v>40</v>
      </c>
      <c r="BL96" s="137">
        <v>10</v>
      </c>
      <c r="BM96" s="137">
        <v>80</v>
      </c>
      <c r="BN96" s="137">
        <v>70</v>
      </c>
      <c r="BO96" s="137">
        <v>20</v>
      </c>
      <c r="BP96" s="137">
        <v>10</v>
      </c>
      <c r="BQ96" s="138">
        <f t="shared" si="28"/>
        <v>50</v>
      </c>
      <c r="BR96" s="138">
        <f t="shared" si="29"/>
        <v>150</v>
      </c>
      <c r="BS96" s="138">
        <f t="shared" si="30"/>
        <v>30</v>
      </c>
      <c r="BT96" s="138">
        <f t="shared" si="31"/>
        <v>230</v>
      </c>
      <c r="BU96" s="27"/>
      <c r="BV96" s="9"/>
      <c r="BW96" s="9"/>
      <c r="BX96" s="9"/>
      <c r="BY96" s="9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</row>
    <row r="97" spans="1:114" ht="12.75" hidden="1" customHeight="1">
      <c r="A97" s="25" t="s">
        <v>359</v>
      </c>
      <c r="B97" s="30" t="s">
        <v>360</v>
      </c>
      <c r="C97" s="58" t="s">
        <v>357</v>
      </c>
      <c r="D97" s="30" t="s">
        <v>127</v>
      </c>
      <c r="E97" s="28" t="s">
        <v>78</v>
      </c>
      <c r="F97" s="25" t="s">
        <v>108</v>
      </c>
      <c r="G97" s="30" t="s">
        <v>92</v>
      </c>
      <c r="H97" s="30" t="s">
        <v>92</v>
      </c>
      <c r="I97" s="58" t="s">
        <v>213</v>
      </c>
      <c r="J97" s="47" t="s">
        <v>134</v>
      </c>
      <c r="K97" s="107">
        <v>44</v>
      </c>
      <c r="L97" s="53">
        <v>0</v>
      </c>
      <c r="M97" s="53">
        <v>30</v>
      </c>
      <c r="N97" s="33">
        <v>14</v>
      </c>
      <c r="O97" s="106">
        <f t="shared" si="25"/>
        <v>128</v>
      </c>
      <c r="P97" s="33">
        <v>0</v>
      </c>
      <c r="Q97" s="33">
        <v>82</v>
      </c>
      <c r="R97" s="33">
        <v>46</v>
      </c>
      <c r="S97" s="106">
        <f t="shared" si="32"/>
        <v>0</v>
      </c>
      <c r="T97" s="33">
        <v>0</v>
      </c>
      <c r="U97" s="33">
        <v>0</v>
      </c>
      <c r="V97" s="33">
        <v>0</v>
      </c>
      <c r="W97" s="33">
        <v>0</v>
      </c>
      <c r="X97" s="33">
        <v>0</v>
      </c>
      <c r="Y97" s="33">
        <v>0</v>
      </c>
      <c r="Z97" s="106">
        <f t="shared" si="33"/>
        <v>30</v>
      </c>
      <c r="AA97" s="33">
        <v>18</v>
      </c>
      <c r="AB97" s="33">
        <v>10</v>
      </c>
      <c r="AC97" s="33">
        <v>2</v>
      </c>
      <c r="AD97" s="33">
        <v>0</v>
      </c>
      <c r="AE97" s="33">
        <v>0</v>
      </c>
      <c r="AF97" s="33">
        <v>0</v>
      </c>
      <c r="AG97" s="106">
        <f t="shared" si="34"/>
        <v>14</v>
      </c>
      <c r="AH97" s="33">
        <v>0</v>
      </c>
      <c r="AI97" s="33">
        <v>14</v>
      </c>
      <c r="AJ97" s="33">
        <v>0</v>
      </c>
      <c r="AK97" s="33">
        <v>0</v>
      </c>
      <c r="AL97" s="33">
        <v>0</v>
      </c>
      <c r="AM97" s="33">
        <v>0</v>
      </c>
      <c r="AN97" s="120">
        <f>(Z97+AG97)/K97</f>
        <v>1</v>
      </c>
      <c r="AO97" s="120">
        <f t="shared" si="36"/>
        <v>0.31818181818181818</v>
      </c>
      <c r="AP97" s="27" t="s">
        <v>93</v>
      </c>
      <c r="AQ97" s="27" t="s">
        <v>85</v>
      </c>
      <c r="AR97" s="58" t="s">
        <v>97</v>
      </c>
      <c r="AS97" s="58" t="s">
        <v>121</v>
      </c>
      <c r="AT97" s="58" t="s">
        <v>100</v>
      </c>
      <c r="AU97" s="58" t="s">
        <v>98</v>
      </c>
      <c r="AV97" s="36">
        <v>3.3519188</v>
      </c>
      <c r="AW97" s="43"/>
      <c r="AX97" s="43"/>
      <c r="AY97" s="43"/>
      <c r="AZ97" s="37"/>
      <c r="BA97" s="37"/>
      <c r="BB97" s="37"/>
      <c r="BC97" s="123">
        <f t="shared" si="26"/>
        <v>3.3519188</v>
      </c>
      <c r="BD97" s="36" t="s">
        <v>111</v>
      </c>
      <c r="BE97" s="44"/>
      <c r="BF97" s="44"/>
      <c r="BG97" s="44"/>
      <c r="BH97" s="124">
        <f t="shared" si="27"/>
        <v>3.3519188</v>
      </c>
      <c r="BI97" s="45">
        <f t="shared" si="37"/>
        <v>7.6179972727272727E-2</v>
      </c>
      <c r="BJ97" s="39" t="s">
        <v>102</v>
      </c>
      <c r="BK97" s="136">
        <v>40</v>
      </c>
      <c r="BL97" s="137">
        <v>10</v>
      </c>
      <c r="BM97" s="137">
        <v>80</v>
      </c>
      <c r="BN97" s="137">
        <v>70</v>
      </c>
      <c r="BO97" s="137">
        <v>0</v>
      </c>
      <c r="BP97" s="137">
        <v>30</v>
      </c>
      <c r="BQ97" s="138">
        <f t="shared" si="28"/>
        <v>50</v>
      </c>
      <c r="BR97" s="138">
        <f t="shared" si="29"/>
        <v>150</v>
      </c>
      <c r="BS97" s="138">
        <f t="shared" si="30"/>
        <v>30</v>
      </c>
      <c r="BT97" s="138">
        <f t="shared" si="31"/>
        <v>230</v>
      </c>
      <c r="BU97" s="35"/>
      <c r="BV97" s="8"/>
      <c r="BW97" s="8"/>
      <c r="BX97" s="8"/>
      <c r="BY97" s="57"/>
      <c r="BZ97" s="57"/>
      <c r="CA97" s="57"/>
      <c r="CB97" s="57"/>
      <c r="CC97" s="57"/>
      <c r="CD97" s="57"/>
      <c r="CE97" s="57"/>
      <c r="CF97" s="57"/>
      <c r="CG97" s="57"/>
      <c r="CH97" s="57"/>
      <c r="CI97" s="57"/>
      <c r="CJ97" s="57"/>
      <c r="CK97" s="57"/>
      <c r="CL97" s="57"/>
      <c r="CM97" s="57"/>
      <c r="CN97" s="57"/>
      <c r="CO97" s="57"/>
      <c r="CP97" s="57"/>
      <c r="CQ97" s="57"/>
      <c r="CR97" s="57"/>
      <c r="CS97" s="57"/>
      <c r="CT97" s="57"/>
      <c r="CU97" s="57"/>
      <c r="CV97" s="57"/>
      <c r="CW97" s="57"/>
      <c r="CX97" s="57"/>
      <c r="CY97" s="57"/>
      <c r="CZ97" s="57"/>
      <c r="DA97" s="57"/>
      <c r="DB97" s="57"/>
      <c r="DC97" s="57"/>
      <c r="DD97" s="57"/>
      <c r="DE97" s="57"/>
      <c r="DF97" s="57"/>
      <c r="DG97" s="57"/>
      <c r="DH97" s="57"/>
      <c r="DI97" s="57"/>
      <c r="DJ97" s="57"/>
    </row>
    <row r="98" spans="1:114" ht="13.5" hidden="1" customHeight="1">
      <c r="A98" s="26" t="s">
        <v>361</v>
      </c>
      <c r="B98" s="73" t="s">
        <v>362</v>
      </c>
      <c r="C98" s="73" t="s">
        <v>357</v>
      </c>
      <c r="D98" s="29" t="s">
        <v>127</v>
      </c>
      <c r="E98" s="27" t="s">
        <v>78</v>
      </c>
      <c r="F98" s="26" t="s">
        <v>108</v>
      </c>
      <c r="G98" s="35" t="s">
        <v>92</v>
      </c>
      <c r="H98" s="35" t="s">
        <v>92</v>
      </c>
      <c r="I98" s="31" t="s">
        <v>109</v>
      </c>
      <c r="J98" s="28" t="s">
        <v>87</v>
      </c>
      <c r="K98" s="114">
        <v>10</v>
      </c>
      <c r="L98" s="33">
        <v>7</v>
      </c>
      <c r="M98" s="33">
        <v>2</v>
      </c>
      <c r="N98" s="33">
        <v>1</v>
      </c>
      <c r="O98" s="106">
        <f t="shared" si="25"/>
        <v>43</v>
      </c>
      <c r="P98" s="33">
        <v>31</v>
      </c>
      <c r="Q98" s="33">
        <v>8</v>
      </c>
      <c r="R98" s="33">
        <v>4</v>
      </c>
      <c r="S98" s="106">
        <f t="shared" si="32"/>
        <v>7</v>
      </c>
      <c r="T98" s="33">
        <v>0</v>
      </c>
      <c r="U98" s="33">
        <v>4</v>
      </c>
      <c r="V98" s="33">
        <v>3</v>
      </c>
      <c r="W98" s="33">
        <v>0</v>
      </c>
      <c r="X98" s="33">
        <v>0</v>
      </c>
      <c r="Y98" s="33">
        <v>0</v>
      </c>
      <c r="Z98" s="106">
        <f t="shared" si="33"/>
        <v>2</v>
      </c>
      <c r="AA98" s="33">
        <v>0</v>
      </c>
      <c r="AB98" s="33">
        <v>2</v>
      </c>
      <c r="AC98" s="33">
        <v>0</v>
      </c>
      <c r="AD98" s="33">
        <v>0</v>
      </c>
      <c r="AE98" s="33">
        <v>0</v>
      </c>
      <c r="AF98" s="33">
        <v>0</v>
      </c>
      <c r="AG98" s="106">
        <f t="shared" si="34"/>
        <v>1</v>
      </c>
      <c r="AH98" s="33">
        <v>0</v>
      </c>
      <c r="AI98" s="33">
        <v>1</v>
      </c>
      <c r="AJ98" s="33">
        <v>0</v>
      </c>
      <c r="AK98" s="33">
        <v>0</v>
      </c>
      <c r="AL98" s="33">
        <v>0</v>
      </c>
      <c r="AM98" s="33">
        <v>0</v>
      </c>
      <c r="AN98" s="120">
        <f>(Z98+AG98)/K98</f>
        <v>0.3</v>
      </c>
      <c r="AO98" s="120">
        <f t="shared" si="36"/>
        <v>0.1</v>
      </c>
      <c r="AP98" s="27" t="s">
        <v>93</v>
      </c>
      <c r="AQ98" s="27" t="s">
        <v>85</v>
      </c>
      <c r="AR98" s="35" t="s">
        <v>109</v>
      </c>
      <c r="AS98" s="35" t="s">
        <v>87</v>
      </c>
      <c r="AT98" s="35" t="s">
        <v>94</v>
      </c>
      <c r="AU98" s="35" t="s">
        <v>87</v>
      </c>
      <c r="AV98" s="36">
        <v>0</v>
      </c>
      <c r="AW98" s="36"/>
      <c r="AX98" s="36"/>
      <c r="AZ98" s="36">
        <v>1.0435300000000001</v>
      </c>
      <c r="BA98" s="37"/>
      <c r="BB98" s="37"/>
      <c r="BC98" s="123">
        <f t="shared" si="26"/>
        <v>1.0435300000000001</v>
      </c>
      <c r="BD98" s="24"/>
      <c r="BE98" s="154"/>
      <c r="BF98" s="154"/>
      <c r="BG98" s="44"/>
      <c r="BH98" s="124">
        <f t="shared" si="27"/>
        <v>1.0435300000000001</v>
      </c>
      <c r="BI98" s="45">
        <f t="shared" si="37"/>
        <v>0.104353</v>
      </c>
      <c r="BJ98" s="39" t="s">
        <v>88</v>
      </c>
      <c r="BK98" s="136">
        <v>40</v>
      </c>
      <c r="BL98" s="137">
        <v>10</v>
      </c>
      <c r="BM98" s="137">
        <v>0</v>
      </c>
      <c r="BN98" s="137">
        <v>30</v>
      </c>
      <c r="BO98" s="137">
        <v>0</v>
      </c>
      <c r="BP98" s="137">
        <v>20</v>
      </c>
      <c r="BQ98" s="138">
        <f t="shared" si="28"/>
        <v>50</v>
      </c>
      <c r="BR98" s="138">
        <f t="shared" si="29"/>
        <v>30</v>
      </c>
      <c r="BS98" s="138">
        <f t="shared" si="30"/>
        <v>20</v>
      </c>
      <c r="BT98" s="138">
        <f t="shared" si="31"/>
        <v>100</v>
      </c>
      <c r="BU98" s="55"/>
      <c r="BV98" s="8"/>
      <c r="BW98" s="8"/>
      <c r="BX98" s="8"/>
      <c r="BY98" s="40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8"/>
      <c r="DD98" s="8"/>
      <c r="DE98" s="8"/>
      <c r="DF98" s="8"/>
      <c r="DG98" s="8"/>
      <c r="DH98" s="8"/>
      <c r="DI98" s="8"/>
      <c r="DJ98" s="8"/>
    </row>
    <row r="99" spans="1:114" ht="13.5" hidden="1" customHeight="1">
      <c r="A99" s="155" t="s">
        <v>363</v>
      </c>
      <c r="B99" s="47" t="s">
        <v>364</v>
      </c>
      <c r="C99" s="47" t="s">
        <v>365</v>
      </c>
      <c r="D99" s="29" t="s">
        <v>127</v>
      </c>
      <c r="E99" s="27" t="s">
        <v>78</v>
      </c>
      <c r="F99" s="26" t="s">
        <v>108</v>
      </c>
      <c r="G99" s="35" t="s">
        <v>91</v>
      </c>
      <c r="H99" s="35" t="s">
        <v>92</v>
      </c>
      <c r="I99" s="31" t="s">
        <v>210</v>
      </c>
      <c r="J99" s="28" t="s">
        <v>99</v>
      </c>
      <c r="K99" s="109">
        <v>51</v>
      </c>
      <c r="L99" s="33">
        <v>34</v>
      </c>
      <c r="M99" s="33">
        <v>14</v>
      </c>
      <c r="N99" s="74">
        <v>3</v>
      </c>
      <c r="O99" s="106">
        <f t="shared" si="25"/>
        <v>200</v>
      </c>
      <c r="P99" s="33">
        <v>144</v>
      </c>
      <c r="Q99" s="33">
        <v>44</v>
      </c>
      <c r="R99" s="33">
        <v>12</v>
      </c>
      <c r="S99" s="106">
        <f t="shared" si="32"/>
        <v>34</v>
      </c>
      <c r="T99" s="33">
        <v>2</v>
      </c>
      <c r="U99" s="33">
        <v>22</v>
      </c>
      <c r="V99" s="33">
        <v>8</v>
      </c>
      <c r="W99" s="33">
        <v>2</v>
      </c>
      <c r="X99" s="33">
        <v>0</v>
      </c>
      <c r="Y99" s="33">
        <v>0</v>
      </c>
      <c r="Z99" s="106">
        <f t="shared" si="33"/>
        <v>14</v>
      </c>
      <c r="AA99" s="33">
        <v>6</v>
      </c>
      <c r="AB99" s="33">
        <v>8</v>
      </c>
      <c r="AC99" s="33">
        <v>0</v>
      </c>
      <c r="AD99" s="33">
        <v>0</v>
      </c>
      <c r="AE99" s="33">
        <v>0</v>
      </c>
      <c r="AF99" s="33">
        <v>0</v>
      </c>
      <c r="AG99" s="106">
        <f t="shared" si="34"/>
        <v>3</v>
      </c>
      <c r="AH99" s="33">
        <v>0</v>
      </c>
      <c r="AI99" s="33">
        <v>3</v>
      </c>
      <c r="AJ99" s="33">
        <v>0</v>
      </c>
      <c r="AK99" s="33">
        <v>0</v>
      </c>
      <c r="AL99" s="33">
        <v>0</v>
      </c>
      <c r="AM99" s="33">
        <v>0</v>
      </c>
      <c r="AN99" s="120">
        <f>(M99+N99)/K99</f>
        <v>0.33333333333333331</v>
      </c>
      <c r="AO99" s="120">
        <f t="shared" si="36"/>
        <v>5.8823529411764705E-2</v>
      </c>
      <c r="AP99" s="27" t="s">
        <v>93</v>
      </c>
      <c r="AQ99" s="27" t="s">
        <v>85</v>
      </c>
      <c r="AR99" s="35" t="s">
        <v>210</v>
      </c>
      <c r="AS99" s="35" t="s">
        <v>98</v>
      </c>
      <c r="AT99" s="35" t="s">
        <v>82</v>
      </c>
      <c r="AU99" s="35" t="s">
        <v>101</v>
      </c>
      <c r="AV99" s="36">
        <v>4.2307753000000003</v>
      </c>
      <c r="AW99" s="36"/>
      <c r="AX99" s="36"/>
      <c r="AY99" s="36"/>
      <c r="AZ99" s="37"/>
      <c r="BA99" s="37"/>
      <c r="BB99" s="37"/>
      <c r="BC99" s="123">
        <f t="shared" si="26"/>
        <v>4.2307753000000003</v>
      </c>
      <c r="BD99" s="24" t="s">
        <v>111</v>
      </c>
      <c r="BE99" s="154"/>
      <c r="BF99" s="154"/>
      <c r="BG99" s="44">
        <v>8.1499999999999993E-3</v>
      </c>
      <c r="BH99" s="124">
        <f t="shared" si="27"/>
        <v>4.2389253</v>
      </c>
      <c r="BI99" s="156">
        <f t="shared" si="37"/>
        <v>8.3116182352941173E-2</v>
      </c>
      <c r="BJ99" s="39" t="s">
        <v>102</v>
      </c>
      <c r="BK99" s="136">
        <v>40</v>
      </c>
      <c r="BL99" s="137">
        <v>10</v>
      </c>
      <c r="BM99" s="137">
        <v>80</v>
      </c>
      <c r="BN99" s="137">
        <v>70</v>
      </c>
      <c r="BO99" s="137">
        <v>0</v>
      </c>
      <c r="BP99" s="137">
        <v>20</v>
      </c>
      <c r="BQ99" s="138">
        <f t="shared" si="28"/>
        <v>50</v>
      </c>
      <c r="BR99" s="138">
        <f t="shared" si="29"/>
        <v>150</v>
      </c>
      <c r="BS99" s="138">
        <f t="shared" si="30"/>
        <v>20</v>
      </c>
      <c r="BT99" s="138">
        <f t="shared" si="31"/>
        <v>220</v>
      </c>
      <c r="BU99" s="55"/>
      <c r="BV99" s="8"/>
      <c r="BW99" s="8"/>
      <c r="BX99" s="8"/>
      <c r="BY99" s="40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8"/>
      <c r="DD99" s="8"/>
      <c r="DE99" s="8"/>
      <c r="DF99" s="8"/>
      <c r="DG99" s="8"/>
      <c r="DH99" s="8"/>
      <c r="DI99" s="8"/>
      <c r="DJ99" s="8"/>
    </row>
    <row r="100" spans="1:114" ht="12.75" hidden="1">
      <c r="A100" s="155" t="s">
        <v>366</v>
      </c>
      <c r="B100" s="29" t="s">
        <v>367</v>
      </c>
      <c r="C100" s="29" t="s">
        <v>365</v>
      </c>
      <c r="D100" s="29" t="s">
        <v>127</v>
      </c>
      <c r="E100" s="28" t="s">
        <v>78</v>
      </c>
      <c r="F100" s="25" t="s">
        <v>108</v>
      </c>
      <c r="G100" s="27" t="s">
        <v>80</v>
      </c>
      <c r="H100" s="27" t="s">
        <v>358</v>
      </c>
      <c r="I100" s="31" t="s">
        <v>86</v>
      </c>
      <c r="J100" s="28" t="s">
        <v>101</v>
      </c>
      <c r="K100" s="116">
        <v>15</v>
      </c>
      <c r="L100" s="33">
        <v>10</v>
      </c>
      <c r="M100" s="33">
        <v>4</v>
      </c>
      <c r="N100" s="33">
        <v>1</v>
      </c>
      <c r="O100" s="106">
        <f t="shared" si="25"/>
        <v>49</v>
      </c>
      <c r="P100" s="33">
        <v>26</v>
      </c>
      <c r="Q100" s="33">
        <v>19</v>
      </c>
      <c r="R100" s="33">
        <v>4</v>
      </c>
      <c r="S100" s="106">
        <f t="shared" si="32"/>
        <v>10</v>
      </c>
      <c r="T100" s="33">
        <v>8</v>
      </c>
      <c r="U100" s="33">
        <v>0</v>
      </c>
      <c r="V100" s="33">
        <v>2</v>
      </c>
      <c r="W100" s="33">
        <v>0</v>
      </c>
      <c r="X100" s="33">
        <v>0</v>
      </c>
      <c r="Y100" s="33">
        <v>0</v>
      </c>
      <c r="Z100" s="106">
        <f t="shared" si="33"/>
        <v>4</v>
      </c>
      <c r="AA100" s="33">
        <v>0</v>
      </c>
      <c r="AB100" s="33">
        <v>3</v>
      </c>
      <c r="AC100" s="33">
        <v>0</v>
      </c>
      <c r="AD100" s="33">
        <v>1</v>
      </c>
      <c r="AE100" s="33">
        <v>0</v>
      </c>
      <c r="AF100" s="33">
        <v>0</v>
      </c>
      <c r="AG100" s="106">
        <f t="shared" si="34"/>
        <v>1</v>
      </c>
      <c r="AH100" s="33">
        <v>0</v>
      </c>
      <c r="AI100" s="33">
        <v>1</v>
      </c>
      <c r="AJ100" s="33">
        <v>0</v>
      </c>
      <c r="AK100" s="33">
        <v>0</v>
      </c>
      <c r="AL100" s="33">
        <v>0</v>
      </c>
      <c r="AM100" s="33">
        <v>0</v>
      </c>
      <c r="AN100" s="120">
        <f>(M100+N100)/K100</f>
        <v>0.33333333333333331</v>
      </c>
      <c r="AO100" s="120">
        <f t="shared" si="36"/>
        <v>6.6666666666666666E-2</v>
      </c>
      <c r="AP100" s="27" t="s">
        <v>93</v>
      </c>
      <c r="AQ100" s="27" t="s">
        <v>85</v>
      </c>
      <c r="AR100" s="35" t="s">
        <v>86</v>
      </c>
      <c r="AS100" s="27" t="s">
        <v>101</v>
      </c>
      <c r="AT100" s="35" t="s">
        <v>94</v>
      </c>
      <c r="AU100" s="27" t="s">
        <v>83</v>
      </c>
      <c r="AV100" s="36">
        <v>0</v>
      </c>
      <c r="AW100" s="43"/>
      <c r="AX100" s="43"/>
      <c r="AY100" s="43">
        <v>1.5</v>
      </c>
      <c r="AZ100" s="37"/>
      <c r="BA100" s="37"/>
      <c r="BB100" s="37"/>
      <c r="BC100" s="123">
        <f t="shared" si="26"/>
        <v>1.5</v>
      </c>
      <c r="BD100" s="36"/>
      <c r="BE100" s="157"/>
      <c r="BF100" s="157"/>
      <c r="BG100" s="49"/>
      <c r="BH100" s="124">
        <f t="shared" si="27"/>
        <v>1.5</v>
      </c>
      <c r="BI100" s="156">
        <f t="shared" si="37"/>
        <v>0.1</v>
      </c>
      <c r="BJ100" s="39" t="s">
        <v>88</v>
      </c>
      <c r="BK100" s="136">
        <v>40</v>
      </c>
      <c r="BL100" s="137">
        <v>10</v>
      </c>
      <c r="BM100" s="137">
        <v>50</v>
      </c>
      <c r="BN100" s="137">
        <v>30</v>
      </c>
      <c r="BO100" s="137">
        <v>20</v>
      </c>
      <c r="BP100" s="137">
        <v>10</v>
      </c>
      <c r="BQ100" s="138">
        <f t="shared" si="28"/>
        <v>50</v>
      </c>
      <c r="BR100" s="138">
        <f t="shared" si="29"/>
        <v>80</v>
      </c>
      <c r="BS100" s="138">
        <f t="shared" si="30"/>
        <v>30</v>
      </c>
      <c r="BT100" s="138">
        <f t="shared" si="31"/>
        <v>160</v>
      </c>
      <c r="BU100" s="27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8"/>
      <c r="DD100" s="8"/>
      <c r="DE100" s="8"/>
      <c r="DF100" s="8"/>
      <c r="DG100" s="8"/>
      <c r="DH100" s="8"/>
      <c r="DI100" s="8"/>
      <c r="DJ100" s="8"/>
    </row>
    <row r="101" spans="1:114" ht="13.5" hidden="1" customHeight="1">
      <c r="A101" s="25" t="s">
        <v>368</v>
      </c>
      <c r="B101" s="29" t="s">
        <v>369</v>
      </c>
      <c r="C101" s="29" t="s">
        <v>370</v>
      </c>
      <c r="D101" s="29" t="s">
        <v>106</v>
      </c>
      <c r="E101" s="28" t="s">
        <v>107</v>
      </c>
      <c r="F101" s="25" t="s">
        <v>79</v>
      </c>
      <c r="G101" s="27" t="s">
        <v>80</v>
      </c>
      <c r="H101" s="27" t="s">
        <v>80</v>
      </c>
      <c r="I101" s="31" t="s">
        <v>109</v>
      </c>
      <c r="J101" s="28" t="s">
        <v>87</v>
      </c>
      <c r="K101" s="116">
        <v>0</v>
      </c>
      <c r="L101" s="33">
        <v>10</v>
      </c>
      <c r="M101" s="33">
        <v>6</v>
      </c>
      <c r="N101" s="33">
        <v>1</v>
      </c>
      <c r="O101" s="106">
        <f t="shared" si="25"/>
        <v>70</v>
      </c>
      <c r="P101" s="33">
        <v>44</v>
      </c>
      <c r="Q101" s="33">
        <v>26</v>
      </c>
      <c r="R101" s="33">
        <v>0</v>
      </c>
      <c r="S101" s="106">
        <v>0</v>
      </c>
      <c r="T101" s="33">
        <v>0</v>
      </c>
      <c r="U101" s="33">
        <v>7</v>
      </c>
      <c r="V101" s="33">
        <v>3</v>
      </c>
      <c r="W101" s="33">
        <v>0</v>
      </c>
      <c r="X101" s="33">
        <v>0</v>
      </c>
      <c r="Y101" s="33">
        <v>0</v>
      </c>
      <c r="Z101" s="106">
        <v>0</v>
      </c>
      <c r="AA101" s="33">
        <v>0</v>
      </c>
      <c r="AB101" s="33">
        <v>5</v>
      </c>
      <c r="AC101" s="33">
        <v>0</v>
      </c>
      <c r="AD101" s="33">
        <v>1</v>
      </c>
      <c r="AE101" s="33">
        <v>0</v>
      </c>
      <c r="AF101" s="33">
        <v>0</v>
      </c>
      <c r="AG101" s="106">
        <v>0</v>
      </c>
      <c r="AH101" s="33">
        <v>0</v>
      </c>
      <c r="AI101" s="33">
        <v>1</v>
      </c>
      <c r="AJ101" s="33">
        <v>0</v>
      </c>
      <c r="AK101" s="33">
        <v>0</v>
      </c>
      <c r="AL101" s="33">
        <v>0</v>
      </c>
      <c r="AM101" s="33">
        <v>0</v>
      </c>
      <c r="AN101" s="120">
        <f>(M101+N101)/BV101</f>
        <v>0.41176470588235292</v>
      </c>
      <c r="AO101" s="120">
        <f>N101/BV101</f>
        <v>5.8823529411764705E-2</v>
      </c>
      <c r="AP101" s="27" t="s">
        <v>93</v>
      </c>
      <c r="AQ101" s="27" t="s">
        <v>85</v>
      </c>
      <c r="AR101" s="35" t="s">
        <v>109</v>
      </c>
      <c r="AS101" s="27" t="s">
        <v>87</v>
      </c>
      <c r="AT101" s="35" t="s">
        <v>120</v>
      </c>
      <c r="AU101" s="27" t="s">
        <v>99</v>
      </c>
      <c r="AV101" s="36">
        <v>0</v>
      </c>
      <c r="AW101" s="43"/>
      <c r="AX101" s="43"/>
      <c r="AY101" s="43"/>
      <c r="AZ101" s="43">
        <v>1.665</v>
      </c>
      <c r="BA101" s="37"/>
      <c r="BB101" s="37"/>
      <c r="BC101" s="123">
        <f t="shared" si="26"/>
        <v>1.665</v>
      </c>
      <c r="BD101" s="36"/>
      <c r="BE101" s="49"/>
      <c r="BF101" s="49"/>
      <c r="BG101" s="49"/>
      <c r="BH101" s="124">
        <f t="shared" si="27"/>
        <v>1.665</v>
      </c>
      <c r="BI101" s="45">
        <f>BH101/BV101</f>
        <v>9.794117647058824E-2</v>
      </c>
      <c r="BJ101" s="39" t="s">
        <v>88</v>
      </c>
      <c r="BK101" s="136">
        <v>30</v>
      </c>
      <c r="BL101" s="137">
        <v>35</v>
      </c>
      <c r="BM101" s="137">
        <v>10</v>
      </c>
      <c r="BN101" s="137">
        <v>30</v>
      </c>
      <c r="BO101" s="137">
        <v>0</v>
      </c>
      <c r="BP101" s="137">
        <v>20</v>
      </c>
      <c r="BQ101" s="138">
        <f t="shared" si="28"/>
        <v>65</v>
      </c>
      <c r="BR101" s="138">
        <f t="shared" si="29"/>
        <v>40</v>
      </c>
      <c r="BS101" s="138">
        <f t="shared" si="30"/>
        <v>20</v>
      </c>
      <c r="BT101" s="138">
        <f t="shared" si="31"/>
        <v>125</v>
      </c>
      <c r="BU101" s="27" t="s">
        <v>371</v>
      </c>
      <c r="BV101" s="202">
        <v>17</v>
      </c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8"/>
      <c r="DD101" s="8"/>
      <c r="DE101" s="8"/>
      <c r="DF101" s="8"/>
      <c r="DG101" s="8"/>
      <c r="DH101" s="8"/>
      <c r="DI101" s="8"/>
      <c r="DJ101" s="8"/>
    </row>
    <row r="102" spans="1:114" ht="12.75" hidden="1" customHeight="1">
      <c r="A102" s="25" t="s">
        <v>372</v>
      </c>
      <c r="B102" s="75" t="s">
        <v>373</v>
      </c>
      <c r="C102" s="75" t="s">
        <v>374</v>
      </c>
      <c r="D102" s="29" t="s">
        <v>127</v>
      </c>
      <c r="E102" s="28" t="s">
        <v>78</v>
      </c>
      <c r="F102" s="25" t="s">
        <v>79</v>
      </c>
      <c r="G102" s="35" t="s">
        <v>80</v>
      </c>
      <c r="H102" s="35" t="s">
        <v>80</v>
      </c>
      <c r="I102" s="31" t="s">
        <v>86</v>
      </c>
      <c r="J102" s="30" t="s">
        <v>134</v>
      </c>
      <c r="K102" s="109">
        <v>20</v>
      </c>
      <c r="L102" s="33">
        <v>13</v>
      </c>
      <c r="M102" s="33">
        <v>6</v>
      </c>
      <c r="N102" s="33">
        <v>1</v>
      </c>
      <c r="O102" s="106">
        <f t="shared" si="25"/>
        <v>95</v>
      </c>
      <c r="P102" s="33">
        <v>59</v>
      </c>
      <c r="Q102" s="33">
        <v>32</v>
      </c>
      <c r="R102" s="33">
        <v>4</v>
      </c>
      <c r="S102" s="106">
        <f>SUM(T102:Y102)</f>
        <v>13</v>
      </c>
      <c r="T102" s="33">
        <v>0</v>
      </c>
      <c r="U102" s="33">
        <v>6</v>
      </c>
      <c r="V102" s="33">
        <v>7</v>
      </c>
      <c r="W102" s="33">
        <v>0</v>
      </c>
      <c r="X102" s="33">
        <v>0</v>
      </c>
      <c r="Y102" s="33">
        <v>0</v>
      </c>
      <c r="Z102" s="106">
        <f t="shared" ref="Z102:Z109" si="38">SUM(AA102:AF102)</f>
        <v>6</v>
      </c>
      <c r="AA102" s="33">
        <v>0</v>
      </c>
      <c r="AB102" s="33">
        <v>2</v>
      </c>
      <c r="AC102" s="33">
        <v>2</v>
      </c>
      <c r="AD102" s="33">
        <v>2</v>
      </c>
      <c r="AE102" s="33">
        <v>0</v>
      </c>
      <c r="AF102" s="33">
        <v>0</v>
      </c>
      <c r="AG102" s="106">
        <f>SUM(AH102:AM102)</f>
        <v>1</v>
      </c>
      <c r="AH102" s="33">
        <v>0</v>
      </c>
      <c r="AI102" s="33">
        <v>1</v>
      </c>
      <c r="AJ102" s="33">
        <v>0</v>
      </c>
      <c r="AK102" s="33">
        <v>0</v>
      </c>
      <c r="AL102" s="33">
        <v>0</v>
      </c>
      <c r="AM102" s="33">
        <v>0</v>
      </c>
      <c r="AN102" s="120">
        <f>(M102+N102)/K102</f>
        <v>0.35</v>
      </c>
      <c r="AO102" s="120">
        <f t="shared" ref="AO102:AO109" si="39">N102/K102</f>
        <v>0.05</v>
      </c>
      <c r="AP102" s="27" t="s">
        <v>93</v>
      </c>
      <c r="AQ102" s="27" t="s">
        <v>85</v>
      </c>
      <c r="AR102" s="35" t="s">
        <v>86</v>
      </c>
      <c r="AS102" s="30" t="s">
        <v>134</v>
      </c>
      <c r="AT102" s="35" t="s">
        <v>94</v>
      </c>
      <c r="AU102" s="30" t="s">
        <v>140</v>
      </c>
      <c r="AV102" s="36">
        <v>0</v>
      </c>
      <c r="AW102" s="37"/>
      <c r="AX102" s="37"/>
      <c r="AY102" s="36">
        <v>0.25</v>
      </c>
      <c r="AZ102" s="36">
        <v>1.7090000000000001</v>
      </c>
      <c r="BA102" s="36"/>
      <c r="BB102" s="36"/>
      <c r="BC102" s="123">
        <f t="shared" si="26"/>
        <v>1.9590000000000001</v>
      </c>
      <c r="BD102" s="49" t="s">
        <v>111</v>
      </c>
      <c r="BE102" s="49"/>
      <c r="BF102" s="49"/>
      <c r="BG102" s="69"/>
      <c r="BH102" s="124">
        <f t="shared" si="27"/>
        <v>1.9590000000000001</v>
      </c>
      <c r="BI102" s="45">
        <f t="shared" ref="BI102:BI109" si="40">BH102/K102</f>
        <v>9.7950000000000009E-2</v>
      </c>
      <c r="BJ102" s="39" t="s">
        <v>88</v>
      </c>
      <c r="BK102" s="136">
        <v>40</v>
      </c>
      <c r="BL102" s="137">
        <v>10</v>
      </c>
      <c r="BM102" s="137">
        <v>0</v>
      </c>
      <c r="BN102" s="137">
        <v>30</v>
      </c>
      <c r="BO102" s="137">
        <v>0</v>
      </c>
      <c r="BP102" s="137">
        <v>20</v>
      </c>
      <c r="BQ102" s="138">
        <f t="shared" si="28"/>
        <v>50</v>
      </c>
      <c r="BR102" s="138">
        <f t="shared" si="29"/>
        <v>30</v>
      </c>
      <c r="BS102" s="138">
        <f t="shared" si="30"/>
        <v>20</v>
      </c>
      <c r="BT102" s="138">
        <f t="shared" si="31"/>
        <v>100</v>
      </c>
      <c r="BU102" s="55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8"/>
      <c r="DD102" s="8"/>
      <c r="DE102" s="8"/>
      <c r="DF102" s="8"/>
      <c r="DG102" s="8"/>
      <c r="DH102" s="8"/>
      <c r="DI102" s="8"/>
      <c r="DJ102" s="8"/>
    </row>
    <row r="103" spans="1:114" ht="12.75" hidden="1" customHeight="1">
      <c r="A103" s="25" t="s">
        <v>375</v>
      </c>
      <c r="B103" s="50" t="s">
        <v>376</v>
      </c>
      <c r="C103" s="50" t="s">
        <v>374</v>
      </c>
      <c r="D103" s="29" t="s">
        <v>127</v>
      </c>
      <c r="E103" s="28" t="s">
        <v>78</v>
      </c>
      <c r="F103" s="25" t="s">
        <v>79</v>
      </c>
      <c r="G103" s="35" t="s">
        <v>91</v>
      </c>
      <c r="H103" s="35" t="s">
        <v>92</v>
      </c>
      <c r="I103" s="31" t="s">
        <v>213</v>
      </c>
      <c r="J103" s="30" t="s">
        <v>119</v>
      </c>
      <c r="K103" s="109">
        <v>97</v>
      </c>
      <c r="L103" s="33">
        <v>72</v>
      </c>
      <c r="M103" s="33">
        <v>19</v>
      </c>
      <c r="N103" s="33">
        <v>6</v>
      </c>
      <c r="O103" s="106">
        <f t="shared" si="25"/>
        <v>478</v>
      </c>
      <c r="P103" s="33">
        <v>356</v>
      </c>
      <c r="Q103" s="33">
        <v>100</v>
      </c>
      <c r="R103" s="33">
        <v>22</v>
      </c>
      <c r="S103" s="106">
        <f>SUM(T103:Y103)</f>
        <v>72</v>
      </c>
      <c r="T103" s="33">
        <v>0</v>
      </c>
      <c r="U103" s="33">
        <v>25</v>
      </c>
      <c r="V103" s="33">
        <v>26</v>
      </c>
      <c r="W103" s="33">
        <v>21</v>
      </c>
      <c r="X103" s="33">
        <v>0</v>
      </c>
      <c r="Y103" s="33">
        <v>0</v>
      </c>
      <c r="Z103" s="106">
        <f t="shared" si="38"/>
        <v>19</v>
      </c>
      <c r="AA103" s="33">
        <v>0</v>
      </c>
      <c r="AB103" s="33">
        <v>14</v>
      </c>
      <c r="AC103" s="33">
        <v>0</v>
      </c>
      <c r="AD103" s="33">
        <v>0</v>
      </c>
      <c r="AE103" s="33">
        <v>3</v>
      </c>
      <c r="AF103" s="33">
        <v>2</v>
      </c>
      <c r="AG103" s="106">
        <f>SUM(AH103:AM103)</f>
        <v>6</v>
      </c>
      <c r="AH103" s="33">
        <v>0</v>
      </c>
      <c r="AI103" s="33">
        <v>4</v>
      </c>
      <c r="AJ103" s="33">
        <v>2</v>
      </c>
      <c r="AK103" s="33">
        <v>0</v>
      </c>
      <c r="AL103" s="33">
        <v>0</v>
      </c>
      <c r="AM103" s="33">
        <v>0</v>
      </c>
      <c r="AN103" s="120">
        <f>(Z103+AG103)/K103</f>
        <v>0.25773195876288657</v>
      </c>
      <c r="AO103" s="120">
        <f t="shared" si="39"/>
        <v>6.1855670103092786E-2</v>
      </c>
      <c r="AP103" s="27" t="s">
        <v>93</v>
      </c>
      <c r="AQ103" s="27" t="s">
        <v>85</v>
      </c>
      <c r="AR103" s="35" t="s">
        <v>210</v>
      </c>
      <c r="AS103" s="30" t="s">
        <v>87</v>
      </c>
      <c r="AT103" s="35" t="s">
        <v>82</v>
      </c>
      <c r="AU103" s="30" t="s">
        <v>101</v>
      </c>
      <c r="AV103" s="36">
        <v>6.9498053999999998</v>
      </c>
      <c r="AW103" s="37"/>
      <c r="AX103" s="37"/>
      <c r="AY103" s="37"/>
      <c r="AZ103" s="37"/>
      <c r="BA103" s="37"/>
      <c r="BB103" s="37"/>
      <c r="BC103" s="123">
        <f t="shared" si="26"/>
        <v>6.9498053999999998</v>
      </c>
      <c r="BD103" s="49" t="s">
        <v>111</v>
      </c>
      <c r="BE103" s="49"/>
      <c r="BF103" s="49">
        <v>1.65</v>
      </c>
      <c r="BG103" s="69"/>
      <c r="BH103" s="124">
        <f t="shared" si="27"/>
        <v>8.5998053999999993</v>
      </c>
      <c r="BI103" s="45">
        <f t="shared" si="40"/>
        <v>8.8657787628865975E-2</v>
      </c>
      <c r="BJ103" s="39" t="s">
        <v>102</v>
      </c>
      <c r="BK103" s="136">
        <v>40</v>
      </c>
      <c r="BL103" s="137">
        <v>10</v>
      </c>
      <c r="BM103" s="137">
        <v>80</v>
      </c>
      <c r="BN103" s="137">
        <v>70</v>
      </c>
      <c r="BO103" s="137">
        <v>20</v>
      </c>
      <c r="BP103" s="137">
        <v>20</v>
      </c>
      <c r="BQ103" s="138">
        <f t="shared" si="28"/>
        <v>50</v>
      </c>
      <c r="BR103" s="138">
        <f t="shared" si="29"/>
        <v>150</v>
      </c>
      <c r="BS103" s="138">
        <f t="shared" si="30"/>
        <v>40</v>
      </c>
      <c r="BT103" s="138">
        <f t="shared" si="31"/>
        <v>240</v>
      </c>
      <c r="BU103" s="55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8"/>
      <c r="DD103" s="8"/>
      <c r="DE103" s="8"/>
      <c r="DF103" s="8"/>
      <c r="DG103" s="8"/>
      <c r="DH103" s="8"/>
      <c r="DI103" s="8"/>
      <c r="DJ103" s="8"/>
    </row>
    <row r="104" spans="1:114" ht="12.75" hidden="1" customHeight="1">
      <c r="A104" s="25" t="s">
        <v>377</v>
      </c>
      <c r="B104" s="50" t="s">
        <v>378</v>
      </c>
      <c r="C104" s="50" t="s">
        <v>379</v>
      </c>
      <c r="D104" s="30" t="s">
        <v>150</v>
      </c>
      <c r="E104" s="28" t="s">
        <v>151</v>
      </c>
      <c r="F104" s="25" t="s">
        <v>79</v>
      </c>
      <c r="G104" s="28" t="s">
        <v>91</v>
      </c>
      <c r="H104" s="28" t="s">
        <v>92</v>
      </c>
      <c r="I104" s="31" t="s">
        <v>82</v>
      </c>
      <c r="J104" s="30" t="s">
        <v>87</v>
      </c>
      <c r="K104" s="109">
        <v>25</v>
      </c>
      <c r="L104" s="24">
        <v>18</v>
      </c>
      <c r="M104" s="24">
        <v>6</v>
      </c>
      <c r="N104" s="33">
        <v>1</v>
      </c>
      <c r="O104" s="106">
        <f t="shared" si="25"/>
        <v>113</v>
      </c>
      <c r="P104" s="33">
        <v>82</v>
      </c>
      <c r="Q104" s="33">
        <v>26</v>
      </c>
      <c r="R104" s="33">
        <v>5</v>
      </c>
      <c r="S104" s="106">
        <f>SUM(T104:Y104)</f>
        <v>18</v>
      </c>
      <c r="T104" s="33">
        <v>0</v>
      </c>
      <c r="U104" s="33">
        <v>8</v>
      </c>
      <c r="V104" s="33">
        <v>8</v>
      </c>
      <c r="W104" s="33">
        <v>2</v>
      </c>
      <c r="X104" s="33">
        <v>0</v>
      </c>
      <c r="Y104" s="33">
        <v>0</v>
      </c>
      <c r="Z104" s="106">
        <f t="shared" si="38"/>
        <v>6</v>
      </c>
      <c r="AA104" s="33">
        <v>0</v>
      </c>
      <c r="AB104" s="33">
        <v>4</v>
      </c>
      <c r="AC104" s="33">
        <v>0</v>
      </c>
      <c r="AD104" s="33">
        <v>0</v>
      </c>
      <c r="AE104" s="33">
        <v>2</v>
      </c>
      <c r="AF104" s="33">
        <v>0</v>
      </c>
      <c r="AG104" s="106">
        <f>SUM(AH104:AM104)</f>
        <v>1</v>
      </c>
      <c r="AH104" s="33">
        <v>0</v>
      </c>
      <c r="AI104" s="33">
        <v>1</v>
      </c>
      <c r="AJ104" s="33">
        <v>0</v>
      </c>
      <c r="AK104" s="33">
        <v>0</v>
      </c>
      <c r="AL104" s="33">
        <v>0</v>
      </c>
      <c r="AM104" s="33">
        <v>0</v>
      </c>
      <c r="AN104" s="120">
        <f>(Z104+AG104)/K104</f>
        <v>0.28000000000000003</v>
      </c>
      <c r="AO104" s="120">
        <f t="shared" si="39"/>
        <v>0.04</v>
      </c>
      <c r="AP104" s="27" t="s">
        <v>93</v>
      </c>
      <c r="AQ104" s="28" t="s">
        <v>85</v>
      </c>
      <c r="AR104" s="35" t="s">
        <v>82</v>
      </c>
      <c r="AS104" s="47" t="s">
        <v>87</v>
      </c>
      <c r="AT104" s="35" t="s">
        <v>86</v>
      </c>
      <c r="AU104" s="47" t="s">
        <v>140</v>
      </c>
      <c r="AV104" s="36">
        <v>0</v>
      </c>
      <c r="AW104" s="43"/>
      <c r="AX104" s="43">
        <v>2.6019999999999999</v>
      </c>
      <c r="AY104" s="43"/>
      <c r="AZ104" s="37"/>
      <c r="BA104" s="37"/>
      <c r="BB104" s="37"/>
      <c r="BC104" s="123">
        <f t="shared" si="26"/>
        <v>2.6019999999999999</v>
      </c>
      <c r="BD104" s="36" t="s">
        <v>111</v>
      </c>
      <c r="BE104" s="44"/>
      <c r="BF104" s="44"/>
      <c r="BG104" s="44"/>
      <c r="BH104" s="124">
        <f t="shared" si="27"/>
        <v>2.6019999999999999</v>
      </c>
      <c r="BI104" s="45">
        <f t="shared" si="40"/>
        <v>0.10407999999999999</v>
      </c>
      <c r="BJ104" s="39" t="s">
        <v>88</v>
      </c>
      <c r="BK104" s="136">
        <v>50</v>
      </c>
      <c r="BL104" s="137">
        <v>25</v>
      </c>
      <c r="BM104" s="137">
        <v>0</v>
      </c>
      <c r="BN104" s="137">
        <v>10</v>
      </c>
      <c r="BO104" s="137">
        <v>0</v>
      </c>
      <c r="BP104" s="137">
        <v>20</v>
      </c>
      <c r="BQ104" s="138">
        <f t="shared" si="28"/>
        <v>75</v>
      </c>
      <c r="BR104" s="138">
        <f t="shared" si="29"/>
        <v>10</v>
      </c>
      <c r="BS104" s="138">
        <f t="shared" si="30"/>
        <v>20</v>
      </c>
      <c r="BT104" s="138">
        <f t="shared" si="31"/>
        <v>105</v>
      </c>
      <c r="BU104" s="55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  <c r="DI104" s="8"/>
      <c r="DJ104" s="8"/>
    </row>
    <row r="105" spans="1:114" ht="12.75" customHeight="1">
      <c r="A105" s="24" t="s">
        <v>380</v>
      </c>
      <c r="B105" s="35" t="s">
        <v>381</v>
      </c>
      <c r="C105" s="35" t="s">
        <v>382</v>
      </c>
      <c r="D105" s="50" t="s">
        <v>313</v>
      </c>
      <c r="E105" s="28" t="s">
        <v>151</v>
      </c>
      <c r="F105" s="24" t="s">
        <v>108</v>
      </c>
      <c r="G105" s="47" t="s">
        <v>92</v>
      </c>
      <c r="H105" s="47" t="s">
        <v>92</v>
      </c>
      <c r="I105" s="31" t="s">
        <v>86</v>
      </c>
      <c r="J105" s="30" t="s">
        <v>87</v>
      </c>
      <c r="K105" s="112">
        <v>40</v>
      </c>
      <c r="L105" s="24">
        <v>28</v>
      </c>
      <c r="M105" s="24">
        <v>9</v>
      </c>
      <c r="N105" s="24">
        <v>3</v>
      </c>
      <c r="O105" s="106">
        <f t="shared" si="25"/>
        <v>196</v>
      </c>
      <c r="P105" s="24">
        <v>140</v>
      </c>
      <c r="Q105" s="24">
        <v>43</v>
      </c>
      <c r="R105" s="24">
        <v>13</v>
      </c>
      <c r="S105" s="106">
        <f>SUM(T105:Y105)</f>
        <v>28</v>
      </c>
      <c r="T105" s="24">
        <v>0</v>
      </c>
      <c r="U105" s="24">
        <v>12</v>
      </c>
      <c r="V105" s="24">
        <v>11</v>
      </c>
      <c r="W105" s="24">
        <v>5</v>
      </c>
      <c r="X105" s="24">
        <v>0</v>
      </c>
      <c r="Y105" s="24">
        <v>0</v>
      </c>
      <c r="Z105" s="106">
        <f t="shared" si="38"/>
        <v>9</v>
      </c>
      <c r="AA105" s="24">
        <v>0</v>
      </c>
      <c r="AB105" s="24">
        <v>6</v>
      </c>
      <c r="AC105" s="24">
        <v>2</v>
      </c>
      <c r="AD105" s="24">
        <v>0</v>
      </c>
      <c r="AE105" s="24">
        <v>1</v>
      </c>
      <c r="AF105" s="24">
        <v>0</v>
      </c>
      <c r="AG105" s="106">
        <f>SUM(AH105:AM105)</f>
        <v>3</v>
      </c>
      <c r="AH105" s="24">
        <v>0</v>
      </c>
      <c r="AI105" s="24">
        <v>2</v>
      </c>
      <c r="AJ105" s="24">
        <v>1</v>
      </c>
      <c r="AK105" s="24">
        <v>0</v>
      </c>
      <c r="AL105" s="24">
        <v>0</v>
      </c>
      <c r="AM105" s="24">
        <v>0</v>
      </c>
      <c r="AN105" s="120">
        <f>(Z105+AG105)/K105</f>
        <v>0.3</v>
      </c>
      <c r="AO105" s="120">
        <f t="shared" si="39"/>
        <v>7.4999999999999997E-2</v>
      </c>
      <c r="AP105" s="27" t="s">
        <v>93</v>
      </c>
      <c r="AQ105" s="27" t="s">
        <v>85</v>
      </c>
      <c r="AR105" s="58" t="s">
        <v>86</v>
      </c>
      <c r="AS105" s="30" t="s">
        <v>87</v>
      </c>
      <c r="AT105" s="35" t="s">
        <v>109</v>
      </c>
      <c r="AU105" s="47" t="s">
        <v>134</v>
      </c>
      <c r="AV105" s="36">
        <v>0</v>
      </c>
      <c r="AW105" s="43"/>
      <c r="AX105" s="43"/>
      <c r="AY105" s="36">
        <v>2</v>
      </c>
      <c r="AZ105" s="36">
        <v>2.1739999999999999</v>
      </c>
      <c r="BA105" s="37"/>
      <c r="BB105" s="37"/>
      <c r="BC105" s="123">
        <f t="shared" si="26"/>
        <v>4.1739999999999995</v>
      </c>
      <c r="BD105" s="24" t="s">
        <v>111</v>
      </c>
      <c r="BE105" s="44"/>
      <c r="BF105" s="44"/>
      <c r="BG105" s="67"/>
      <c r="BH105" s="124">
        <f t="shared" si="27"/>
        <v>4.1739999999999995</v>
      </c>
      <c r="BI105" s="45">
        <f t="shared" si="40"/>
        <v>0.10434999999999998</v>
      </c>
      <c r="BJ105" s="39" t="s">
        <v>102</v>
      </c>
      <c r="BK105" s="136">
        <v>50</v>
      </c>
      <c r="BL105" s="137">
        <v>45</v>
      </c>
      <c r="BM105" s="137">
        <v>50</v>
      </c>
      <c r="BN105" s="137">
        <v>10</v>
      </c>
      <c r="BO105" s="137">
        <v>20</v>
      </c>
      <c r="BP105" s="137">
        <v>20</v>
      </c>
      <c r="BQ105" s="138">
        <f t="shared" si="28"/>
        <v>95</v>
      </c>
      <c r="BR105" s="138">
        <f t="shared" si="29"/>
        <v>60</v>
      </c>
      <c r="BS105" s="138">
        <f t="shared" si="30"/>
        <v>40</v>
      </c>
      <c r="BT105" s="138">
        <f t="shared" si="31"/>
        <v>195</v>
      </c>
      <c r="BU105" s="55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8"/>
      <c r="DD105" s="8"/>
      <c r="DE105" s="8"/>
      <c r="DF105" s="8"/>
      <c r="DG105" s="8"/>
      <c r="DH105" s="8"/>
      <c r="DI105" s="8"/>
      <c r="DJ105" s="8"/>
    </row>
    <row r="106" spans="1:114" ht="12.75" hidden="1" customHeight="1">
      <c r="A106" s="25" t="s">
        <v>383</v>
      </c>
      <c r="B106" s="50" t="s">
        <v>144</v>
      </c>
      <c r="C106" s="29" t="s">
        <v>384</v>
      </c>
      <c r="D106" s="29" t="s">
        <v>150</v>
      </c>
      <c r="E106" s="28" t="s">
        <v>151</v>
      </c>
      <c r="F106" s="25" t="s">
        <v>79</v>
      </c>
      <c r="G106" s="27" t="s">
        <v>80</v>
      </c>
      <c r="H106" s="27" t="s">
        <v>385</v>
      </c>
      <c r="I106" s="47" t="s">
        <v>86</v>
      </c>
      <c r="J106" s="35" t="s">
        <v>121</v>
      </c>
      <c r="K106" s="112">
        <v>4</v>
      </c>
      <c r="L106" s="33">
        <v>2</v>
      </c>
      <c r="M106" s="33">
        <v>2</v>
      </c>
      <c r="N106" s="33">
        <v>0</v>
      </c>
      <c r="O106" s="106">
        <f t="shared" si="25"/>
        <v>16</v>
      </c>
      <c r="P106" s="33">
        <v>8</v>
      </c>
      <c r="Q106" s="33">
        <v>8</v>
      </c>
      <c r="R106" s="33">
        <v>0</v>
      </c>
      <c r="S106" s="106">
        <f>SUM(T106:W106)</f>
        <v>2</v>
      </c>
      <c r="T106" s="33">
        <v>0</v>
      </c>
      <c r="U106" s="33">
        <v>2</v>
      </c>
      <c r="V106" s="33">
        <v>0</v>
      </c>
      <c r="W106" s="33">
        <v>0</v>
      </c>
      <c r="X106" s="33">
        <v>0</v>
      </c>
      <c r="Y106" s="33">
        <v>0</v>
      </c>
      <c r="Z106" s="106">
        <f t="shared" si="38"/>
        <v>2</v>
      </c>
      <c r="AA106" s="33">
        <v>0</v>
      </c>
      <c r="AB106" s="33">
        <v>2</v>
      </c>
      <c r="AC106" s="33">
        <v>0</v>
      </c>
      <c r="AD106" s="33">
        <v>0</v>
      </c>
      <c r="AE106" s="33">
        <v>0</v>
      </c>
      <c r="AF106" s="33">
        <v>0</v>
      </c>
      <c r="AG106" s="106">
        <f>SUM(AH106:AJ106)</f>
        <v>0</v>
      </c>
      <c r="AH106" s="33">
        <v>0</v>
      </c>
      <c r="AI106" s="33">
        <v>0</v>
      </c>
      <c r="AJ106" s="33">
        <v>0</v>
      </c>
      <c r="AK106" s="33">
        <v>0</v>
      </c>
      <c r="AL106" s="33">
        <v>0</v>
      </c>
      <c r="AM106" s="33">
        <v>0</v>
      </c>
      <c r="AN106" s="120">
        <f>(M106+N106)/K106</f>
        <v>0.5</v>
      </c>
      <c r="AO106" s="120">
        <f t="shared" si="39"/>
        <v>0</v>
      </c>
      <c r="AP106" s="27" t="s">
        <v>93</v>
      </c>
      <c r="AQ106" s="27" t="s">
        <v>85</v>
      </c>
      <c r="AR106" s="47" t="s">
        <v>86</v>
      </c>
      <c r="AS106" s="35" t="s">
        <v>121</v>
      </c>
      <c r="AT106" s="47" t="s">
        <v>109</v>
      </c>
      <c r="AU106" s="35" t="s">
        <v>146</v>
      </c>
      <c r="AV106" s="36">
        <v>0</v>
      </c>
      <c r="AW106" s="43"/>
      <c r="AX106" s="43"/>
      <c r="AY106" s="43">
        <v>0.46800000000000003</v>
      </c>
      <c r="AZ106" s="37"/>
      <c r="BA106" s="37"/>
      <c r="BB106" s="37"/>
      <c r="BC106" s="123">
        <f t="shared" si="26"/>
        <v>0.46800000000000003</v>
      </c>
      <c r="BD106" s="36"/>
      <c r="BE106" s="44"/>
      <c r="BF106" s="44"/>
      <c r="BG106" s="44"/>
      <c r="BH106" s="124">
        <f t="shared" si="27"/>
        <v>0.46800000000000003</v>
      </c>
      <c r="BI106" s="45">
        <f t="shared" si="40"/>
        <v>0.11700000000000001</v>
      </c>
      <c r="BJ106" s="39" t="s">
        <v>102</v>
      </c>
      <c r="BK106" s="136">
        <v>50</v>
      </c>
      <c r="BL106" s="137">
        <v>25</v>
      </c>
      <c r="BM106" s="137">
        <v>10</v>
      </c>
      <c r="BN106" s="137">
        <v>70</v>
      </c>
      <c r="BO106" s="137">
        <v>0</v>
      </c>
      <c r="BP106" s="137">
        <v>20</v>
      </c>
      <c r="BQ106" s="138">
        <f t="shared" si="28"/>
        <v>75</v>
      </c>
      <c r="BR106" s="138">
        <f t="shared" si="29"/>
        <v>80</v>
      </c>
      <c r="BS106" s="138">
        <f t="shared" si="30"/>
        <v>20</v>
      </c>
      <c r="BT106" s="138">
        <f t="shared" si="31"/>
        <v>175</v>
      </c>
      <c r="BU106" s="27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  <c r="DJ106" s="8"/>
    </row>
    <row r="107" spans="1:114" ht="12" hidden="1" customHeight="1">
      <c r="A107" s="25" t="s">
        <v>386</v>
      </c>
      <c r="B107" s="50" t="s">
        <v>387</v>
      </c>
      <c r="C107" s="29" t="s">
        <v>388</v>
      </c>
      <c r="D107" s="29" t="s">
        <v>274</v>
      </c>
      <c r="E107" s="28" t="s">
        <v>118</v>
      </c>
      <c r="F107" s="25" t="s">
        <v>79</v>
      </c>
      <c r="G107" s="27" t="s">
        <v>91</v>
      </c>
      <c r="H107" s="27" t="s">
        <v>92</v>
      </c>
      <c r="I107" s="47" t="s">
        <v>214</v>
      </c>
      <c r="J107" s="35" t="s">
        <v>134</v>
      </c>
      <c r="K107" s="112">
        <v>34</v>
      </c>
      <c r="L107" s="33">
        <v>28</v>
      </c>
      <c r="M107" s="33">
        <v>5</v>
      </c>
      <c r="N107" s="33">
        <v>1</v>
      </c>
      <c r="O107" s="106">
        <f t="shared" si="25"/>
        <v>158</v>
      </c>
      <c r="P107" s="33">
        <v>130</v>
      </c>
      <c r="Q107" s="33">
        <v>24</v>
      </c>
      <c r="R107" s="33">
        <v>4</v>
      </c>
      <c r="S107" s="106">
        <f>SUM(T107:Y107)</f>
        <v>28</v>
      </c>
      <c r="T107" s="33">
        <v>0</v>
      </c>
      <c r="U107" s="33">
        <v>12</v>
      </c>
      <c r="V107" s="33">
        <v>14</v>
      </c>
      <c r="W107" s="33">
        <v>2</v>
      </c>
      <c r="X107" s="33">
        <v>0</v>
      </c>
      <c r="Y107" s="33">
        <v>0</v>
      </c>
      <c r="Z107" s="106">
        <f t="shared" si="38"/>
        <v>5</v>
      </c>
      <c r="AA107" s="33">
        <v>0</v>
      </c>
      <c r="AB107" s="33">
        <v>4</v>
      </c>
      <c r="AC107" s="33">
        <v>0</v>
      </c>
      <c r="AD107" s="33">
        <v>0</v>
      </c>
      <c r="AE107" s="33">
        <v>1</v>
      </c>
      <c r="AF107" s="33">
        <v>0</v>
      </c>
      <c r="AG107" s="106">
        <f>SUM(AH107:AM107)</f>
        <v>1</v>
      </c>
      <c r="AH107" s="33">
        <v>0</v>
      </c>
      <c r="AI107" s="33">
        <v>1</v>
      </c>
      <c r="AJ107" s="33">
        <v>0</v>
      </c>
      <c r="AK107" s="33">
        <v>0</v>
      </c>
      <c r="AL107" s="33">
        <v>0</v>
      </c>
      <c r="AM107" s="33">
        <v>0</v>
      </c>
      <c r="AN107" s="120">
        <f>(Z107+AG107)/K107</f>
        <v>0.17647058823529413</v>
      </c>
      <c r="AO107" s="120">
        <f t="shared" si="39"/>
        <v>2.9411764705882353E-2</v>
      </c>
      <c r="AP107" s="27" t="s">
        <v>93</v>
      </c>
      <c r="AQ107" s="27" t="s">
        <v>85</v>
      </c>
      <c r="AR107" s="47" t="s">
        <v>97</v>
      </c>
      <c r="AS107" s="35" t="s">
        <v>83</v>
      </c>
      <c r="AT107" s="47" t="s">
        <v>100</v>
      </c>
      <c r="AU107" s="35" t="s">
        <v>83</v>
      </c>
      <c r="AV107" s="36">
        <v>1.64518345</v>
      </c>
      <c r="AW107" s="43"/>
      <c r="AX107" s="43"/>
      <c r="AY107" s="43"/>
      <c r="AZ107" s="37"/>
      <c r="BA107" s="37"/>
      <c r="BB107" s="37"/>
      <c r="BC107" s="123">
        <f t="shared" si="26"/>
        <v>1.64518345</v>
      </c>
      <c r="BD107" s="36" t="s">
        <v>111</v>
      </c>
      <c r="BE107" s="44"/>
      <c r="BF107" s="44">
        <v>1.8</v>
      </c>
      <c r="BG107" s="44">
        <v>1.2999999999999999E-2</v>
      </c>
      <c r="BH107" s="124">
        <f t="shared" si="27"/>
        <v>3.4581834499999999</v>
      </c>
      <c r="BI107" s="45">
        <f t="shared" si="40"/>
        <v>0.10171127794117647</v>
      </c>
      <c r="BJ107" s="39" t="s">
        <v>88</v>
      </c>
      <c r="BK107" s="136">
        <v>20</v>
      </c>
      <c r="BL107" s="137">
        <v>15</v>
      </c>
      <c r="BM107" s="137">
        <v>30</v>
      </c>
      <c r="BN107" s="137">
        <v>70</v>
      </c>
      <c r="BO107" s="137">
        <v>0</v>
      </c>
      <c r="BP107" s="137">
        <v>10</v>
      </c>
      <c r="BQ107" s="138">
        <f t="shared" si="28"/>
        <v>35</v>
      </c>
      <c r="BR107" s="138">
        <f t="shared" si="29"/>
        <v>100</v>
      </c>
      <c r="BS107" s="138">
        <f t="shared" si="30"/>
        <v>10</v>
      </c>
      <c r="BT107" s="138">
        <f t="shared" si="31"/>
        <v>145</v>
      </c>
      <c r="BU107" s="27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8"/>
      <c r="DD107" s="8"/>
      <c r="DE107" s="8"/>
      <c r="DF107" s="8"/>
      <c r="DG107" s="8"/>
      <c r="DH107" s="8"/>
      <c r="DI107" s="8"/>
      <c r="DJ107" s="8"/>
    </row>
    <row r="108" spans="1:114" ht="12.75" hidden="1" customHeight="1">
      <c r="A108" s="26" t="s">
        <v>389</v>
      </c>
      <c r="B108" s="29" t="s">
        <v>390</v>
      </c>
      <c r="C108" s="29" t="s">
        <v>391</v>
      </c>
      <c r="D108" s="29" t="s">
        <v>106</v>
      </c>
      <c r="E108" s="28" t="s">
        <v>107</v>
      </c>
      <c r="F108" s="25" t="s">
        <v>79</v>
      </c>
      <c r="G108" s="27" t="s">
        <v>80</v>
      </c>
      <c r="H108" s="27" t="s">
        <v>81</v>
      </c>
      <c r="I108" s="56" t="s">
        <v>82</v>
      </c>
      <c r="J108" s="28" t="s">
        <v>135</v>
      </c>
      <c r="K108" s="113">
        <v>6</v>
      </c>
      <c r="L108" s="33">
        <v>6</v>
      </c>
      <c r="M108" s="33">
        <v>0</v>
      </c>
      <c r="N108" s="33">
        <v>0</v>
      </c>
      <c r="O108" s="106">
        <v>26</v>
      </c>
      <c r="P108" s="33">
        <v>24</v>
      </c>
      <c r="Q108" s="33">
        <v>0</v>
      </c>
      <c r="R108" s="33">
        <v>0</v>
      </c>
      <c r="S108" s="106">
        <f>SUM(T108:Y108)</f>
        <v>6</v>
      </c>
      <c r="T108" s="33">
        <v>0</v>
      </c>
      <c r="U108" s="33">
        <v>4</v>
      </c>
      <c r="V108" s="33">
        <v>2</v>
      </c>
      <c r="W108" s="33">
        <v>0</v>
      </c>
      <c r="X108" s="33">
        <v>0</v>
      </c>
      <c r="Y108" s="33">
        <v>0</v>
      </c>
      <c r="Z108" s="106">
        <f t="shared" si="38"/>
        <v>0</v>
      </c>
      <c r="AA108" s="33">
        <v>0</v>
      </c>
      <c r="AB108" s="33">
        <v>0</v>
      </c>
      <c r="AC108" s="33">
        <v>0</v>
      </c>
      <c r="AD108" s="33">
        <v>0</v>
      </c>
      <c r="AE108" s="33">
        <v>0</v>
      </c>
      <c r="AF108" s="33">
        <v>0</v>
      </c>
      <c r="AG108" s="106">
        <f>SUM(AH108:AM108)</f>
        <v>0</v>
      </c>
      <c r="AH108" s="33">
        <v>0</v>
      </c>
      <c r="AI108" s="33">
        <v>0</v>
      </c>
      <c r="AJ108" s="33">
        <v>0</v>
      </c>
      <c r="AK108" s="33">
        <v>0</v>
      </c>
      <c r="AL108" s="33">
        <v>0</v>
      </c>
      <c r="AM108" s="33">
        <v>0</v>
      </c>
      <c r="AN108" s="120">
        <f>(Z108+AG108)/K108</f>
        <v>0</v>
      </c>
      <c r="AO108" s="120">
        <f t="shared" si="39"/>
        <v>0</v>
      </c>
      <c r="AP108" s="27" t="s">
        <v>84</v>
      </c>
      <c r="AQ108" s="27" t="s">
        <v>85</v>
      </c>
      <c r="AR108" s="27" t="s">
        <v>82</v>
      </c>
      <c r="AS108" s="27" t="s">
        <v>135</v>
      </c>
      <c r="AT108" s="27" t="s">
        <v>86</v>
      </c>
      <c r="AU108" s="27" t="s">
        <v>135</v>
      </c>
      <c r="AV108" s="36">
        <v>0</v>
      </c>
      <c r="AW108" s="36"/>
      <c r="AX108" s="36">
        <v>0.70199999999999996</v>
      </c>
      <c r="AY108" s="37"/>
      <c r="AZ108" s="37"/>
      <c r="BA108" s="37"/>
      <c r="BB108" s="37"/>
      <c r="BC108" s="123">
        <f t="shared" si="26"/>
        <v>0.70199999999999996</v>
      </c>
      <c r="BD108" s="36" t="s">
        <v>111</v>
      </c>
      <c r="BE108" s="49"/>
      <c r="BF108" s="49"/>
      <c r="BG108" s="49"/>
      <c r="BH108" s="124">
        <f t="shared" si="27"/>
        <v>0.70199999999999996</v>
      </c>
      <c r="BI108" s="45">
        <f t="shared" si="40"/>
        <v>0.11699999999999999</v>
      </c>
      <c r="BJ108" s="39" t="s">
        <v>88</v>
      </c>
      <c r="BK108" s="136">
        <v>30</v>
      </c>
      <c r="BL108" s="137">
        <v>35</v>
      </c>
      <c r="BM108" s="137">
        <v>0</v>
      </c>
      <c r="BN108" s="137">
        <v>70</v>
      </c>
      <c r="BO108" s="137">
        <v>0</v>
      </c>
      <c r="BP108" s="137">
        <v>20</v>
      </c>
      <c r="BQ108" s="138">
        <f t="shared" si="28"/>
        <v>65</v>
      </c>
      <c r="BR108" s="138">
        <f t="shared" si="29"/>
        <v>70</v>
      </c>
      <c r="BS108" s="138">
        <f t="shared" si="30"/>
        <v>20</v>
      </c>
      <c r="BT108" s="138">
        <f t="shared" si="31"/>
        <v>155</v>
      </c>
      <c r="BU108" s="27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8"/>
      <c r="DD108" s="8"/>
      <c r="DE108" s="8"/>
      <c r="DF108" s="8"/>
      <c r="DG108" s="8"/>
      <c r="DH108" s="8"/>
      <c r="DI108" s="8"/>
      <c r="DJ108" s="8"/>
    </row>
    <row r="109" spans="1:114" ht="12.75" hidden="1" customHeight="1">
      <c r="A109" s="24" t="s">
        <v>392</v>
      </c>
      <c r="B109" s="29" t="s">
        <v>393</v>
      </c>
      <c r="C109" s="30" t="s">
        <v>394</v>
      </c>
      <c r="D109" s="29" t="s">
        <v>77</v>
      </c>
      <c r="E109" s="28" t="s">
        <v>78</v>
      </c>
      <c r="F109" s="24" t="s">
        <v>108</v>
      </c>
      <c r="G109" s="29" t="s">
        <v>395</v>
      </c>
      <c r="H109" s="29" t="s">
        <v>395</v>
      </c>
      <c r="I109" s="76" t="s">
        <v>109</v>
      </c>
      <c r="J109" s="30" t="s">
        <v>87</v>
      </c>
      <c r="K109" s="106">
        <v>38</v>
      </c>
      <c r="L109" s="72">
        <v>27</v>
      </c>
      <c r="M109" s="72">
        <v>9</v>
      </c>
      <c r="N109" s="72">
        <v>2</v>
      </c>
      <c r="O109" s="106">
        <f t="shared" ref="O109:O121" si="41">SUM(P109:R109)</f>
        <v>173</v>
      </c>
      <c r="P109" s="72">
        <v>125</v>
      </c>
      <c r="Q109" s="72">
        <v>40</v>
      </c>
      <c r="R109" s="72">
        <v>8</v>
      </c>
      <c r="S109" s="106">
        <f>SUM(T109:Y109)</f>
        <v>27</v>
      </c>
      <c r="T109" s="72">
        <v>0</v>
      </c>
      <c r="U109" s="72">
        <v>13</v>
      </c>
      <c r="V109" s="72">
        <v>12</v>
      </c>
      <c r="W109" s="72">
        <v>2</v>
      </c>
      <c r="X109" s="72">
        <v>0</v>
      </c>
      <c r="Y109" s="72">
        <v>0</v>
      </c>
      <c r="Z109" s="106">
        <f t="shared" si="38"/>
        <v>9</v>
      </c>
      <c r="AA109" s="72">
        <v>0</v>
      </c>
      <c r="AB109" s="72">
        <v>9</v>
      </c>
      <c r="AC109" s="72">
        <v>0</v>
      </c>
      <c r="AD109" s="72">
        <v>0</v>
      </c>
      <c r="AE109" s="72">
        <v>0</v>
      </c>
      <c r="AF109" s="72">
        <v>0</v>
      </c>
      <c r="AG109" s="106">
        <f>SUM(AH109:AM109)</f>
        <v>2</v>
      </c>
      <c r="AH109" s="72">
        <v>0</v>
      </c>
      <c r="AI109" s="72">
        <v>2</v>
      </c>
      <c r="AJ109" s="72">
        <v>0</v>
      </c>
      <c r="AK109" s="72">
        <v>0</v>
      </c>
      <c r="AL109" s="72">
        <v>0</v>
      </c>
      <c r="AM109" s="72">
        <v>0</v>
      </c>
      <c r="AN109" s="120">
        <f>(M109+N109)/K109</f>
        <v>0.28947368421052633</v>
      </c>
      <c r="AO109" s="120">
        <f t="shared" si="39"/>
        <v>5.2631578947368418E-2</v>
      </c>
      <c r="AP109" s="27" t="s">
        <v>93</v>
      </c>
      <c r="AQ109" s="29" t="s">
        <v>85</v>
      </c>
      <c r="AR109" s="29" t="s">
        <v>109</v>
      </c>
      <c r="AS109" s="30" t="s">
        <v>87</v>
      </c>
      <c r="AT109" s="29" t="s">
        <v>94</v>
      </c>
      <c r="AU109" s="30" t="s">
        <v>98</v>
      </c>
      <c r="AV109" s="36">
        <v>0</v>
      </c>
      <c r="AW109" s="36"/>
      <c r="AX109" s="37"/>
      <c r="AY109" s="36"/>
      <c r="AZ109" s="36">
        <v>0.2</v>
      </c>
      <c r="BA109" s="36">
        <v>3.524</v>
      </c>
      <c r="BB109" s="36"/>
      <c r="BC109" s="123">
        <f t="shared" si="26"/>
        <v>3.7240000000000002</v>
      </c>
      <c r="BD109" s="24"/>
      <c r="BE109" s="24"/>
      <c r="BF109" s="24"/>
      <c r="BG109" s="24"/>
      <c r="BH109" s="124">
        <f t="shared" si="27"/>
        <v>3.7240000000000002</v>
      </c>
      <c r="BI109" s="45">
        <f t="shared" si="40"/>
        <v>9.8000000000000004E-2</v>
      </c>
      <c r="BJ109" s="39" t="s">
        <v>88</v>
      </c>
      <c r="BK109" s="136">
        <v>40</v>
      </c>
      <c r="BL109" s="137">
        <v>20</v>
      </c>
      <c r="BM109" s="137">
        <v>50</v>
      </c>
      <c r="BN109" s="137">
        <v>30</v>
      </c>
      <c r="BO109" s="137">
        <v>0</v>
      </c>
      <c r="BP109" s="137">
        <v>20</v>
      </c>
      <c r="BQ109" s="138">
        <f t="shared" si="28"/>
        <v>60</v>
      </c>
      <c r="BR109" s="138">
        <f t="shared" si="29"/>
        <v>80</v>
      </c>
      <c r="BS109" s="138">
        <f t="shared" si="30"/>
        <v>20</v>
      </c>
      <c r="BT109" s="138">
        <f t="shared" si="31"/>
        <v>160</v>
      </c>
      <c r="BU109" s="30"/>
      <c r="BV109" s="77"/>
      <c r="BW109" s="77"/>
      <c r="BX109" s="77"/>
      <c r="BY109" s="77"/>
      <c r="BZ109" s="77"/>
      <c r="CA109" s="77"/>
      <c r="CB109" s="77"/>
      <c r="CC109" s="77"/>
      <c r="CD109" s="77"/>
      <c r="CE109" s="77"/>
      <c r="CF109" s="77"/>
      <c r="CG109" s="77"/>
      <c r="CH109" s="77"/>
      <c r="CI109" s="77"/>
      <c r="CJ109" s="77"/>
      <c r="CK109" s="77"/>
      <c r="CL109" s="77"/>
      <c r="CM109" s="77"/>
      <c r="CN109" s="77"/>
      <c r="CO109" s="77"/>
      <c r="CP109" s="77"/>
      <c r="CQ109" s="77"/>
      <c r="CR109" s="77"/>
      <c r="CS109" s="77"/>
      <c r="CT109" s="77"/>
      <c r="CU109" s="77"/>
      <c r="CV109" s="77"/>
      <c r="CW109" s="77"/>
      <c r="CX109" s="77"/>
      <c r="CY109" s="77"/>
      <c r="CZ109" s="77"/>
      <c r="DA109" s="77"/>
      <c r="DB109" s="77"/>
      <c r="DC109" s="77"/>
      <c r="DD109" s="77"/>
      <c r="DE109" s="77"/>
      <c r="DF109" s="77"/>
      <c r="DG109" s="77"/>
      <c r="DH109" s="77"/>
      <c r="DI109" s="77"/>
      <c r="DJ109" s="77"/>
    </row>
    <row r="110" spans="1:114" ht="12.75" hidden="1" customHeight="1">
      <c r="A110" s="26" t="s">
        <v>396</v>
      </c>
      <c r="B110" s="30" t="s">
        <v>397</v>
      </c>
      <c r="C110" s="30" t="s">
        <v>394</v>
      </c>
      <c r="D110" s="30" t="s">
        <v>77</v>
      </c>
      <c r="E110" s="28" t="s">
        <v>78</v>
      </c>
      <c r="F110" s="25" t="s">
        <v>79</v>
      </c>
      <c r="G110" s="30" t="s">
        <v>80</v>
      </c>
      <c r="H110" s="30" t="s">
        <v>81</v>
      </c>
      <c r="I110" s="30" t="s">
        <v>94</v>
      </c>
      <c r="J110" s="28" t="s">
        <v>146</v>
      </c>
      <c r="K110" s="106">
        <v>0</v>
      </c>
      <c r="L110" s="33">
        <v>6</v>
      </c>
      <c r="M110" s="33">
        <v>0</v>
      </c>
      <c r="N110" s="33">
        <v>0</v>
      </c>
      <c r="O110" s="106">
        <f t="shared" si="41"/>
        <v>24</v>
      </c>
      <c r="P110" s="33">
        <v>24</v>
      </c>
      <c r="Q110" s="33">
        <v>0</v>
      </c>
      <c r="R110" s="33">
        <v>0</v>
      </c>
      <c r="S110" s="106">
        <v>0</v>
      </c>
      <c r="T110" s="33">
        <v>0</v>
      </c>
      <c r="U110" s="33">
        <v>6</v>
      </c>
      <c r="V110" s="33">
        <v>0</v>
      </c>
      <c r="W110" s="33">
        <v>0</v>
      </c>
      <c r="X110" s="33">
        <v>0</v>
      </c>
      <c r="Y110" s="33">
        <v>0</v>
      </c>
      <c r="Z110" s="106">
        <v>0</v>
      </c>
      <c r="AA110" s="33">
        <v>0</v>
      </c>
      <c r="AB110" s="33">
        <v>0</v>
      </c>
      <c r="AC110" s="33">
        <v>0</v>
      </c>
      <c r="AD110" s="33">
        <v>0</v>
      </c>
      <c r="AE110" s="33">
        <v>0</v>
      </c>
      <c r="AF110" s="33">
        <v>0</v>
      </c>
      <c r="AG110" s="106">
        <v>0</v>
      </c>
      <c r="AH110" s="33">
        <v>0</v>
      </c>
      <c r="AI110" s="33">
        <v>0</v>
      </c>
      <c r="AJ110" s="33">
        <v>0</v>
      </c>
      <c r="AK110" s="33">
        <v>0</v>
      </c>
      <c r="AL110" s="33">
        <v>0</v>
      </c>
      <c r="AM110" s="33">
        <v>0</v>
      </c>
      <c r="AN110" s="120">
        <f>(M110+N110)/BV110</f>
        <v>0</v>
      </c>
      <c r="AO110" s="120">
        <f>N110/BV110</f>
        <v>0</v>
      </c>
      <c r="AP110" s="27" t="s">
        <v>84</v>
      </c>
      <c r="AQ110" s="27" t="s">
        <v>85</v>
      </c>
      <c r="AR110" s="30" t="s">
        <v>94</v>
      </c>
      <c r="AS110" s="30" t="s">
        <v>146</v>
      </c>
      <c r="AT110" s="30" t="s">
        <v>120</v>
      </c>
      <c r="AU110" s="27" t="s">
        <v>119</v>
      </c>
      <c r="AV110" s="36">
        <v>0</v>
      </c>
      <c r="AW110" s="43"/>
      <c r="AX110" s="43"/>
      <c r="AY110" s="43"/>
      <c r="AZ110" s="37"/>
      <c r="BA110" s="36">
        <v>0.54</v>
      </c>
      <c r="BB110" s="37"/>
      <c r="BC110" s="123">
        <f t="shared" si="26"/>
        <v>0.54</v>
      </c>
      <c r="BD110" s="43"/>
      <c r="BE110" s="44"/>
      <c r="BF110" s="44"/>
      <c r="BG110" s="44"/>
      <c r="BH110" s="124">
        <f t="shared" si="27"/>
        <v>0.54</v>
      </c>
      <c r="BI110" s="45">
        <f>BH110/BV110</f>
        <v>9.0000000000000011E-2</v>
      </c>
      <c r="BJ110" s="39" t="s">
        <v>122</v>
      </c>
      <c r="BK110" s="136">
        <v>40</v>
      </c>
      <c r="BL110" s="137">
        <v>20</v>
      </c>
      <c r="BM110" s="137">
        <v>10</v>
      </c>
      <c r="BN110" s="137">
        <v>10</v>
      </c>
      <c r="BO110" s="137">
        <v>0</v>
      </c>
      <c r="BP110" s="137">
        <v>10</v>
      </c>
      <c r="BQ110" s="138">
        <f t="shared" si="28"/>
        <v>60</v>
      </c>
      <c r="BR110" s="138">
        <f t="shared" si="29"/>
        <v>20</v>
      </c>
      <c r="BS110" s="138">
        <f t="shared" si="30"/>
        <v>10</v>
      </c>
      <c r="BT110" s="138">
        <f t="shared" si="31"/>
        <v>90</v>
      </c>
      <c r="BU110" s="27" t="s">
        <v>184</v>
      </c>
      <c r="BV110" s="202">
        <v>6</v>
      </c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8"/>
      <c r="DD110" s="8"/>
      <c r="DE110" s="8"/>
      <c r="DF110" s="8"/>
      <c r="DG110" s="8"/>
      <c r="DH110" s="8"/>
      <c r="DI110" s="8"/>
      <c r="DJ110" s="8"/>
    </row>
    <row r="111" spans="1:114" ht="12.75" hidden="1" customHeight="1">
      <c r="A111" s="26" t="s">
        <v>398</v>
      </c>
      <c r="B111" s="58" t="s">
        <v>399</v>
      </c>
      <c r="C111" s="58" t="s">
        <v>394</v>
      </c>
      <c r="D111" s="58" t="s">
        <v>77</v>
      </c>
      <c r="E111" s="28" t="s">
        <v>78</v>
      </c>
      <c r="F111" s="26" t="s">
        <v>108</v>
      </c>
      <c r="G111" s="47" t="s">
        <v>92</v>
      </c>
      <c r="H111" s="47" t="s">
        <v>92</v>
      </c>
      <c r="I111" s="47" t="s">
        <v>100</v>
      </c>
      <c r="J111" s="47" t="s">
        <v>87</v>
      </c>
      <c r="K111" s="112">
        <v>30</v>
      </c>
      <c r="L111" s="54">
        <v>24</v>
      </c>
      <c r="M111" s="54">
        <v>4</v>
      </c>
      <c r="N111" s="53">
        <v>2</v>
      </c>
      <c r="O111" s="106">
        <f t="shared" si="41"/>
        <v>158</v>
      </c>
      <c r="P111" s="53">
        <v>122</v>
      </c>
      <c r="Q111" s="53">
        <v>28</v>
      </c>
      <c r="R111" s="53">
        <v>8</v>
      </c>
      <c r="S111" s="106">
        <f>SUM(T111:Y111)</f>
        <v>24</v>
      </c>
      <c r="T111" s="53">
        <v>0</v>
      </c>
      <c r="U111" s="53">
        <v>4</v>
      </c>
      <c r="V111" s="53">
        <v>8</v>
      </c>
      <c r="W111" s="53">
        <v>12</v>
      </c>
      <c r="X111" s="53">
        <v>0</v>
      </c>
      <c r="Y111" s="53">
        <v>0</v>
      </c>
      <c r="Z111" s="106">
        <f>SUM(AA111:AF111)</f>
        <v>4</v>
      </c>
      <c r="AA111" s="53">
        <v>0</v>
      </c>
      <c r="AB111" s="53">
        <v>0</v>
      </c>
      <c r="AC111" s="53">
        <v>0</v>
      </c>
      <c r="AD111" s="53">
        <v>4</v>
      </c>
      <c r="AE111" s="53">
        <v>0</v>
      </c>
      <c r="AF111" s="53">
        <v>0</v>
      </c>
      <c r="AG111" s="106">
        <f>SUM(AH111:AM111)</f>
        <v>2</v>
      </c>
      <c r="AH111" s="53">
        <v>0</v>
      </c>
      <c r="AI111" s="53">
        <v>2</v>
      </c>
      <c r="AJ111" s="53">
        <v>0</v>
      </c>
      <c r="AK111" s="53">
        <v>0</v>
      </c>
      <c r="AL111" s="53">
        <v>0</v>
      </c>
      <c r="AM111" s="53">
        <v>0</v>
      </c>
      <c r="AN111" s="122">
        <f>(Z111+AG111)/K111</f>
        <v>0.2</v>
      </c>
      <c r="AO111" s="120">
        <f>N111/K111</f>
        <v>6.6666666666666666E-2</v>
      </c>
      <c r="AP111" s="27" t="s">
        <v>93</v>
      </c>
      <c r="AQ111" s="47" t="s">
        <v>85</v>
      </c>
      <c r="AR111" s="47" t="s">
        <v>100</v>
      </c>
      <c r="AS111" s="47" t="s">
        <v>87</v>
      </c>
      <c r="AT111" s="47" t="s">
        <v>82</v>
      </c>
      <c r="AU111" s="58" t="s">
        <v>400</v>
      </c>
      <c r="AV111" s="36">
        <v>0.41</v>
      </c>
      <c r="AW111" s="43">
        <v>1</v>
      </c>
      <c r="AX111" s="43">
        <v>1.2205900000000001</v>
      </c>
      <c r="AY111" s="43"/>
      <c r="AZ111" s="37"/>
      <c r="BA111" s="37"/>
      <c r="BB111" s="37"/>
      <c r="BC111" s="123">
        <f t="shared" si="26"/>
        <v>2.6305899999999998</v>
      </c>
      <c r="BD111" s="43" t="s">
        <v>111</v>
      </c>
      <c r="BE111" s="44"/>
      <c r="BF111" s="44">
        <v>0.5</v>
      </c>
      <c r="BG111" s="44"/>
      <c r="BH111" s="124">
        <f t="shared" si="27"/>
        <v>3.1305899999999998</v>
      </c>
      <c r="BI111" s="45">
        <f>BH111/K111</f>
        <v>0.10435299999999999</v>
      </c>
      <c r="BJ111" s="39" t="s">
        <v>102</v>
      </c>
      <c r="BK111" s="136">
        <v>40</v>
      </c>
      <c r="BL111" s="137">
        <v>20</v>
      </c>
      <c r="BM111" s="137">
        <v>50</v>
      </c>
      <c r="BN111" s="137">
        <v>30</v>
      </c>
      <c r="BO111" s="137">
        <v>0</v>
      </c>
      <c r="BP111" s="137">
        <v>30</v>
      </c>
      <c r="BQ111" s="138">
        <f t="shared" si="28"/>
        <v>60</v>
      </c>
      <c r="BR111" s="138">
        <f t="shared" si="29"/>
        <v>80</v>
      </c>
      <c r="BS111" s="138">
        <f t="shared" si="30"/>
        <v>30</v>
      </c>
      <c r="BT111" s="138">
        <f t="shared" si="31"/>
        <v>170</v>
      </c>
      <c r="BU111" s="35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</row>
    <row r="112" spans="1:114" ht="12.75" hidden="1" customHeight="1">
      <c r="A112" s="24" t="s">
        <v>401</v>
      </c>
      <c r="B112" s="29" t="s">
        <v>402</v>
      </c>
      <c r="C112" s="30" t="s">
        <v>394</v>
      </c>
      <c r="D112" s="29" t="s">
        <v>77</v>
      </c>
      <c r="E112" s="28" t="s">
        <v>78</v>
      </c>
      <c r="F112" s="24" t="s">
        <v>79</v>
      </c>
      <c r="G112" s="29" t="s">
        <v>91</v>
      </c>
      <c r="H112" s="29" t="s">
        <v>92</v>
      </c>
      <c r="I112" s="76" t="s">
        <v>100</v>
      </c>
      <c r="J112" s="30" t="s">
        <v>87</v>
      </c>
      <c r="K112" s="106">
        <v>36</v>
      </c>
      <c r="L112" s="72">
        <v>24</v>
      </c>
      <c r="M112" s="72">
        <v>10</v>
      </c>
      <c r="N112" s="72">
        <v>2</v>
      </c>
      <c r="O112" s="107">
        <f t="shared" si="41"/>
        <v>166</v>
      </c>
      <c r="P112" s="72">
        <v>112</v>
      </c>
      <c r="Q112" s="72">
        <v>46</v>
      </c>
      <c r="R112" s="72">
        <v>8</v>
      </c>
      <c r="S112" s="107">
        <f>SUM(T112:Y112)</f>
        <v>24</v>
      </c>
      <c r="T112" s="72">
        <v>0</v>
      </c>
      <c r="U112" s="72">
        <v>12</v>
      </c>
      <c r="V112" s="72">
        <v>8</v>
      </c>
      <c r="W112" s="72">
        <v>4</v>
      </c>
      <c r="X112" s="72">
        <v>0</v>
      </c>
      <c r="Y112" s="72">
        <v>0</v>
      </c>
      <c r="Z112" s="107">
        <f>SUM(AA112:AF112)</f>
        <v>10</v>
      </c>
      <c r="AA112" s="72">
        <v>0</v>
      </c>
      <c r="AB112" s="72">
        <v>8</v>
      </c>
      <c r="AC112" s="72">
        <v>0</v>
      </c>
      <c r="AD112" s="72">
        <v>0</v>
      </c>
      <c r="AE112" s="72">
        <v>2</v>
      </c>
      <c r="AF112" s="72">
        <v>0</v>
      </c>
      <c r="AG112" s="107">
        <f>SUM(AH112:AM112)</f>
        <v>2</v>
      </c>
      <c r="AH112" s="72">
        <v>0</v>
      </c>
      <c r="AI112" s="72">
        <v>2</v>
      </c>
      <c r="AJ112" s="72">
        <v>0</v>
      </c>
      <c r="AK112" s="72">
        <v>0</v>
      </c>
      <c r="AL112" s="72">
        <v>0</v>
      </c>
      <c r="AM112" s="72">
        <v>0</v>
      </c>
      <c r="AN112" s="120">
        <f>(Z112+AG112)/K112</f>
        <v>0.33333333333333331</v>
      </c>
      <c r="AO112" s="120">
        <f>N112/K112</f>
        <v>5.5555555555555552E-2</v>
      </c>
      <c r="AP112" s="27" t="s">
        <v>93</v>
      </c>
      <c r="AQ112" s="29" t="s">
        <v>85</v>
      </c>
      <c r="AR112" s="29" t="s">
        <v>100</v>
      </c>
      <c r="AS112" s="30" t="s">
        <v>87</v>
      </c>
      <c r="AT112" s="29" t="s">
        <v>82</v>
      </c>
      <c r="AU112" s="30" t="s">
        <v>98</v>
      </c>
      <c r="AV112" s="36">
        <v>0</v>
      </c>
      <c r="AW112" s="36">
        <v>2</v>
      </c>
      <c r="AX112" s="36">
        <v>1.5436489200000001</v>
      </c>
      <c r="AY112" s="36"/>
      <c r="AZ112" s="37"/>
      <c r="BA112" s="37"/>
      <c r="BB112" s="37"/>
      <c r="BC112" s="123">
        <f t="shared" si="26"/>
        <v>3.5436489199999999</v>
      </c>
      <c r="BD112" s="24"/>
      <c r="BE112" s="24"/>
      <c r="BF112" s="44">
        <v>0.6</v>
      </c>
      <c r="BG112" s="24"/>
      <c r="BH112" s="124">
        <f t="shared" si="27"/>
        <v>4.1436489199999995</v>
      </c>
      <c r="BI112" s="45">
        <f>BH112/K112</f>
        <v>0.11510135888888888</v>
      </c>
      <c r="BJ112" s="39" t="s">
        <v>102</v>
      </c>
      <c r="BK112" s="136">
        <v>40</v>
      </c>
      <c r="BL112" s="137">
        <v>20</v>
      </c>
      <c r="BM112" s="137">
        <v>30</v>
      </c>
      <c r="BN112" s="137">
        <v>70</v>
      </c>
      <c r="BO112" s="137">
        <v>0</v>
      </c>
      <c r="BP112" s="137">
        <v>20</v>
      </c>
      <c r="BQ112" s="138">
        <f t="shared" si="28"/>
        <v>60</v>
      </c>
      <c r="BR112" s="138">
        <f t="shared" si="29"/>
        <v>100</v>
      </c>
      <c r="BS112" s="138">
        <f t="shared" si="30"/>
        <v>20</v>
      </c>
      <c r="BT112" s="138">
        <f t="shared" si="31"/>
        <v>180</v>
      </c>
      <c r="BU112" s="27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</row>
    <row r="113" spans="1:114" ht="12" hidden="1" customHeight="1">
      <c r="A113" s="24" t="s">
        <v>403</v>
      </c>
      <c r="B113" s="29" t="s">
        <v>404</v>
      </c>
      <c r="C113" s="30" t="s">
        <v>394</v>
      </c>
      <c r="D113" s="29" t="s">
        <v>77</v>
      </c>
      <c r="E113" s="28" t="s">
        <v>78</v>
      </c>
      <c r="F113" s="24" t="s">
        <v>108</v>
      </c>
      <c r="G113" s="29" t="s">
        <v>395</v>
      </c>
      <c r="H113" s="29" t="s">
        <v>395</v>
      </c>
      <c r="I113" s="76" t="s">
        <v>109</v>
      </c>
      <c r="J113" s="30" t="s">
        <v>140</v>
      </c>
      <c r="K113" s="106">
        <v>25</v>
      </c>
      <c r="L113" s="72">
        <v>18</v>
      </c>
      <c r="M113" s="72">
        <v>6</v>
      </c>
      <c r="N113" s="72">
        <v>1</v>
      </c>
      <c r="O113" s="106">
        <f t="shared" si="41"/>
        <v>113</v>
      </c>
      <c r="P113" s="72">
        <v>83</v>
      </c>
      <c r="Q113" s="72">
        <v>26</v>
      </c>
      <c r="R113" s="72">
        <v>4</v>
      </c>
      <c r="S113" s="106">
        <f>SUM(T113:Y113)</f>
        <v>18</v>
      </c>
      <c r="T113" s="72">
        <v>0</v>
      </c>
      <c r="U113" s="72">
        <v>8</v>
      </c>
      <c r="V113" s="72">
        <v>8</v>
      </c>
      <c r="W113" s="72">
        <v>2</v>
      </c>
      <c r="X113" s="72">
        <v>0</v>
      </c>
      <c r="Y113" s="72">
        <v>0</v>
      </c>
      <c r="Z113" s="106">
        <f>SUM(AA113:AF113)</f>
        <v>6</v>
      </c>
      <c r="AA113" s="72">
        <v>0</v>
      </c>
      <c r="AB113" s="72">
        <v>6</v>
      </c>
      <c r="AC113" s="72">
        <v>0</v>
      </c>
      <c r="AD113" s="72">
        <v>0</v>
      </c>
      <c r="AE113" s="72">
        <v>0</v>
      </c>
      <c r="AF113" s="72">
        <v>0</v>
      </c>
      <c r="AG113" s="106">
        <f>SUM(AH113:AM113)</f>
        <v>1</v>
      </c>
      <c r="AH113" s="72">
        <v>0</v>
      </c>
      <c r="AI113" s="72">
        <v>1</v>
      </c>
      <c r="AJ113" s="72">
        <v>0</v>
      </c>
      <c r="AK113" s="72">
        <v>0</v>
      </c>
      <c r="AL113" s="72">
        <v>0</v>
      </c>
      <c r="AM113" s="72">
        <v>0</v>
      </c>
      <c r="AN113" s="120">
        <f>(M113+N113)/K113</f>
        <v>0.28000000000000003</v>
      </c>
      <c r="AO113" s="120">
        <f>N113/K113</f>
        <v>0.04</v>
      </c>
      <c r="AP113" s="27" t="s">
        <v>93</v>
      </c>
      <c r="AQ113" s="29" t="s">
        <v>85</v>
      </c>
      <c r="AR113" s="29" t="s">
        <v>109</v>
      </c>
      <c r="AS113" s="30" t="s">
        <v>101</v>
      </c>
      <c r="AT113" s="29" t="s">
        <v>94</v>
      </c>
      <c r="AU113" s="30" t="s">
        <v>101</v>
      </c>
      <c r="AV113" s="36">
        <v>0</v>
      </c>
      <c r="AW113" s="36"/>
      <c r="AX113" s="36"/>
      <c r="AY113" s="36"/>
      <c r="AZ113" s="36">
        <v>0.3</v>
      </c>
      <c r="BA113" s="36">
        <v>2.15</v>
      </c>
      <c r="BB113" s="36"/>
      <c r="BC113" s="123">
        <f t="shared" si="26"/>
        <v>2.4499999999999997</v>
      </c>
      <c r="BD113" s="24"/>
      <c r="BE113" s="24"/>
      <c r="BF113" s="24"/>
      <c r="BG113" s="24"/>
      <c r="BH113" s="124">
        <f t="shared" si="27"/>
        <v>2.4499999999999997</v>
      </c>
      <c r="BI113" s="45">
        <f>BH113/K113</f>
        <v>9.799999999999999E-2</v>
      </c>
      <c r="BJ113" s="39" t="s">
        <v>88</v>
      </c>
      <c r="BK113" s="136">
        <v>40</v>
      </c>
      <c r="BL113" s="137">
        <v>20</v>
      </c>
      <c r="BM113" s="137">
        <v>50</v>
      </c>
      <c r="BN113" s="137">
        <v>10</v>
      </c>
      <c r="BO113" s="137">
        <v>0</v>
      </c>
      <c r="BP113" s="137">
        <v>20</v>
      </c>
      <c r="BQ113" s="138">
        <f t="shared" si="28"/>
        <v>60</v>
      </c>
      <c r="BR113" s="138">
        <f t="shared" si="29"/>
        <v>60</v>
      </c>
      <c r="BS113" s="138">
        <f t="shared" si="30"/>
        <v>20</v>
      </c>
      <c r="BT113" s="138">
        <f t="shared" si="31"/>
        <v>140</v>
      </c>
      <c r="BU113" s="30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  <c r="DJ113" s="8"/>
    </row>
    <row r="114" spans="1:114" ht="12.75" hidden="1" customHeight="1">
      <c r="A114" s="25" t="s">
        <v>405</v>
      </c>
      <c r="B114" s="30" t="s">
        <v>406</v>
      </c>
      <c r="C114" s="30" t="s">
        <v>295</v>
      </c>
      <c r="D114" s="30" t="s">
        <v>295</v>
      </c>
      <c r="E114" s="28" t="s">
        <v>107</v>
      </c>
      <c r="F114" s="25" t="s">
        <v>108</v>
      </c>
      <c r="G114" s="30" t="s">
        <v>92</v>
      </c>
      <c r="H114" s="30" t="s">
        <v>92</v>
      </c>
      <c r="I114" s="58" t="s">
        <v>109</v>
      </c>
      <c r="J114" s="58" t="s">
        <v>87</v>
      </c>
      <c r="K114" s="107">
        <v>2</v>
      </c>
      <c r="L114" s="33">
        <v>0</v>
      </c>
      <c r="M114" s="33">
        <v>0</v>
      </c>
      <c r="N114" s="33">
        <v>2</v>
      </c>
      <c r="O114" s="106">
        <f t="shared" si="41"/>
        <v>8</v>
      </c>
      <c r="P114" s="33">
        <v>0</v>
      </c>
      <c r="Q114" s="33">
        <v>0</v>
      </c>
      <c r="R114" s="33">
        <v>8</v>
      </c>
      <c r="S114" s="106">
        <f>SUM(T114:Y114)</f>
        <v>0</v>
      </c>
      <c r="T114" s="33">
        <v>0</v>
      </c>
      <c r="U114" s="33">
        <v>0</v>
      </c>
      <c r="V114" s="33">
        <v>0</v>
      </c>
      <c r="W114" s="33">
        <v>0</v>
      </c>
      <c r="X114" s="33">
        <v>0</v>
      </c>
      <c r="Y114" s="33">
        <v>0</v>
      </c>
      <c r="Z114" s="106">
        <f>SUM(AA114:AF114)</f>
        <v>0</v>
      </c>
      <c r="AA114" s="33">
        <v>0</v>
      </c>
      <c r="AB114" s="33">
        <v>0</v>
      </c>
      <c r="AC114" s="33">
        <v>0</v>
      </c>
      <c r="AD114" s="33">
        <v>0</v>
      </c>
      <c r="AE114" s="33">
        <v>0</v>
      </c>
      <c r="AF114" s="33">
        <v>0</v>
      </c>
      <c r="AG114" s="106">
        <f>SUM(AH114:AM114)</f>
        <v>2</v>
      </c>
      <c r="AH114" s="33">
        <v>0</v>
      </c>
      <c r="AI114" s="33">
        <v>2</v>
      </c>
      <c r="AJ114" s="33">
        <v>0</v>
      </c>
      <c r="AK114" s="33">
        <v>0</v>
      </c>
      <c r="AL114" s="33">
        <v>0</v>
      </c>
      <c r="AM114" s="33">
        <v>0</v>
      </c>
      <c r="AN114" s="120">
        <f>(Z114+AG114)/K114</f>
        <v>1</v>
      </c>
      <c r="AO114" s="120">
        <f>N114/K114</f>
        <v>1</v>
      </c>
      <c r="AP114" s="27" t="s">
        <v>93</v>
      </c>
      <c r="AQ114" s="27" t="s">
        <v>85</v>
      </c>
      <c r="AR114" s="58" t="s">
        <v>109</v>
      </c>
      <c r="AS114" s="58" t="s">
        <v>87</v>
      </c>
      <c r="AT114" s="58" t="s">
        <v>94</v>
      </c>
      <c r="AU114" s="35" t="s">
        <v>98</v>
      </c>
      <c r="AV114" s="36">
        <v>0</v>
      </c>
      <c r="AW114" s="43"/>
      <c r="AX114" s="43"/>
      <c r="AY114" s="43"/>
      <c r="AZ114" s="43">
        <v>0.208706</v>
      </c>
      <c r="BA114" s="37"/>
      <c r="BB114" s="37"/>
      <c r="BC114" s="123">
        <f t="shared" si="26"/>
        <v>0.208706</v>
      </c>
      <c r="BD114" s="43" t="s">
        <v>111</v>
      </c>
      <c r="BE114" s="44"/>
      <c r="BF114" s="44"/>
      <c r="BG114" s="44"/>
      <c r="BH114" s="124">
        <f t="shared" si="27"/>
        <v>0.208706</v>
      </c>
      <c r="BI114" s="45">
        <f>BH114/K114</f>
        <v>0.104353</v>
      </c>
      <c r="BJ114" s="39" t="s">
        <v>88</v>
      </c>
      <c r="BK114" s="136">
        <v>30</v>
      </c>
      <c r="BL114" s="137">
        <v>5</v>
      </c>
      <c r="BM114" s="137">
        <v>50</v>
      </c>
      <c r="BN114" s="137">
        <v>10</v>
      </c>
      <c r="BO114" s="137">
        <v>20</v>
      </c>
      <c r="BP114" s="137">
        <v>30</v>
      </c>
      <c r="BQ114" s="138">
        <f t="shared" si="28"/>
        <v>35</v>
      </c>
      <c r="BR114" s="138">
        <f t="shared" si="29"/>
        <v>60</v>
      </c>
      <c r="BS114" s="138">
        <f t="shared" si="30"/>
        <v>50</v>
      </c>
      <c r="BT114" s="138">
        <f t="shared" si="31"/>
        <v>145</v>
      </c>
      <c r="BU114" s="27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8"/>
      <c r="DD114" s="8"/>
      <c r="DE114" s="8"/>
      <c r="DF114" s="8"/>
      <c r="DG114" s="8"/>
      <c r="DH114" s="8"/>
      <c r="DI114" s="8"/>
      <c r="DJ114" s="8"/>
    </row>
    <row r="115" spans="1:114" ht="12.75" hidden="1" customHeight="1">
      <c r="A115" s="25" t="s">
        <v>407</v>
      </c>
      <c r="B115" s="29" t="s">
        <v>408</v>
      </c>
      <c r="C115" s="29" t="s">
        <v>295</v>
      </c>
      <c r="D115" s="29" t="s">
        <v>295</v>
      </c>
      <c r="E115" s="28" t="s">
        <v>107</v>
      </c>
      <c r="F115" s="25" t="s">
        <v>79</v>
      </c>
      <c r="G115" s="27" t="s">
        <v>91</v>
      </c>
      <c r="H115" s="27" t="s">
        <v>92</v>
      </c>
      <c r="I115" s="56" t="s">
        <v>94</v>
      </c>
      <c r="J115" s="28" t="s">
        <v>87</v>
      </c>
      <c r="K115" s="107">
        <v>0</v>
      </c>
      <c r="L115" s="33">
        <v>28</v>
      </c>
      <c r="M115" s="33">
        <v>10</v>
      </c>
      <c r="N115" s="48">
        <v>2</v>
      </c>
      <c r="O115" s="106">
        <f t="shared" si="41"/>
        <v>214</v>
      </c>
      <c r="P115" s="48">
        <v>132</v>
      </c>
      <c r="Q115" s="48">
        <v>42</v>
      </c>
      <c r="R115" s="48">
        <v>40</v>
      </c>
      <c r="S115" s="106">
        <v>0</v>
      </c>
      <c r="T115" s="48">
        <v>0</v>
      </c>
      <c r="U115" s="48">
        <v>13</v>
      </c>
      <c r="V115" s="48">
        <v>12</v>
      </c>
      <c r="W115" s="48">
        <v>3</v>
      </c>
      <c r="X115" s="48">
        <v>0</v>
      </c>
      <c r="Y115" s="48">
        <v>0</v>
      </c>
      <c r="Z115" s="106">
        <v>0</v>
      </c>
      <c r="AA115" s="33">
        <v>0</v>
      </c>
      <c r="AB115" s="33">
        <v>9</v>
      </c>
      <c r="AC115" s="33">
        <v>0</v>
      </c>
      <c r="AD115" s="33">
        <v>0</v>
      </c>
      <c r="AE115" s="33">
        <v>1</v>
      </c>
      <c r="AF115" s="33">
        <v>0</v>
      </c>
      <c r="AG115" s="106">
        <v>0</v>
      </c>
      <c r="AH115" s="33">
        <v>0</v>
      </c>
      <c r="AI115" s="33">
        <v>2</v>
      </c>
      <c r="AJ115" s="33">
        <v>0</v>
      </c>
      <c r="AK115" s="33">
        <v>0</v>
      </c>
      <c r="AL115" s="33">
        <v>0</v>
      </c>
      <c r="AM115" s="33">
        <v>0</v>
      </c>
      <c r="AN115" s="120">
        <f>(M115+N115)/BV115</f>
        <v>0.3</v>
      </c>
      <c r="AO115" s="120">
        <f>N115/BV115</f>
        <v>0.05</v>
      </c>
      <c r="AP115" s="27" t="s">
        <v>93</v>
      </c>
      <c r="AQ115" s="27" t="s">
        <v>85</v>
      </c>
      <c r="AR115" s="56" t="s">
        <v>94</v>
      </c>
      <c r="AS115" s="28" t="s">
        <v>140</v>
      </c>
      <c r="AT115" s="27" t="s">
        <v>120</v>
      </c>
      <c r="AU115" s="27" t="s">
        <v>119</v>
      </c>
      <c r="AV115" s="36">
        <v>0</v>
      </c>
      <c r="AW115" s="43"/>
      <c r="AX115" s="43"/>
      <c r="AY115" s="43"/>
      <c r="AZ115" s="43"/>
      <c r="BA115" s="43">
        <v>0.78996</v>
      </c>
      <c r="BB115" s="43">
        <v>3</v>
      </c>
      <c r="BC115" s="123">
        <f t="shared" si="26"/>
        <v>3.7899599999999998</v>
      </c>
      <c r="BD115" s="43" t="s">
        <v>111</v>
      </c>
      <c r="BE115" s="44"/>
      <c r="BF115" s="44"/>
      <c r="BG115" s="44"/>
      <c r="BH115" s="124">
        <f t="shared" si="27"/>
        <v>3.7899599999999998</v>
      </c>
      <c r="BI115" s="45">
        <f>BH115/BV115</f>
        <v>9.4749E-2</v>
      </c>
      <c r="BJ115" s="39" t="s">
        <v>88</v>
      </c>
      <c r="BK115" s="136">
        <v>30</v>
      </c>
      <c r="BL115" s="137">
        <v>5</v>
      </c>
      <c r="BM115" s="137">
        <v>10</v>
      </c>
      <c r="BN115" s="137">
        <v>10</v>
      </c>
      <c r="BO115" s="137">
        <v>20</v>
      </c>
      <c r="BP115" s="137">
        <v>20</v>
      </c>
      <c r="BQ115" s="138">
        <f t="shared" si="28"/>
        <v>35</v>
      </c>
      <c r="BR115" s="138">
        <f t="shared" si="29"/>
        <v>20</v>
      </c>
      <c r="BS115" s="138">
        <f t="shared" si="30"/>
        <v>40</v>
      </c>
      <c r="BT115" s="138">
        <f t="shared" si="31"/>
        <v>95</v>
      </c>
      <c r="BU115" s="35" t="s">
        <v>129</v>
      </c>
      <c r="BV115" s="202">
        <v>40</v>
      </c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8"/>
      <c r="DD115" s="8"/>
      <c r="DE115" s="8"/>
      <c r="DF115" s="8"/>
      <c r="DG115" s="8"/>
      <c r="DH115" s="8"/>
      <c r="DI115" s="8"/>
      <c r="DJ115" s="8"/>
    </row>
    <row r="116" spans="1:114" ht="12.75" hidden="1" customHeight="1">
      <c r="A116" s="25" t="s">
        <v>409</v>
      </c>
      <c r="B116" s="58" t="s">
        <v>410</v>
      </c>
      <c r="C116" s="29" t="s">
        <v>295</v>
      </c>
      <c r="D116" s="29" t="s">
        <v>295</v>
      </c>
      <c r="E116" s="28" t="s">
        <v>107</v>
      </c>
      <c r="F116" s="25" t="s">
        <v>79</v>
      </c>
      <c r="G116" s="27" t="s">
        <v>80</v>
      </c>
      <c r="H116" s="27" t="s">
        <v>81</v>
      </c>
      <c r="I116" s="56" t="s">
        <v>158</v>
      </c>
      <c r="J116" s="28" t="s">
        <v>83</v>
      </c>
      <c r="K116" s="112">
        <v>9</v>
      </c>
      <c r="L116" s="33">
        <v>9</v>
      </c>
      <c r="M116" s="33">
        <v>0</v>
      </c>
      <c r="N116" s="33">
        <v>0</v>
      </c>
      <c r="O116" s="107">
        <f t="shared" si="41"/>
        <v>36</v>
      </c>
      <c r="P116" s="33">
        <v>36</v>
      </c>
      <c r="Q116" s="33">
        <v>0</v>
      </c>
      <c r="R116" s="33">
        <v>0</v>
      </c>
      <c r="S116" s="107">
        <f>SUM(T116:Y116)</f>
        <v>9</v>
      </c>
      <c r="T116" s="33">
        <v>0</v>
      </c>
      <c r="U116" s="33">
        <v>9</v>
      </c>
      <c r="V116" s="33">
        <v>0</v>
      </c>
      <c r="W116" s="33">
        <v>0</v>
      </c>
      <c r="X116" s="33">
        <v>0</v>
      </c>
      <c r="Y116" s="33">
        <v>0</v>
      </c>
      <c r="Z116" s="107">
        <f>SUM(AA116:AF116)</f>
        <v>0</v>
      </c>
      <c r="AA116" s="33">
        <v>0</v>
      </c>
      <c r="AB116" s="33">
        <v>0</v>
      </c>
      <c r="AC116" s="33">
        <v>0</v>
      </c>
      <c r="AD116" s="33">
        <v>0</v>
      </c>
      <c r="AE116" s="33">
        <v>0</v>
      </c>
      <c r="AF116" s="33">
        <v>0</v>
      </c>
      <c r="AG116" s="107">
        <f>SUM(AH116:AM116)</f>
        <v>0</v>
      </c>
      <c r="AH116" s="33">
        <v>0</v>
      </c>
      <c r="AI116" s="33">
        <v>0</v>
      </c>
      <c r="AJ116" s="33">
        <v>0</v>
      </c>
      <c r="AK116" s="33">
        <v>0</v>
      </c>
      <c r="AL116" s="33">
        <v>0</v>
      </c>
      <c r="AM116" s="33">
        <v>0</v>
      </c>
      <c r="AN116" s="120">
        <f>(M116+N116)/K116</f>
        <v>0</v>
      </c>
      <c r="AO116" s="120">
        <f>N116/K116</f>
        <v>0</v>
      </c>
      <c r="AP116" s="27" t="s">
        <v>84</v>
      </c>
      <c r="AQ116" s="29" t="s">
        <v>85</v>
      </c>
      <c r="AR116" s="27" t="s">
        <v>158</v>
      </c>
      <c r="AS116" s="27" t="s">
        <v>83</v>
      </c>
      <c r="AT116" s="27" t="s">
        <v>100</v>
      </c>
      <c r="AU116" s="27" t="s">
        <v>140</v>
      </c>
      <c r="AV116" s="36">
        <v>0.752</v>
      </c>
      <c r="AW116" s="36"/>
      <c r="AX116" s="36"/>
      <c r="AY116" s="37"/>
      <c r="AZ116" s="37"/>
      <c r="BA116" s="37"/>
      <c r="BB116" s="37"/>
      <c r="BC116" s="123">
        <f t="shared" si="26"/>
        <v>0.752</v>
      </c>
      <c r="BD116" s="36"/>
      <c r="BE116" s="49"/>
      <c r="BF116" s="49"/>
      <c r="BG116" s="49"/>
      <c r="BH116" s="124">
        <f t="shared" si="27"/>
        <v>0.752</v>
      </c>
      <c r="BI116" s="45">
        <f>BH116/K116</f>
        <v>8.355555555555555E-2</v>
      </c>
      <c r="BJ116" s="39" t="s">
        <v>102</v>
      </c>
      <c r="BK116" s="136">
        <v>30</v>
      </c>
      <c r="BL116" s="137">
        <v>5</v>
      </c>
      <c r="BM116" s="137">
        <v>90</v>
      </c>
      <c r="BN116" s="137">
        <v>70</v>
      </c>
      <c r="BO116" s="137">
        <v>20</v>
      </c>
      <c r="BP116" s="137">
        <v>10</v>
      </c>
      <c r="BQ116" s="138">
        <f t="shared" si="28"/>
        <v>35</v>
      </c>
      <c r="BR116" s="138">
        <f t="shared" si="29"/>
        <v>160</v>
      </c>
      <c r="BS116" s="138">
        <f t="shared" si="30"/>
        <v>30</v>
      </c>
      <c r="BT116" s="138">
        <f t="shared" si="31"/>
        <v>225</v>
      </c>
      <c r="BU116" s="27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8"/>
      <c r="DD116" s="8"/>
      <c r="DE116" s="8"/>
      <c r="DF116" s="8"/>
      <c r="DG116" s="8"/>
      <c r="DH116" s="8"/>
      <c r="DI116" s="8"/>
      <c r="DJ116" s="8"/>
    </row>
    <row r="117" spans="1:114" ht="12.75" hidden="1" customHeight="1">
      <c r="A117" s="25" t="s">
        <v>411</v>
      </c>
      <c r="B117" s="58" t="s">
        <v>412</v>
      </c>
      <c r="C117" s="29" t="s">
        <v>295</v>
      </c>
      <c r="D117" s="29" t="s">
        <v>295</v>
      </c>
      <c r="E117" s="28" t="s">
        <v>107</v>
      </c>
      <c r="F117" s="25" t="s">
        <v>79</v>
      </c>
      <c r="G117" s="27" t="s">
        <v>80</v>
      </c>
      <c r="H117" s="27" t="s">
        <v>80</v>
      </c>
      <c r="I117" s="56" t="s">
        <v>158</v>
      </c>
      <c r="J117" s="28" t="s">
        <v>83</v>
      </c>
      <c r="K117" s="117">
        <v>19</v>
      </c>
      <c r="L117" s="33">
        <v>11</v>
      </c>
      <c r="M117" s="33">
        <v>8</v>
      </c>
      <c r="N117" s="33">
        <v>0</v>
      </c>
      <c r="O117" s="107">
        <f t="shared" si="41"/>
        <v>76</v>
      </c>
      <c r="P117" s="33">
        <v>44</v>
      </c>
      <c r="Q117" s="33">
        <v>32</v>
      </c>
      <c r="R117" s="33">
        <v>0</v>
      </c>
      <c r="S117" s="107">
        <f>SUM(T117:Y117)</f>
        <v>11</v>
      </c>
      <c r="T117" s="33">
        <v>0</v>
      </c>
      <c r="U117" s="33">
        <v>11</v>
      </c>
      <c r="V117" s="33">
        <v>0</v>
      </c>
      <c r="W117" s="33">
        <v>0</v>
      </c>
      <c r="X117" s="33">
        <v>0</v>
      </c>
      <c r="Y117" s="33">
        <v>0</v>
      </c>
      <c r="Z117" s="107">
        <f>SUM(AA117:AF117)</f>
        <v>8</v>
      </c>
      <c r="AA117" s="33">
        <v>0</v>
      </c>
      <c r="AB117" s="33">
        <v>8</v>
      </c>
      <c r="AC117" s="33">
        <v>0</v>
      </c>
      <c r="AD117" s="33">
        <v>0</v>
      </c>
      <c r="AE117" s="33">
        <v>0</v>
      </c>
      <c r="AF117" s="33">
        <v>0</v>
      </c>
      <c r="AG117" s="107">
        <f>SUM(AH117:AM117)</f>
        <v>0</v>
      </c>
      <c r="AH117" s="33">
        <v>0</v>
      </c>
      <c r="AI117" s="33">
        <v>0</v>
      </c>
      <c r="AJ117" s="33">
        <v>0</v>
      </c>
      <c r="AK117" s="33">
        <v>0</v>
      </c>
      <c r="AL117" s="33">
        <v>0</v>
      </c>
      <c r="AM117" s="33">
        <v>0</v>
      </c>
      <c r="AN117" s="120">
        <f>(M117+N117)/K117</f>
        <v>0.42105263157894735</v>
      </c>
      <c r="AO117" s="120">
        <f>N117/K117</f>
        <v>0</v>
      </c>
      <c r="AP117" s="27" t="s">
        <v>93</v>
      </c>
      <c r="AQ117" s="29" t="s">
        <v>85</v>
      </c>
      <c r="AR117" s="27" t="s">
        <v>158</v>
      </c>
      <c r="AS117" s="27" t="s">
        <v>83</v>
      </c>
      <c r="AT117" s="27" t="s">
        <v>100</v>
      </c>
      <c r="AU117" s="27" t="s">
        <v>140</v>
      </c>
      <c r="AV117" s="36">
        <v>2.2120000000000002</v>
      </c>
      <c r="AW117" s="36"/>
      <c r="AX117" s="36"/>
      <c r="AY117" s="37"/>
      <c r="AZ117" s="37"/>
      <c r="BA117" s="37"/>
      <c r="BB117" s="37"/>
      <c r="BC117" s="123">
        <f t="shared" si="26"/>
        <v>2.2120000000000002</v>
      </c>
      <c r="BD117" s="36"/>
      <c r="BE117" s="49"/>
      <c r="BF117" s="49"/>
      <c r="BG117" s="49"/>
      <c r="BH117" s="124">
        <f t="shared" si="27"/>
        <v>2.2120000000000002</v>
      </c>
      <c r="BI117" s="45">
        <f>BH117/K117</f>
        <v>0.11642105263157895</v>
      </c>
      <c r="BJ117" s="39" t="s">
        <v>102</v>
      </c>
      <c r="BK117" s="136">
        <v>30</v>
      </c>
      <c r="BL117" s="137">
        <v>5</v>
      </c>
      <c r="BM117" s="137">
        <v>90</v>
      </c>
      <c r="BN117" s="137">
        <v>70</v>
      </c>
      <c r="BO117" s="137">
        <v>20</v>
      </c>
      <c r="BP117" s="137">
        <v>20</v>
      </c>
      <c r="BQ117" s="138">
        <f t="shared" si="28"/>
        <v>35</v>
      </c>
      <c r="BR117" s="138">
        <f t="shared" si="29"/>
        <v>160</v>
      </c>
      <c r="BS117" s="138">
        <f t="shared" si="30"/>
        <v>40</v>
      </c>
      <c r="BT117" s="138">
        <f t="shared" si="31"/>
        <v>235</v>
      </c>
      <c r="BU117" s="27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8"/>
      <c r="DD117" s="8"/>
      <c r="DE117" s="8"/>
      <c r="DF117" s="8"/>
      <c r="DG117" s="8"/>
      <c r="DH117" s="8"/>
      <c r="DI117" s="8"/>
      <c r="DJ117" s="8"/>
    </row>
    <row r="118" spans="1:114" ht="12.75" hidden="1" customHeight="1">
      <c r="A118" s="24" t="s">
        <v>413</v>
      </c>
      <c r="B118" s="28" t="s">
        <v>414</v>
      </c>
      <c r="C118" s="28" t="s">
        <v>415</v>
      </c>
      <c r="D118" s="28" t="s">
        <v>295</v>
      </c>
      <c r="E118" s="28" t="s">
        <v>107</v>
      </c>
      <c r="F118" s="24" t="s">
        <v>79</v>
      </c>
      <c r="G118" s="28" t="s">
        <v>91</v>
      </c>
      <c r="H118" s="28" t="s">
        <v>92</v>
      </c>
      <c r="I118" s="58" t="s">
        <v>97</v>
      </c>
      <c r="J118" s="47" t="s">
        <v>99</v>
      </c>
      <c r="K118" s="118">
        <v>30</v>
      </c>
      <c r="L118" s="33">
        <v>20</v>
      </c>
      <c r="M118" s="33">
        <v>9</v>
      </c>
      <c r="N118" s="33">
        <v>1</v>
      </c>
      <c r="O118" s="106">
        <f t="shared" si="41"/>
        <v>139</v>
      </c>
      <c r="P118" s="33">
        <v>94</v>
      </c>
      <c r="Q118" s="33">
        <v>40</v>
      </c>
      <c r="R118" s="33">
        <v>5</v>
      </c>
      <c r="S118" s="106">
        <f>SUM(T118:Y118)</f>
        <v>20</v>
      </c>
      <c r="T118" s="33">
        <v>0</v>
      </c>
      <c r="U118" s="33">
        <v>9</v>
      </c>
      <c r="V118" s="33">
        <v>8</v>
      </c>
      <c r="W118" s="33">
        <v>3</v>
      </c>
      <c r="X118" s="33">
        <v>0</v>
      </c>
      <c r="Y118" s="33">
        <v>0</v>
      </c>
      <c r="Z118" s="106">
        <f>SUM(AA118:AF118)</f>
        <v>9</v>
      </c>
      <c r="AA118" s="33">
        <v>0</v>
      </c>
      <c r="AB118" s="33">
        <v>3</v>
      </c>
      <c r="AC118" s="33">
        <v>3</v>
      </c>
      <c r="AD118" s="33">
        <v>3</v>
      </c>
      <c r="AE118" s="33">
        <v>0</v>
      </c>
      <c r="AF118" s="33">
        <v>0</v>
      </c>
      <c r="AG118" s="106">
        <f>SUM(AH118:AM118)</f>
        <v>1</v>
      </c>
      <c r="AH118" s="33">
        <v>0</v>
      </c>
      <c r="AI118" s="33">
        <v>0</v>
      </c>
      <c r="AJ118" s="33">
        <v>1</v>
      </c>
      <c r="AK118" s="33">
        <v>0</v>
      </c>
      <c r="AL118" s="33">
        <v>0</v>
      </c>
      <c r="AM118" s="33">
        <v>0</v>
      </c>
      <c r="AN118" s="120">
        <f>(M118+N118)/K118</f>
        <v>0.33333333333333331</v>
      </c>
      <c r="AO118" s="120">
        <f>N118/K118</f>
        <v>3.3333333333333333E-2</v>
      </c>
      <c r="AP118" s="27" t="s">
        <v>93</v>
      </c>
      <c r="AQ118" s="28" t="s">
        <v>85</v>
      </c>
      <c r="AR118" s="27" t="s">
        <v>97</v>
      </c>
      <c r="AS118" s="47" t="s">
        <v>119</v>
      </c>
      <c r="AT118" s="35" t="s">
        <v>100</v>
      </c>
      <c r="AU118" s="47" t="s">
        <v>140</v>
      </c>
      <c r="AV118" s="36">
        <v>2.46014051</v>
      </c>
      <c r="AW118" s="43"/>
      <c r="AX118" s="43"/>
      <c r="AY118" s="43"/>
      <c r="AZ118" s="37"/>
      <c r="BA118" s="37"/>
      <c r="BB118" s="37"/>
      <c r="BC118" s="123">
        <f t="shared" si="26"/>
        <v>2.46014051</v>
      </c>
      <c r="BD118" s="43" t="s">
        <v>111</v>
      </c>
      <c r="BE118" s="44"/>
      <c r="BF118" s="44">
        <v>1</v>
      </c>
      <c r="BG118" s="44">
        <v>3.9600000000000003E-2</v>
      </c>
      <c r="BH118" s="124">
        <f t="shared" si="27"/>
        <v>3.4997405100000001</v>
      </c>
      <c r="BI118" s="45">
        <f>BH118/K118</f>
        <v>0.116658017</v>
      </c>
      <c r="BJ118" s="39" t="s">
        <v>102</v>
      </c>
      <c r="BK118" s="136">
        <v>30</v>
      </c>
      <c r="BL118" s="137">
        <v>5</v>
      </c>
      <c r="BM118" s="137">
        <v>80</v>
      </c>
      <c r="BN118" s="137">
        <v>70</v>
      </c>
      <c r="BO118" s="137">
        <v>0</v>
      </c>
      <c r="BP118" s="137">
        <v>20</v>
      </c>
      <c r="BQ118" s="138">
        <f t="shared" si="28"/>
        <v>35</v>
      </c>
      <c r="BR118" s="138">
        <f t="shared" si="29"/>
        <v>150</v>
      </c>
      <c r="BS118" s="138">
        <f t="shared" si="30"/>
        <v>20</v>
      </c>
      <c r="BT118" s="138">
        <f t="shared" si="31"/>
        <v>205</v>
      </c>
      <c r="BU118" s="35"/>
      <c r="BV118" s="8"/>
      <c r="BW118" s="46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8"/>
      <c r="DD118" s="8"/>
      <c r="DE118" s="8"/>
      <c r="DF118" s="8"/>
      <c r="DG118" s="8"/>
      <c r="DH118" s="8"/>
      <c r="DI118" s="8"/>
      <c r="DJ118" s="8"/>
    </row>
    <row r="119" spans="1:114" ht="12.75" hidden="1" customHeight="1">
      <c r="A119" s="24" t="s">
        <v>416</v>
      </c>
      <c r="B119" s="29" t="s">
        <v>417</v>
      </c>
      <c r="C119" s="29" t="s">
        <v>418</v>
      </c>
      <c r="D119" s="29" t="s">
        <v>117</v>
      </c>
      <c r="E119" s="28" t="s">
        <v>118</v>
      </c>
      <c r="F119" s="24" t="s">
        <v>108</v>
      </c>
      <c r="G119" s="27" t="s">
        <v>92</v>
      </c>
      <c r="H119" s="27" t="s">
        <v>92</v>
      </c>
      <c r="I119" s="31" t="s">
        <v>109</v>
      </c>
      <c r="J119" s="47" t="s">
        <v>87</v>
      </c>
      <c r="K119" s="107">
        <v>0</v>
      </c>
      <c r="L119" s="33">
        <v>10</v>
      </c>
      <c r="M119" s="33">
        <v>2</v>
      </c>
      <c r="N119" s="24">
        <v>2</v>
      </c>
      <c r="O119" s="106">
        <f t="shared" si="41"/>
        <v>43</v>
      </c>
      <c r="P119" s="24">
        <v>32</v>
      </c>
      <c r="Q119" s="24">
        <v>6</v>
      </c>
      <c r="R119" s="24">
        <v>5</v>
      </c>
      <c r="S119" s="106">
        <v>0</v>
      </c>
      <c r="T119" s="24">
        <v>0</v>
      </c>
      <c r="U119" s="24">
        <v>8</v>
      </c>
      <c r="V119" s="24">
        <v>2</v>
      </c>
      <c r="W119" s="24">
        <v>0</v>
      </c>
      <c r="X119" s="24">
        <v>0</v>
      </c>
      <c r="Y119" s="24">
        <v>0</v>
      </c>
      <c r="Z119" s="106">
        <v>0</v>
      </c>
      <c r="AA119" s="24">
        <v>0</v>
      </c>
      <c r="AB119" s="24">
        <v>2</v>
      </c>
      <c r="AC119" s="24">
        <v>0</v>
      </c>
      <c r="AD119" s="24">
        <v>0</v>
      </c>
      <c r="AE119" s="24">
        <v>0</v>
      </c>
      <c r="AF119" s="24">
        <v>0</v>
      </c>
      <c r="AG119" s="106">
        <v>0</v>
      </c>
      <c r="AH119" s="24">
        <v>1</v>
      </c>
      <c r="AI119" s="24">
        <v>1</v>
      </c>
      <c r="AJ119" s="24">
        <v>0</v>
      </c>
      <c r="AK119" s="24">
        <v>0</v>
      </c>
      <c r="AL119" s="24">
        <v>0</v>
      </c>
      <c r="AM119" s="24">
        <v>0</v>
      </c>
      <c r="AN119" s="120">
        <f>(M119+N119)/BV119</f>
        <v>0.2857142857142857</v>
      </c>
      <c r="AO119" s="120">
        <f>N119/BV119</f>
        <v>0.14285714285714285</v>
      </c>
      <c r="AP119" s="27" t="s">
        <v>93</v>
      </c>
      <c r="AQ119" s="27" t="s">
        <v>85</v>
      </c>
      <c r="AR119" s="35" t="s">
        <v>94</v>
      </c>
      <c r="AS119" s="47" t="s">
        <v>134</v>
      </c>
      <c r="AT119" s="35" t="s">
        <v>120</v>
      </c>
      <c r="AU119" s="35" t="s">
        <v>134</v>
      </c>
      <c r="AV119" s="36">
        <v>0.34618538999999998</v>
      </c>
      <c r="AW119" s="43"/>
      <c r="AX119" s="43"/>
      <c r="AY119" s="43"/>
      <c r="AZ119" s="43"/>
      <c r="BA119" s="36">
        <v>0.3</v>
      </c>
      <c r="BB119" s="36">
        <v>0.81499999999999995</v>
      </c>
      <c r="BC119" s="123">
        <f t="shared" si="26"/>
        <v>1.4611853899999998</v>
      </c>
      <c r="BD119" s="43" t="s">
        <v>111</v>
      </c>
      <c r="BE119" s="44"/>
      <c r="BF119" s="44"/>
      <c r="BG119" s="44"/>
      <c r="BH119" s="124">
        <f t="shared" si="27"/>
        <v>1.4611853899999998</v>
      </c>
      <c r="BI119" s="45">
        <f>BH119/BV119</f>
        <v>0.10437038499999998</v>
      </c>
      <c r="BJ119" s="39" t="s">
        <v>88</v>
      </c>
      <c r="BK119" s="136">
        <v>20</v>
      </c>
      <c r="BL119" s="137">
        <v>30</v>
      </c>
      <c r="BM119" s="137">
        <v>50</v>
      </c>
      <c r="BN119" s="137">
        <v>10</v>
      </c>
      <c r="BO119" s="137">
        <v>20</v>
      </c>
      <c r="BP119" s="137">
        <v>30</v>
      </c>
      <c r="BQ119" s="138">
        <f t="shared" si="28"/>
        <v>50</v>
      </c>
      <c r="BR119" s="138">
        <f t="shared" si="29"/>
        <v>60</v>
      </c>
      <c r="BS119" s="138">
        <f t="shared" si="30"/>
        <v>50</v>
      </c>
      <c r="BT119" s="138">
        <f t="shared" si="31"/>
        <v>160</v>
      </c>
      <c r="BU119" s="47" t="s">
        <v>419</v>
      </c>
      <c r="BV119" s="202">
        <v>14</v>
      </c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8"/>
      <c r="DD119" s="8"/>
      <c r="DE119" s="8"/>
      <c r="DF119" s="8"/>
      <c r="DG119" s="8"/>
      <c r="DH119" s="8"/>
      <c r="DI119" s="8"/>
      <c r="DJ119" s="8"/>
    </row>
    <row r="120" spans="1:114" ht="12.75" hidden="1" customHeight="1">
      <c r="A120" s="25" t="s">
        <v>420</v>
      </c>
      <c r="B120" s="30" t="s">
        <v>421</v>
      </c>
      <c r="C120" s="30" t="s">
        <v>422</v>
      </c>
      <c r="D120" s="30" t="s">
        <v>274</v>
      </c>
      <c r="E120" s="30" t="s">
        <v>275</v>
      </c>
      <c r="F120" s="25" t="s">
        <v>108</v>
      </c>
      <c r="G120" s="30" t="s">
        <v>92</v>
      </c>
      <c r="H120" s="30" t="s">
        <v>92</v>
      </c>
      <c r="I120" s="58" t="s">
        <v>86</v>
      </c>
      <c r="J120" s="47" t="s">
        <v>83</v>
      </c>
      <c r="K120" s="107">
        <v>2</v>
      </c>
      <c r="L120" s="33">
        <v>0</v>
      </c>
      <c r="M120" s="33">
        <v>0</v>
      </c>
      <c r="N120" s="33">
        <v>2</v>
      </c>
      <c r="O120" s="106">
        <f t="shared" si="41"/>
        <v>8</v>
      </c>
      <c r="P120" s="33">
        <v>0</v>
      </c>
      <c r="Q120" s="33">
        <v>0</v>
      </c>
      <c r="R120" s="33">
        <v>8</v>
      </c>
      <c r="S120" s="106">
        <f>SUM(T120:Y120)</f>
        <v>0</v>
      </c>
      <c r="T120" s="33">
        <v>0</v>
      </c>
      <c r="U120" s="33">
        <v>0</v>
      </c>
      <c r="V120" s="33">
        <v>0</v>
      </c>
      <c r="W120" s="33">
        <v>0</v>
      </c>
      <c r="X120" s="33">
        <v>0</v>
      </c>
      <c r="Y120" s="33">
        <v>0</v>
      </c>
      <c r="Z120" s="106">
        <f>SUM(AA120:AF120)</f>
        <v>0</v>
      </c>
      <c r="AA120" s="33">
        <v>0</v>
      </c>
      <c r="AB120" s="33">
        <v>0</v>
      </c>
      <c r="AC120" s="33">
        <v>0</v>
      </c>
      <c r="AD120" s="33">
        <v>0</v>
      </c>
      <c r="AE120" s="33">
        <v>0</v>
      </c>
      <c r="AF120" s="33">
        <v>0</v>
      </c>
      <c r="AG120" s="106">
        <f>SUM(AH120:AM120)</f>
        <v>2</v>
      </c>
      <c r="AH120" s="33">
        <v>0</v>
      </c>
      <c r="AI120" s="33">
        <v>2</v>
      </c>
      <c r="AJ120" s="33">
        <v>0</v>
      </c>
      <c r="AK120" s="33">
        <v>0</v>
      </c>
      <c r="AL120" s="33">
        <v>0</v>
      </c>
      <c r="AM120" s="33">
        <v>0</v>
      </c>
      <c r="AN120" s="120">
        <f>(Z120+AG120)/K120</f>
        <v>1</v>
      </c>
      <c r="AO120" s="120">
        <f>N120/K120</f>
        <v>1</v>
      </c>
      <c r="AP120" s="27" t="s">
        <v>93</v>
      </c>
      <c r="AQ120" s="27" t="s">
        <v>85</v>
      </c>
      <c r="AR120" s="58" t="s">
        <v>86</v>
      </c>
      <c r="AS120" s="58" t="s">
        <v>140</v>
      </c>
      <c r="AT120" s="58" t="s">
        <v>86</v>
      </c>
      <c r="AU120" s="35" t="s">
        <v>98</v>
      </c>
      <c r="AV120" s="36">
        <v>0</v>
      </c>
      <c r="AW120" s="43"/>
      <c r="AX120" s="43"/>
      <c r="AY120" s="43">
        <v>0.208706</v>
      </c>
      <c r="AZ120" s="37"/>
      <c r="BA120" s="37"/>
      <c r="BC120" s="123">
        <f t="shared" si="26"/>
        <v>0.208706</v>
      </c>
      <c r="BD120" s="43" t="s">
        <v>111</v>
      </c>
      <c r="BE120" s="44"/>
      <c r="BF120" s="44"/>
      <c r="BG120" s="44"/>
      <c r="BH120" s="124">
        <f t="shared" si="27"/>
        <v>0.208706</v>
      </c>
      <c r="BI120" s="45">
        <f>BH120/K120</f>
        <v>0.104353</v>
      </c>
      <c r="BJ120" s="39" t="s">
        <v>88</v>
      </c>
      <c r="BK120" s="136">
        <v>30</v>
      </c>
      <c r="BL120" s="137">
        <v>15</v>
      </c>
      <c r="BM120" s="137">
        <v>50</v>
      </c>
      <c r="BN120" s="137">
        <v>10</v>
      </c>
      <c r="BO120" s="137">
        <v>20</v>
      </c>
      <c r="BP120" s="137">
        <v>30</v>
      </c>
      <c r="BQ120" s="138">
        <f t="shared" si="28"/>
        <v>45</v>
      </c>
      <c r="BR120" s="138">
        <f t="shared" si="29"/>
        <v>60</v>
      </c>
      <c r="BS120" s="138">
        <f t="shared" si="30"/>
        <v>50</v>
      </c>
      <c r="BT120" s="138">
        <f t="shared" si="31"/>
        <v>155</v>
      </c>
      <c r="BU120" s="27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8"/>
      <c r="DD120" s="8"/>
      <c r="DE120" s="8"/>
      <c r="DF120" s="8"/>
      <c r="DG120" s="8"/>
      <c r="DH120" s="8"/>
      <c r="DI120" s="8"/>
      <c r="DJ120" s="8"/>
    </row>
    <row r="121" spans="1:114" ht="12.75" hidden="1" customHeight="1">
      <c r="A121" s="25" t="s">
        <v>423</v>
      </c>
      <c r="B121" s="30" t="s">
        <v>424</v>
      </c>
      <c r="C121" s="30" t="s">
        <v>425</v>
      </c>
      <c r="D121" s="29" t="s">
        <v>150</v>
      </c>
      <c r="E121" s="28" t="s">
        <v>151</v>
      </c>
      <c r="F121" s="25" t="s">
        <v>79</v>
      </c>
      <c r="G121" s="27" t="s">
        <v>91</v>
      </c>
      <c r="H121" s="27" t="s">
        <v>92</v>
      </c>
      <c r="I121" s="31" t="s">
        <v>109</v>
      </c>
      <c r="J121" s="30" t="s">
        <v>87</v>
      </c>
      <c r="K121" s="109">
        <v>0</v>
      </c>
      <c r="L121" s="33">
        <v>35</v>
      </c>
      <c r="M121" s="33">
        <v>12</v>
      </c>
      <c r="N121" s="33">
        <v>3</v>
      </c>
      <c r="O121" s="106">
        <f t="shared" si="41"/>
        <v>240</v>
      </c>
      <c r="P121" s="33">
        <v>180</v>
      </c>
      <c r="Q121" s="33">
        <v>46</v>
      </c>
      <c r="R121" s="33">
        <v>14</v>
      </c>
      <c r="S121" s="106">
        <v>0</v>
      </c>
      <c r="T121" s="33">
        <v>0</v>
      </c>
      <c r="U121" s="33">
        <v>15</v>
      </c>
      <c r="V121" s="33">
        <v>14</v>
      </c>
      <c r="W121" s="33">
        <v>6</v>
      </c>
      <c r="X121" s="33">
        <v>0</v>
      </c>
      <c r="Y121" s="33">
        <v>0</v>
      </c>
      <c r="Z121" s="106">
        <v>0</v>
      </c>
      <c r="AA121" s="33">
        <v>0</v>
      </c>
      <c r="AB121" s="33">
        <v>8</v>
      </c>
      <c r="AC121" s="33">
        <v>4</v>
      </c>
      <c r="AD121" s="33">
        <v>0</v>
      </c>
      <c r="AE121" s="33">
        <v>0</v>
      </c>
      <c r="AF121" s="33">
        <v>0</v>
      </c>
      <c r="AG121" s="106">
        <v>0</v>
      </c>
      <c r="AH121" s="33">
        <v>0</v>
      </c>
      <c r="AI121" s="33">
        <v>2</v>
      </c>
      <c r="AJ121" s="33">
        <v>1</v>
      </c>
      <c r="AK121" s="33">
        <v>0</v>
      </c>
      <c r="AL121" s="33">
        <v>0</v>
      </c>
      <c r="AM121" s="33">
        <v>0</v>
      </c>
      <c r="AN121" s="120">
        <f>(M121+N121)/BV121</f>
        <v>0.3</v>
      </c>
      <c r="AO121" s="120">
        <f>N121/BV121</f>
        <v>0.06</v>
      </c>
      <c r="AP121" s="27" t="s">
        <v>93</v>
      </c>
      <c r="AQ121" s="27" t="s">
        <v>85</v>
      </c>
      <c r="AR121" s="35" t="s">
        <v>109</v>
      </c>
      <c r="AS121" s="30" t="s">
        <v>134</v>
      </c>
      <c r="AT121" s="35" t="s">
        <v>120</v>
      </c>
      <c r="AU121" s="30" t="s">
        <v>119</v>
      </c>
      <c r="AV121" s="36">
        <v>0</v>
      </c>
      <c r="AW121" s="36"/>
      <c r="AX121" s="36"/>
      <c r="AY121" s="36"/>
      <c r="AZ121" s="36">
        <v>2.1176499999999998</v>
      </c>
      <c r="BA121" s="36">
        <v>1.9</v>
      </c>
      <c r="BB121" s="37"/>
      <c r="BC121" s="123">
        <f t="shared" si="26"/>
        <v>4.0176499999999997</v>
      </c>
      <c r="BD121" s="36" t="s">
        <v>111</v>
      </c>
      <c r="BE121" s="49"/>
      <c r="BF121" s="49">
        <v>1.2</v>
      </c>
      <c r="BG121" s="49"/>
      <c r="BH121" s="124">
        <f t="shared" si="27"/>
        <v>5.2176499999999999</v>
      </c>
      <c r="BI121" s="45">
        <f>BH121/BV121</f>
        <v>0.104353</v>
      </c>
      <c r="BJ121" s="39" t="s">
        <v>88</v>
      </c>
      <c r="BK121" s="136">
        <v>50</v>
      </c>
      <c r="BL121" s="137">
        <v>25</v>
      </c>
      <c r="BM121" s="137">
        <v>10</v>
      </c>
      <c r="BN121" s="137">
        <v>30</v>
      </c>
      <c r="BO121" s="137">
        <v>20</v>
      </c>
      <c r="BP121" s="137">
        <v>20</v>
      </c>
      <c r="BQ121" s="138">
        <f t="shared" si="28"/>
        <v>75</v>
      </c>
      <c r="BR121" s="138">
        <f t="shared" si="29"/>
        <v>40</v>
      </c>
      <c r="BS121" s="138">
        <f t="shared" si="30"/>
        <v>40</v>
      </c>
      <c r="BT121" s="138">
        <f t="shared" si="31"/>
        <v>155</v>
      </c>
      <c r="BU121" s="47" t="s">
        <v>331</v>
      </c>
      <c r="BV121" s="202">
        <v>50</v>
      </c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8"/>
      <c r="DD121" s="8"/>
      <c r="DE121" s="8"/>
      <c r="DF121" s="8"/>
      <c r="DG121" s="8"/>
      <c r="DH121" s="8"/>
      <c r="DI121" s="8"/>
      <c r="DJ121" s="8"/>
    </row>
    <row r="122" spans="1:114" ht="15.75" hidden="1" customHeight="1">
      <c r="A122" s="24" t="s">
        <v>426</v>
      </c>
      <c r="B122" s="27" t="s">
        <v>427</v>
      </c>
      <c r="C122" s="28" t="s">
        <v>428</v>
      </c>
      <c r="D122" s="29" t="s">
        <v>77</v>
      </c>
      <c r="E122" s="28" t="s">
        <v>78</v>
      </c>
      <c r="F122" s="24" t="s">
        <v>108</v>
      </c>
      <c r="G122" s="28" t="s">
        <v>92</v>
      </c>
      <c r="H122" s="28" t="s">
        <v>92</v>
      </c>
      <c r="I122" s="58" t="s">
        <v>109</v>
      </c>
      <c r="J122" s="58" t="s">
        <v>87</v>
      </c>
      <c r="K122" s="107">
        <v>2</v>
      </c>
      <c r="L122" s="33">
        <v>0</v>
      </c>
      <c r="M122" s="33">
        <v>0</v>
      </c>
      <c r="N122" s="33">
        <v>2</v>
      </c>
      <c r="O122" s="107">
        <v>7</v>
      </c>
      <c r="P122" s="33">
        <v>0</v>
      </c>
      <c r="Q122" s="33">
        <v>0</v>
      </c>
      <c r="R122" s="33">
        <v>7</v>
      </c>
      <c r="S122" s="107">
        <f>SUM(T122:Y122)</f>
        <v>0</v>
      </c>
      <c r="T122" s="33">
        <v>0</v>
      </c>
      <c r="U122" s="33">
        <v>0</v>
      </c>
      <c r="V122" s="33">
        <v>0</v>
      </c>
      <c r="W122" s="33">
        <v>0</v>
      </c>
      <c r="X122" s="33">
        <v>0</v>
      </c>
      <c r="Y122" s="33">
        <v>0</v>
      </c>
      <c r="Z122" s="107">
        <f>SUM(AA122:AF122)</f>
        <v>0</v>
      </c>
      <c r="AA122" s="33">
        <v>0</v>
      </c>
      <c r="AB122" s="33">
        <v>0</v>
      </c>
      <c r="AC122" s="33">
        <v>0</v>
      </c>
      <c r="AD122" s="33">
        <v>0</v>
      </c>
      <c r="AE122" s="33">
        <v>0</v>
      </c>
      <c r="AF122" s="33">
        <v>0</v>
      </c>
      <c r="AG122" s="107">
        <v>2</v>
      </c>
      <c r="AH122" s="33">
        <v>0</v>
      </c>
      <c r="AI122" s="33">
        <v>2</v>
      </c>
      <c r="AJ122" s="33">
        <v>0</v>
      </c>
      <c r="AK122" s="33">
        <v>0</v>
      </c>
      <c r="AL122" s="33">
        <v>0</v>
      </c>
      <c r="AM122" s="33">
        <v>0</v>
      </c>
      <c r="AN122" s="120">
        <f>(M122+N122)/K122</f>
        <v>1</v>
      </c>
      <c r="AO122" s="120">
        <f>N122/K122</f>
        <v>1</v>
      </c>
      <c r="AP122" s="27" t="s">
        <v>93</v>
      </c>
      <c r="AQ122" s="28" t="s">
        <v>85</v>
      </c>
      <c r="AR122" s="58" t="s">
        <v>109</v>
      </c>
      <c r="AS122" s="58" t="s">
        <v>87</v>
      </c>
      <c r="AT122" s="58" t="s">
        <v>109</v>
      </c>
      <c r="AU122" s="35" t="s">
        <v>119</v>
      </c>
      <c r="AV122" s="36">
        <v>0</v>
      </c>
      <c r="AW122" s="43"/>
      <c r="AX122" s="43"/>
      <c r="AY122" s="43"/>
      <c r="AZ122" s="43">
        <v>0.208706</v>
      </c>
      <c r="BA122" s="37"/>
      <c r="BB122" s="37"/>
      <c r="BC122" s="123">
        <f t="shared" si="26"/>
        <v>0.208706</v>
      </c>
      <c r="BD122" s="43" t="s">
        <v>111</v>
      </c>
      <c r="BE122" s="44"/>
      <c r="BF122" s="44"/>
      <c r="BG122" s="44"/>
      <c r="BH122" s="124">
        <f t="shared" si="27"/>
        <v>0.208706</v>
      </c>
      <c r="BI122" s="45">
        <f>BH122/K122</f>
        <v>0.104353</v>
      </c>
      <c r="BJ122" s="39" t="s">
        <v>102</v>
      </c>
      <c r="BK122" s="136">
        <v>40</v>
      </c>
      <c r="BL122" s="137">
        <v>20</v>
      </c>
      <c r="BM122" s="137">
        <v>50</v>
      </c>
      <c r="BN122" s="137">
        <v>10</v>
      </c>
      <c r="BO122" s="137">
        <v>20</v>
      </c>
      <c r="BP122" s="137">
        <v>30</v>
      </c>
      <c r="BQ122" s="138">
        <f t="shared" si="28"/>
        <v>60</v>
      </c>
      <c r="BR122" s="138">
        <f t="shared" si="29"/>
        <v>60</v>
      </c>
      <c r="BS122" s="138">
        <f t="shared" si="30"/>
        <v>50</v>
      </c>
      <c r="BT122" s="138">
        <f t="shared" si="31"/>
        <v>170</v>
      </c>
      <c r="BU122" s="27"/>
      <c r="BV122" s="8"/>
      <c r="BW122" s="46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  <c r="DE122" s="8"/>
      <c r="DF122" s="8"/>
      <c r="DG122" s="8"/>
      <c r="DH122" s="8"/>
      <c r="DI122" s="8"/>
      <c r="DJ122" s="8"/>
    </row>
    <row r="123" spans="1:114" ht="12.75" customHeight="1">
      <c r="A123" s="25" t="s">
        <v>429</v>
      </c>
      <c r="B123" s="29" t="s">
        <v>430</v>
      </c>
      <c r="C123" s="29" t="s">
        <v>431</v>
      </c>
      <c r="D123" s="29" t="s">
        <v>313</v>
      </c>
      <c r="E123" s="28" t="s">
        <v>151</v>
      </c>
      <c r="F123" s="25" t="s">
        <v>79</v>
      </c>
      <c r="G123" s="27" t="s">
        <v>80</v>
      </c>
      <c r="H123" s="27" t="s">
        <v>385</v>
      </c>
      <c r="I123" s="31" t="s">
        <v>100</v>
      </c>
      <c r="J123" s="47" t="s">
        <v>83</v>
      </c>
      <c r="K123" s="113">
        <v>8</v>
      </c>
      <c r="L123" s="48">
        <v>7</v>
      </c>
      <c r="M123" s="48">
        <v>1</v>
      </c>
      <c r="N123" s="33">
        <v>0</v>
      </c>
      <c r="O123" s="106">
        <f>SUM(P123:R123)</f>
        <v>36</v>
      </c>
      <c r="P123" s="33">
        <v>32</v>
      </c>
      <c r="Q123" s="33">
        <v>4</v>
      </c>
      <c r="R123" s="33">
        <v>0</v>
      </c>
      <c r="S123" s="106">
        <f>SUM(T123:Y123)</f>
        <v>7</v>
      </c>
      <c r="T123" s="33">
        <v>0</v>
      </c>
      <c r="U123" s="33">
        <v>3</v>
      </c>
      <c r="V123" s="33">
        <v>4</v>
      </c>
      <c r="W123" s="33">
        <v>0</v>
      </c>
      <c r="X123" s="33">
        <v>0</v>
      </c>
      <c r="Y123" s="33">
        <v>0</v>
      </c>
      <c r="Z123" s="106">
        <f>SUM(AA123:AF123)</f>
        <v>1</v>
      </c>
      <c r="AA123" s="33">
        <v>0</v>
      </c>
      <c r="AB123" s="33">
        <v>1</v>
      </c>
      <c r="AC123" s="33">
        <v>0</v>
      </c>
      <c r="AD123" s="33">
        <v>0</v>
      </c>
      <c r="AE123" s="33">
        <v>0</v>
      </c>
      <c r="AF123" s="33">
        <v>0</v>
      </c>
      <c r="AG123" s="106">
        <f>SUM(AH123:AM123)</f>
        <v>0</v>
      </c>
      <c r="AH123" s="33">
        <v>0</v>
      </c>
      <c r="AI123" s="33">
        <v>0</v>
      </c>
      <c r="AJ123" s="33">
        <v>0</v>
      </c>
      <c r="AK123" s="33">
        <v>0</v>
      </c>
      <c r="AL123" s="33">
        <v>0</v>
      </c>
      <c r="AM123" s="33">
        <v>0</v>
      </c>
      <c r="AN123" s="120">
        <f>(M123+N123)/K123</f>
        <v>0.125</v>
      </c>
      <c r="AO123" s="120">
        <f>N123/K123</f>
        <v>0</v>
      </c>
      <c r="AP123" s="27" t="s">
        <v>93</v>
      </c>
      <c r="AQ123" s="29" t="s">
        <v>85</v>
      </c>
      <c r="AR123" s="35" t="s">
        <v>100</v>
      </c>
      <c r="AS123" s="35" t="s">
        <v>83</v>
      </c>
      <c r="AT123" s="35" t="s">
        <v>100</v>
      </c>
      <c r="AU123" s="35" t="s">
        <v>119</v>
      </c>
      <c r="AV123" s="36">
        <v>0</v>
      </c>
      <c r="AW123" s="36">
        <v>0.78400000000000003</v>
      </c>
      <c r="AX123" s="37"/>
      <c r="AY123" s="37"/>
      <c r="AZ123" s="37"/>
      <c r="BA123" s="37"/>
      <c r="BB123" s="37"/>
      <c r="BC123" s="123">
        <f t="shared" si="26"/>
        <v>0.78400000000000003</v>
      </c>
      <c r="BD123" s="43" t="s">
        <v>111</v>
      </c>
      <c r="BE123" s="49"/>
      <c r="BF123" s="49"/>
      <c r="BG123" s="49"/>
      <c r="BH123" s="124">
        <f t="shared" si="27"/>
        <v>0.78400000000000003</v>
      </c>
      <c r="BI123" s="45">
        <f>BH123/K123</f>
        <v>9.8000000000000004E-2</v>
      </c>
      <c r="BJ123" s="39" t="s">
        <v>102</v>
      </c>
      <c r="BK123" s="136">
        <v>50</v>
      </c>
      <c r="BL123" s="137">
        <v>45</v>
      </c>
      <c r="BM123" s="137">
        <v>30</v>
      </c>
      <c r="BN123" s="137">
        <v>70</v>
      </c>
      <c r="BO123" s="137">
        <v>0</v>
      </c>
      <c r="BP123" s="137">
        <v>10</v>
      </c>
      <c r="BQ123" s="138">
        <f t="shared" si="28"/>
        <v>95</v>
      </c>
      <c r="BR123" s="138">
        <f t="shared" si="29"/>
        <v>100</v>
      </c>
      <c r="BS123" s="138">
        <f t="shared" si="30"/>
        <v>10</v>
      </c>
      <c r="BT123" s="138">
        <f t="shared" si="31"/>
        <v>205</v>
      </c>
      <c r="BU123" s="27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8"/>
      <c r="DD123" s="8"/>
      <c r="DE123" s="8"/>
      <c r="DF123" s="8"/>
      <c r="DG123" s="8"/>
      <c r="DH123" s="8"/>
      <c r="DI123" s="8"/>
      <c r="DJ123" s="8"/>
    </row>
    <row r="124" spans="1:114" ht="12.75" hidden="1" customHeight="1">
      <c r="A124" s="78"/>
      <c r="B124" s="79"/>
      <c r="C124" s="79"/>
      <c r="D124" s="79"/>
      <c r="E124" s="80"/>
      <c r="F124" s="78"/>
      <c r="G124" s="81"/>
      <c r="H124" s="81"/>
      <c r="I124" s="82"/>
      <c r="J124" s="82"/>
      <c r="K124" s="82"/>
      <c r="L124" s="83"/>
      <c r="M124" s="83"/>
      <c r="N124" s="83"/>
      <c r="O124" s="82"/>
      <c r="P124" s="84"/>
      <c r="Q124" s="84"/>
      <c r="R124" s="84"/>
      <c r="S124" s="82"/>
      <c r="T124" s="84"/>
      <c r="U124" s="84"/>
      <c r="V124" s="84"/>
      <c r="W124" s="84"/>
      <c r="X124" s="84"/>
      <c r="Y124" s="84"/>
      <c r="Z124" s="82"/>
      <c r="AA124" s="84"/>
      <c r="AB124" s="84"/>
      <c r="AC124" s="84"/>
      <c r="AD124" s="84"/>
      <c r="AE124" s="84"/>
      <c r="AF124" s="84"/>
      <c r="AG124" s="82"/>
      <c r="AH124" s="84"/>
      <c r="AI124" s="84"/>
      <c r="AJ124" s="84"/>
      <c r="AK124" s="84"/>
      <c r="AL124" s="84"/>
      <c r="AM124" s="84"/>
      <c r="AN124" s="84"/>
      <c r="AO124" s="85"/>
      <c r="AP124" s="86"/>
      <c r="AQ124" s="87"/>
      <c r="AR124" s="85"/>
      <c r="AS124" s="85"/>
      <c r="AT124" s="85"/>
      <c r="AU124" s="85"/>
      <c r="AV124" s="88"/>
      <c r="AW124" s="88"/>
      <c r="AX124" s="88"/>
      <c r="AY124" s="88"/>
      <c r="AZ124" s="88"/>
      <c r="BA124" s="88" t="s">
        <v>432</v>
      </c>
      <c r="BB124" s="88"/>
      <c r="BC124" s="88"/>
      <c r="BD124" s="88"/>
      <c r="BE124" s="88"/>
      <c r="BF124" s="88"/>
      <c r="BG124" s="88"/>
      <c r="BH124" s="88"/>
      <c r="BI124" s="89"/>
      <c r="BJ124" s="90"/>
      <c r="BK124" s="90"/>
      <c r="BL124" s="90"/>
      <c r="BM124" s="90"/>
      <c r="BN124" s="90"/>
      <c r="BO124" s="90"/>
      <c r="BP124" s="90"/>
      <c r="BQ124" s="90"/>
      <c r="BR124" s="90"/>
      <c r="BS124" s="90"/>
      <c r="BT124" s="90"/>
      <c r="BU124" s="177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8"/>
      <c r="DD124" s="8"/>
      <c r="DE124" s="8"/>
      <c r="DF124" s="8"/>
      <c r="DG124" s="8"/>
      <c r="DH124" s="8"/>
      <c r="DI124" s="8"/>
      <c r="DJ124" s="8"/>
    </row>
    <row r="125" spans="1:114" ht="12.75" hidden="1" customHeight="1">
      <c r="A125" s="78"/>
      <c r="B125" s="78"/>
      <c r="C125" s="79"/>
      <c r="D125" s="79"/>
      <c r="E125" s="80"/>
      <c r="F125" s="78"/>
      <c r="G125" s="81"/>
      <c r="H125" s="81"/>
      <c r="I125" s="82"/>
      <c r="J125" s="82"/>
      <c r="K125" s="185">
        <f t="shared" ref="K125:AM125" si="42">SUM(K6:K123)</f>
        <v>2640</v>
      </c>
      <c r="L125" s="81">
        <f t="shared" si="42"/>
        <v>2319</v>
      </c>
      <c r="M125" s="81">
        <f t="shared" si="42"/>
        <v>850</v>
      </c>
      <c r="N125" s="81">
        <f t="shared" si="42"/>
        <v>214</v>
      </c>
      <c r="O125" s="185">
        <f t="shared" si="42"/>
        <v>14581</v>
      </c>
      <c r="P125" s="81">
        <f t="shared" si="42"/>
        <v>10247</v>
      </c>
      <c r="Q125" s="81">
        <f t="shared" si="42"/>
        <v>3482</v>
      </c>
      <c r="R125" s="81">
        <f t="shared" si="42"/>
        <v>850</v>
      </c>
      <c r="S125" s="185">
        <f t="shared" si="42"/>
        <v>1797</v>
      </c>
      <c r="T125" s="81">
        <f t="shared" si="42"/>
        <v>91</v>
      </c>
      <c r="U125" s="81">
        <f t="shared" si="42"/>
        <v>1137</v>
      </c>
      <c r="V125" s="81">
        <f t="shared" si="42"/>
        <v>881</v>
      </c>
      <c r="W125" s="81">
        <f t="shared" si="42"/>
        <v>208</v>
      </c>
      <c r="X125" s="81">
        <f t="shared" si="42"/>
        <v>2</v>
      </c>
      <c r="Y125" s="81">
        <f t="shared" si="42"/>
        <v>0</v>
      </c>
      <c r="Z125" s="191">
        <f t="shared" si="42"/>
        <v>668</v>
      </c>
      <c r="AA125" s="81">
        <f t="shared" si="42"/>
        <v>136</v>
      </c>
      <c r="AB125" s="81">
        <f t="shared" si="42"/>
        <v>540</v>
      </c>
      <c r="AC125" s="81">
        <f t="shared" si="42"/>
        <v>59</v>
      </c>
      <c r="AD125" s="81">
        <f t="shared" si="42"/>
        <v>38</v>
      </c>
      <c r="AE125" s="81">
        <f t="shared" si="42"/>
        <v>75</v>
      </c>
      <c r="AF125" s="81">
        <f t="shared" si="42"/>
        <v>2</v>
      </c>
      <c r="AG125" s="191">
        <f t="shared" si="42"/>
        <v>175</v>
      </c>
      <c r="AH125" s="81">
        <f t="shared" si="42"/>
        <v>21</v>
      </c>
      <c r="AI125" s="81">
        <f t="shared" si="42"/>
        <v>163</v>
      </c>
      <c r="AJ125" s="81">
        <f t="shared" si="42"/>
        <v>30</v>
      </c>
      <c r="AK125" s="81">
        <f t="shared" si="42"/>
        <v>0</v>
      </c>
      <c r="AL125" s="81">
        <f t="shared" si="42"/>
        <v>0</v>
      </c>
      <c r="AM125" s="81">
        <f t="shared" si="42"/>
        <v>0</v>
      </c>
      <c r="AN125" s="197">
        <f>(M125+N125)/K125</f>
        <v>0.40303030303030302</v>
      </c>
      <c r="AO125" s="198">
        <f>N125/K125</f>
        <v>8.1060606060606055E-2</v>
      </c>
      <c r="AP125" s="84"/>
      <c r="AQ125" s="87"/>
      <c r="AR125" s="85"/>
      <c r="AS125" s="85"/>
      <c r="AT125" s="172"/>
      <c r="AU125" s="172"/>
      <c r="AV125" s="173">
        <f>SUM(AV6:AV123)</f>
        <v>79.178417370000005</v>
      </c>
      <c r="AW125" s="173">
        <f>SUM(AW6:AW123)</f>
        <v>45.236183290000007</v>
      </c>
      <c r="AX125" s="173">
        <f>SUM(AX6:AX123)</f>
        <v>46.839018029999991</v>
      </c>
      <c r="AY125" s="173">
        <f>SUM(AY6:AY123)</f>
        <v>44.873136050000006</v>
      </c>
      <c r="AZ125" s="173">
        <f>SUM(AZ6:AZ123)</f>
        <v>41.838015999999996</v>
      </c>
      <c r="BA125" s="173">
        <f>SUM(BA6:BA124)</f>
        <v>41.739383999999994</v>
      </c>
      <c r="BB125" s="173">
        <f>SUM(BB6:BB124)</f>
        <v>14.011360999999999</v>
      </c>
      <c r="BC125" s="173">
        <f>SUM(AV125:BB125)</f>
        <v>313.71551574</v>
      </c>
      <c r="BD125" s="173"/>
      <c r="BE125" s="174">
        <f>SUM(BE6:BE123)</f>
        <v>0</v>
      </c>
      <c r="BF125" s="174">
        <f>SUM(BF6:BF123)</f>
        <v>19.7</v>
      </c>
      <c r="BG125" s="174">
        <f>SUM(BG6:BG123)</f>
        <v>0.47320062999999996</v>
      </c>
      <c r="BH125" s="173">
        <f>SUM(BH6:BH123)</f>
        <v>333.88871636999988</v>
      </c>
      <c r="BI125" s="175"/>
      <c r="BJ125" s="176"/>
      <c r="BK125" s="90"/>
      <c r="BL125" s="90"/>
      <c r="BM125" s="90"/>
      <c r="BN125" s="90"/>
      <c r="BO125" s="90"/>
      <c r="BP125" s="90"/>
      <c r="BQ125" s="90"/>
      <c r="BR125" s="90"/>
      <c r="BS125" s="90"/>
      <c r="BT125" s="90"/>
      <c r="BU125" s="177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8"/>
      <c r="DD125" s="8"/>
      <c r="DE125" s="8"/>
      <c r="DF125" s="8"/>
      <c r="DG125" s="8"/>
      <c r="DH125" s="8"/>
      <c r="DI125" s="8"/>
      <c r="DJ125" s="8"/>
    </row>
    <row r="126" spans="1:114" ht="12.75" customHeight="1">
      <c r="A126" s="93"/>
      <c r="B126" s="94"/>
      <c r="C126" s="94"/>
      <c r="D126" s="94"/>
      <c r="E126" s="217" t="s">
        <v>511</v>
      </c>
      <c r="F126" s="218"/>
      <c r="G126" s="218"/>
      <c r="H126" s="218"/>
      <c r="I126" s="218"/>
      <c r="J126" s="219"/>
      <c r="K126" s="189">
        <f>K78+K79+K95+K105+K123</f>
        <v>139</v>
      </c>
      <c r="L126" s="208">
        <f t="shared" ref="L126:AG126" si="43">L78+L79+L95+L105+L123</f>
        <v>95</v>
      </c>
      <c r="M126" s="201">
        <f t="shared" si="43"/>
        <v>36</v>
      </c>
      <c r="N126" s="208">
        <f t="shared" si="43"/>
        <v>8</v>
      </c>
      <c r="O126" s="168"/>
      <c r="P126" s="208">
        <f t="shared" si="43"/>
        <v>444</v>
      </c>
      <c r="Q126" s="201">
        <f t="shared" si="43"/>
        <v>161</v>
      </c>
      <c r="R126" s="208">
        <f t="shared" si="43"/>
        <v>29</v>
      </c>
      <c r="S126" s="168"/>
      <c r="T126" s="208">
        <f t="shared" si="43"/>
        <v>0</v>
      </c>
      <c r="U126" s="201">
        <f t="shared" si="43"/>
        <v>49</v>
      </c>
      <c r="V126" s="201">
        <f t="shared" si="43"/>
        <v>35</v>
      </c>
      <c r="W126" s="201">
        <f t="shared" si="43"/>
        <v>11</v>
      </c>
      <c r="X126" s="201">
        <f t="shared" si="43"/>
        <v>0</v>
      </c>
      <c r="Y126" s="208">
        <f t="shared" si="43"/>
        <v>0</v>
      </c>
      <c r="Z126" s="168"/>
      <c r="AA126" s="208">
        <f t="shared" si="43"/>
        <v>0</v>
      </c>
      <c r="AB126" s="201">
        <f t="shared" si="43"/>
        <v>23</v>
      </c>
      <c r="AC126" s="201">
        <f t="shared" si="43"/>
        <v>9</v>
      </c>
      <c r="AD126" s="201">
        <f t="shared" si="43"/>
        <v>1</v>
      </c>
      <c r="AE126" s="201">
        <f t="shared" si="43"/>
        <v>3</v>
      </c>
      <c r="AF126" s="208">
        <f t="shared" si="43"/>
        <v>0</v>
      </c>
      <c r="AG126" s="168"/>
      <c r="AH126" s="190"/>
      <c r="AI126" s="8"/>
      <c r="AJ126" s="8"/>
      <c r="AK126" s="8"/>
      <c r="AL126" s="8"/>
      <c r="AM126" s="190"/>
      <c r="AN126" s="168"/>
      <c r="AO126" s="168"/>
      <c r="AP126" s="196"/>
      <c r="AQ126" s="96"/>
      <c r="AR126" s="98"/>
      <c r="AS126" s="98"/>
      <c r="AT126" s="164"/>
      <c r="AU126" s="164"/>
      <c r="AV126" s="167"/>
      <c r="AW126" s="165"/>
      <c r="AX126" s="165"/>
      <c r="AY126" s="165"/>
      <c r="AZ126" s="165"/>
      <c r="BA126" s="168"/>
      <c r="BB126" s="165"/>
      <c r="BC126" s="165"/>
      <c r="BD126" s="165"/>
      <c r="BE126" s="164"/>
      <c r="BF126" s="164"/>
      <c r="BG126" s="171"/>
      <c r="BH126" s="1"/>
      <c r="BI126" s="93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</row>
    <row r="127" spans="1:114" ht="12.75" customHeight="1">
      <c r="A127" s="93"/>
      <c r="B127" s="94"/>
      <c r="C127" s="94"/>
      <c r="D127" s="94"/>
      <c r="E127" s="95"/>
      <c r="F127" s="93"/>
      <c r="G127" s="95"/>
      <c r="H127" s="95"/>
      <c r="I127" s="96"/>
      <c r="J127" s="96"/>
      <c r="K127" s="186"/>
      <c r="M127" s="160"/>
      <c r="O127" s="192"/>
      <c r="P127" s="8"/>
      <c r="Q127" s="8"/>
      <c r="R127" s="8"/>
      <c r="S127" s="193"/>
      <c r="T127" s="8"/>
      <c r="U127" s="8"/>
      <c r="V127" s="8"/>
      <c r="W127" s="8"/>
      <c r="X127" s="8"/>
      <c r="Y127" s="8"/>
      <c r="Z127" s="193"/>
      <c r="AA127" s="8"/>
      <c r="AB127" s="8"/>
      <c r="AC127" s="8"/>
      <c r="AD127" s="8"/>
      <c r="AE127" s="8"/>
      <c r="AF127" s="8"/>
      <c r="AG127" s="193"/>
      <c r="AH127" s="8"/>
      <c r="AI127" s="8"/>
      <c r="AJ127" s="8"/>
      <c r="AK127" s="8"/>
      <c r="AL127" s="8"/>
      <c r="AM127" s="8"/>
      <c r="AN127" s="199"/>
      <c r="AO127" s="196"/>
      <c r="AP127" s="97"/>
      <c r="AQ127" s="96"/>
      <c r="AR127" s="98"/>
      <c r="AS127" s="98"/>
      <c r="AT127" s="164"/>
      <c r="AU127" s="164"/>
      <c r="AV127" s="168"/>
      <c r="AW127" s="165"/>
      <c r="AX127" s="166"/>
      <c r="AY127" s="166"/>
      <c r="AZ127" s="166"/>
      <c r="BA127" s="167"/>
      <c r="BB127" s="167"/>
      <c r="BC127" s="167"/>
      <c r="BD127" s="165"/>
      <c r="BE127" s="169"/>
      <c r="BF127" s="169"/>
      <c r="BG127" s="98"/>
      <c r="BH127" s="93"/>
      <c r="BI127" s="93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</row>
    <row r="128" spans="1:114" ht="12.75" customHeight="1">
      <c r="A128" s="93"/>
      <c r="B128" s="94"/>
      <c r="C128" s="94"/>
      <c r="D128" s="94"/>
      <c r="E128" s="95"/>
      <c r="F128" s="93"/>
      <c r="G128" s="95"/>
      <c r="H128" s="95"/>
      <c r="I128" s="96"/>
      <c r="J128" s="162"/>
      <c r="K128" s="159"/>
      <c r="M128" s="203"/>
      <c r="N128" s="9"/>
      <c r="O128" s="161"/>
      <c r="P128" s="8"/>
      <c r="Q128" s="8"/>
      <c r="R128" s="8"/>
      <c r="S128" s="15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2"/>
      <c r="AO128" s="97"/>
      <c r="AP128" s="97"/>
      <c r="AQ128" s="96"/>
      <c r="AR128" s="98"/>
      <c r="AS128" s="98"/>
      <c r="AT128" s="164"/>
      <c r="AU128" s="164"/>
      <c r="AV128" s="168"/>
      <c r="AW128" s="165"/>
      <c r="AX128" s="165"/>
      <c r="AY128" s="165"/>
      <c r="AZ128" s="165"/>
      <c r="BA128" s="165"/>
      <c r="BB128" s="165"/>
      <c r="BC128" s="165"/>
      <c r="BD128" s="165"/>
      <c r="BE128" s="164"/>
      <c r="BF128" s="164"/>
      <c r="BG128" s="98"/>
      <c r="BH128" s="93"/>
      <c r="BI128" s="93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</row>
    <row r="129" spans="1:114" ht="12.75" customHeight="1">
      <c r="A129" s="93"/>
      <c r="B129" s="94"/>
      <c r="C129" s="94"/>
      <c r="D129" s="94"/>
      <c r="E129" s="95"/>
      <c r="F129" s="93"/>
      <c r="G129" s="95"/>
      <c r="H129" s="95"/>
      <c r="I129" s="96"/>
      <c r="J129" s="96"/>
      <c r="K129" s="205"/>
      <c r="M129" s="206"/>
      <c r="N129" s="163"/>
      <c r="O129" s="207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162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2"/>
      <c r="AO129" s="97"/>
      <c r="AP129" s="97"/>
      <c r="AQ129" s="96"/>
      <c r="AR129" s="94"/>
      <c r="AS129" s="94"/>
      <c r="AT129" s="164"/>
      <c r="AU129" s="164"/>
      <c r="AV129" s="165"/>
      <c r="AW129" s="165"/>
      <c r="AX129" s="165"/>
      <c r="AY129" s="165"/>
      <c r="AZ129" s="165"/>
      <c r="BA129" s="165"/>
      <c r="BB129" s="165"/>
      <c r="BC129" s="165"/>
      <c r="BD129" s="165"/>
      <c r="BE129" s="164"/>
      <c r="BF129" s="164"/>
      <c r="BG129" s="98"/>
      <c r="BH129" s="93"/>
      <c r="BI129" s="93"/>
      <c r="BJ129" s="2"/>
      <c r="BK129" s="98"/>
      <c r="BL129" s="98"/>
      <c r="BM129" s="98"/>
      <c r="BN129" s="98"/>
      <c r="BO129" s="98"/>
      <c r="BP129" s="98"/>
      <c r="BQ129" s="98"/>
      <c r="BR129" s="98"/>
      <c r="BS129" s="98"/>
      <c r="BT129" s="98"/>
      <c r="BU129" s="98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</row>
    <row r="130" spans="1:114" ht="15" customHeight="1">
      <c r="C130" s="94"/>
      <c r="BJ130" s="2"/>
    </row>
    <row r="131" spans="1:114" ht="15" customHeight="1">
      <c r="C131" s="94"/>
    </row>
    <row r="132" spans="1:114" ht="15" customHeight="1">
      <c r="C132" s="94"/>
    </row>
    <row r="133" spans="1:114" ht="15" customHeight="1">
      <c r="C133" s="94"/>
    </row>
  </sheetData>
  <sheetProtection algorithmName="SHA-512" hashValue="0S+YDApzOhHLUW7pLywyVqqb4j0tuHKHXKXs/TH9D3Bf4tpi4bVv8eyOrogzKF1+lFHppkderkmQRIocre7+mw==" saltValue="mz1+YInOMclRFQuEn2KXSw==" spinCount="100000" sheet="1" objects="1" scenarios="1"/>
  <autoFilter ref="A5:BV125" xr:uid="{068E5A19-5296-42D9-AE70-EF99580E9BE9}">
    <filterColumn colId="3">
      <filters>
        <filter val="Levenmouth"/>
      </filters>
    </filterColumn>
  </autoFilter>
  <mergeCells count="1">
    <mergeCell ref="E126:J126"/>
  </mergeCells>
  <dataValidations count="1">
    <dataValidation type="list" allowBlank="1" showErrorMessage="1" sqref="F6:F123" xr:uid="{BF116FCF-31C6-439C-B7AE-DE2872574900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xr:uid="{670EA146-BBE5-4F90-872C-178DC2C7A398}">
          <x14:formula1>
            <xm:f>Codes!$C$39:$C$43</xm:f>
          </x14:formula1>
          <xm:sqref>E6:E123</xm:sqref>
        </x14:dataValidation>
        <x14:dataValidation type="list" allowBlank="1" xr:uid="{596F99EB-C4F9-48FA-A591-45FF014E77E0}">
          <x14:formula1>
            <xm:f>Codes!$B$6:$B$8</xm:f>
          </x14:formula1>
          <xm:sqref>BJ6:BJ123</xm:sqref>
        </x14:dataValidation>
        <x14:dataValidation type="list" allowBlank="1" xr:uid="{D7D241BB-2C6B-4D83-A466-71B2BB03BD88}">
          <x14:formula1>
            <xm:f>Codes!$A$75:$A$80</xm:f>
          </x14:formula1>
          <xm:sqref>AO6:AP123</xm:sqref>
        </x14:dataValidation>
        <x14:dataValidation type="list" allowBlank="1" xr:uid="{7592F992-CAC5-4F57-ABF6-BC9246DBF003}">
          <x14:formula1>
            <xm:f>Codes!$A$24:$A$31</xm:f>
          </x14:formula1>
          <xm:sqref>G6:H8 G119:H121 G123:H123 G56:H117 G11:H37 G39:H52</xm:sqref>
        </x14:dataValidation>
        <x14:dataValidation type="list" allowBlank="1" xr:uid="{4E9E0A89-8E56-4B26-9C77-A7693C0A11A1}">
          <x14:formula1>
            <xm:f>Codes!$A$56:$A$72</xm:f>
          </x14:formula1>
          <xm:sqref>AR6:AR42 I6:I42 AT6:AT123 I44:I123 AR44:AR123</xm:sqref>
        </x14:dataValidation>
        <x14:dataValidation type="list" allowBlank="1" xr:uid="{0DAD2CAD-18E9-4DDD-93BC-790BEC470F99}">
          <x14:formula1>
            <xm:f>Codes!$A$56:$A$64</xm:f>
          </x14:formula1>
          <xm:sqref>I43:I44</xm:sqref>
        </x14:dataValidation>
        <x14:dataValidation type="list" allowBlank="1" xr:uid="{A407A8C4-BAD1-4C56-80FB-92FB85BB691B}">
          <x14:formula1>
            <xm:f>Codes!$A$88:$A$91</xm:f>
          </x14:formula1>
          <xm:sqref>AQ6:AQ8 AQ54 AQ119:AQ121 AQ123 AQ47:AQ52 AQ56:AQ117 AQ11:AQ37 AQ39:AQ44</xm:sqref>
        </x14:dataValidation>
        <x14:dataValidation type="list" allowBlank="1" xr:uid="{E77A3FD8-3364-4547-A01B-1683693C5805}">
          <x14:formula1>
            <xm:f>Codes!$A$56:$A$65</xm:f>
          </x14:formula1>
          <xm:sqref>AR43:AR44</xm:sqref>
        </x14:dataValidation>
        <x14:dataValidation type="list" allowBlank="1" xr:uid="{B61CC86E-C4B3-4335-8CF6-D48106A5CB39}">
          <x14:formula1>
            <xm:f>Codes!$A$39:$A$49</xm:f>
          </x14:formula1>
          <xm:sqref>D6:D8 D119:D123 D56:D58 D60:D117 D11:D54</xm:sqref>
        </x14:dataValidation>
        <x14:dataValidation type="list" allowBlank="1" showErrorMessage="1" xr:uid="{0E1DF91D-C2C8-41CE-9792-CA77D07E74C5}">
          <x14:formula1>
            <xm:f>'SHIP WD'!#REF!</xm:f>
          </x14:formula1>
          <xm:sqref>AO124:AU124 D124:D125 H124:J125 AQ125:AU125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B75AA-EA93-4981-9672-0A5E2A09BA5A}">
  <sheetPr filterMode="1"/>
  <dimension ref="A1:DJ133"/>
  <sheetViews>
    <sheetView workbookViewId="0">
      <selection activeCell="E126" sqref="E126:J126"/>
    </sheetView>
  </sheetViews>
  <sheetFormatPr defaultColWidth="14.42578125" defaultRowHeight="15" customHeight="1" outlineLevelCol="1"/>
  <cols>
    <col min="1" max="1" width="10.5703125" customWidth="1"/>
    <col min="2" max="2" width="45.42578125" customWidth="1"/>
    <col min="3" max="3" width="18" customWidth="1"/>
    <col min="4" max="4" width="23" customWidth="1"/>
    <col min="5" max="5" width="14.140625" customWidth="1"/>
    <col min="6" max="6" width="9.85546875" customWidth="1"/>
    <col min="7" max="8" width="9.42578125" customWidth="1"/>
    <col min="9" max="10" width="10.85546875" customWidth="1"/>
    <col min="11" max="11" width="7.28515625" customWidth="1"/>
    <col min="12" max="14" width="7.28515625" hidden="1" customWidth="1" outlineLevel="1"/>
    <col min="15" max="15" width="8.42578125" customWidth="1" collapsed="1"/>
    <col min="16" max="18" width="7.28515625" hidden="1" customWidth="1" outlineLevel="1"/>
    <col min="19" max="19" width="7.28515625" customWidth="1" collapsed="1"/>
    <col min="20" max="25" width="7.28515625" hidden="1" customWidth="1" outlineLevel="1"/>
    <col min="26" max="26" width="7.28515625" customWidth="1" collapsed="1"/>
    <col min="27" max="32" width="7.28515625" hidden="1" customWidth="1" outlineLevel="1"/>
    <col min="33" max="33" width="7.28515625" customWidth="1" collapsed="1"/>
    <col min="34" max="39" width="5" hidden="1" customWidth="1" outlineLevel="1"/>
    <col min="40" max="40" width="5.85546875" customWidth="1" collapsed="1"/>
    <col min="41" max="41" width="6.7109375" customWidth="1"/>
    <col min="42" max="42" width="9" customWidth="1"/>
    <col min="43" max="43" width="7.85546875" customWidth="1"/>
    <col min="44" max="45" width="10.85546875" customWidth="1"/>
    <col min="46" max="46" width="12.28515625" customWidth="1"/>
    <col min="47" max="47" width="12.5703125" customWidth="1"/>
    <col min="48" max="48" width="9.42578125" customWidth="1" outlineLevel="1"/>
    <col min="49" max="51" width="9.28515625" customWidth="1" outlineLevel="1"/>
    <col min="52" max="54" width="9.5703125" customWidth="1"/>
    <col min="55" max="55" width="15.85546875" customWidth="1"/>
    <col min="56" max="56" width="9.5703125" customWidth="1"/>
    <col min="57" max="58" width="9.140625" customWidth="1"/>
    <col min="59" max="59" width="8" customWidth="1"/>
    <col min="60" max="61" width="11" customWidth="1"/>
    <col min="62" max="62" width="11.42578125" customWidth="1"/>
    <col min="63" max="72" width="6" hidden="1" customWidth="1" outlineLevel="1"/>
    <col min="73" max="73" width="22.85546875" customWidth="1" collapsed="1"/>
    <col min="74" max="74" width="1.42578125" customWidth="1"/>
    <col min="75" max="114" width="9.140625" customWidth="1"/>
  </cols>
  <sheetData>
    <row r="1" spans="1:114" ht="32.25" customHeight="1">
      <c r="A1" s="3"/>
      <c r="B1" s="129"/>
      <c r="C1" s="130"/>
      <c r="D1" s="4"/>
      <c r="E1" s="131"/>
      <c r="F1" s="3"/>
      <c r="G1" s="131"/>
      <c r="H1" s="131"/>
      <c r="I1" s="131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132"/>
      <c r="AA1" s="5"/>
      <c r="AB1" s="5"/>
      <c r="AC1" s="5"/>
      <c r="AD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2"/>
      <c r="AU1" s="2"/>
      <c r="AV1" s="6"/>
      <c r="AW1" s="7"/>
      <c r="AX1" s="8"/>
      <c r="AY1" s="8"/>
      <c r="AZ1" s="8"/>
      <c r="BA1" s="8"/>
      <c r="BB1" s="8"/>
      <c r="BD1" s="9"/>
      <c r="BE1" s="9"/>
      <c r="BF1" s="9"/>
      <c r="BG1" s="133"/>
      <c r="BH1" s="104"/>
      <c r="BI1" s="105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</row>
    <row r="2" spans="1:114" ht="19.5" customHeight="1">
      <c r="A2" s="10" t="s">
        <v>0</v>
      </c>
      <c r="B2" s="5"/>
      <c r="C2" s="5"/>
      <c r="D2" s="5"/>
      <c r="E2" s="5"/>
      <c r="F2" s="10"/>
      <c r="G2" s="5"/>
      <c r="H2" s="11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12"/>
      <c r="AA2" s="5"/>
      <c r="AB2" s="5"/>
      <c r="AC2" s="5"/>
      <c r="AD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2"/>
      <c r="AU2" s="2"/>
      <c r="AV2" s="7"/>
      <c r="AW2" s="7"/>
      <c r="AX2" s="8"/>
      <c r="AY2" s="13"/>
      <c r="AZ2" s="14"/>
      <c r="BA2" s="14"/>
      <c r="BB2" s="14"/>
      <c r="BD2" s="9"/>
      <c r="BE2" s="9"/>
      <c r="BF2" s="9"/>
      <c r="BG2" s="104"/>
      <c r="BH2" s="104"/>
      <c r="BI2" s="133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</row>
    <row r="3" spans="1:114" ht="3.75" customHeight="1">
      <c r="A3" s="3"/>
      <c r="B3" s="5"/>
      <c r="C3" s="5"/>
      <c r="D3" s="5"/>
      <c r="E3" s="5"/>
      <c r="F3" s="3"/>
      <c r="G3" s="5"/>
      <c r="H3" s="11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2"/>
      <c r="AU3" s="2"/>
      <c r="AV3" s="7"/>
      <c r="AW3" s="7"/>
      <c r="AX3" s="7"/>
      <c r="AY3" s="7"/>
      <c r="AZ3" s="7"/>
      <c r="BA3" s="7"/>
      <c r="BB3" s="7"/>
      <c r="BC3" s="7"/>
      <c r="BD3" s="2"/>
      <c r="BE3" s="2"/>
      <c r="BF3" s="2"/>
      <c r="BG3" s="2"/>
      <c r="BH3" s="15"/>
      <c r="BI3" s="3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</row>
    <row r="4" spans="1:114" ht="3.75" customHeight="1">
      <c r="A4" s="3"/>
      <c r="B4" s="2"/>
      <c r="C4" s="2"/>
      <c r="D4" s="16"/>
      <c r="E4" s="9"/>
      <c r="F4" s="3"/>
      <c r="G4" s="9"/>
      <c r="H4" s="9"/>
      <c r="I4" s="8"/>
      <c r="J4" s="8"/>
      <c r="K4" s="9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5"/>
      <c r="AO4" s="2"/>
      <c r="AP4" s="2"/>
      <c r="AQ4" s="2"/>
      <c r="AR4" s="2"/>
      <c r="AS4" s="2"/>
      <c r="AT4" s="2"/>
      <c r="AU4" s="2"/>
      <c r="AV4" s="7"/>
      <c r="AW4" s="7"/>
      <c r="AX4" s="7"/>
      <c r="AY4" s="7"/>
      <c r="AZ4" s="7"/>
      <c r="BA4" s="7"/>
      <c r="BB4" s="7"/>
      <c r="BC4" s="7"/>
      <c r="BD4" s="2"/>
      <c r="BE4" s="2"/>
      <c r="BF4" s="2"/>
      <c r="BG4" s="2"/>
      <c r="BH4" s="15"/>
      <c r="BI4" s="15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</row>
    <row r="5" spans="1:114" ht="128.25" customHeight="1">
      <c r="A5" s="19" t="s">
        <v>1</v>
      </c>
      <c r="B5" s="20" t="s">
        <v>2</v>
      </c>
      <c r="C5" s="20" t="s">
        <v>3</v>
      </c>
      <c r="D5" s="21" t="s">
        <v>4</v>
      </c>
      <c r="E5" s="21" t="s">
        <v>5</v>
      </c>
      <c r="F5" s="19" t="s">
        <v>6</v>
      </c>
      <c r="G5" s="19" t="s">
        <v>7</v>
      </c>
      <c r="H5" s="19" t="s">
        <v>8</v>
      </c>
      <c r="I5" s="17" t="s">
        <v>9</v>
      </c>
      <c r="J5" s="17" t="s">
        <v>10</v>
      </c>
      <c r="K5" s="17" t="s">
        <v>11</v>
      </c>
      <c r="L5" s="22" t="s">
        <v>12</v>
      </c>
      <c r="M5" s="22" t="s">
        <v>13</v>
      </c>
      <c r="N5" s="22" t="s">
        <v>14</v>
      </c>
      <c r="O5" s="17" t="s">
        <v>15</v>
      </c>
      <c r="P5" s="22" t="s">
        <v>16</v>
      </c>
      <c r="Q5" s="22" t="s">
        <v>17</v>
      </c>
      <c r="R5" s="22" t="s">
        <v>18</v>
      </c>
      <c r="S5" s="17" t="s">
        <v>19</v>
      </c>
      <c r="T5" s="22" t="s">
        <v>20</v>
      </c>
      <c r="U5" s="22" t="s">
        <v>21</v>
      </c>
      <c r="V5" s="22" t="s">
        <v>22</v>
      </c>
      <c r="W5" s="22" t="s">
        <v>23</v>
      </c>
      <c r="X5" s="22" t="s">
        <v>24</v>
      </c>
      <c r="Y5" s="22" t="s">
        <v>25</v>
      </c>
      <c r="Z5" s="17" t="s">
        <v>26</v>
      </c>
      <c r="AA5" s="22" t="s">
        <v>27</v>
      </c>
      <c r="AB5" s="22" t="s">
        <v>28</v>
      </c>
      <c r="AC5" s="22" t="s">
        <v>29</v>
      </c>
      <c r="AD5" s="22" t="s">
        <v>30</v>
      </c>
      <c r="AE5" s="22" t="s">
        <v>31</v>
      </c>
      <c r="AF5" s="22" t="s">
        <v>32</v>
      </c>
      <c r="AG5" s="17" t="s">
        <v>33</v>
      </c>
      <c r="AH5" s="22" t="s">
        <v>34</v>
      </c>
      <c r="AI5" s="22" t="s">
        <v>35</v>
      </c>
      <c r="AJ5" s="22" t="s">
        <v>36</v>
      </c>
      <c r="AK5" s="22" t="s">
        <v>37</v>
      </c>
      <c r="AL5" s="22" t="s">
        <v>38</v>
      </c>
      <c r="AM5" s="22" t="s">
        <v>39</v>
      </c>
      <c r="AN5" s="17" t="s">
        <v>40</v>
      </c>
      <c r="AO5" s="17" t="s">
        <v>41</v>
      </c>
      <c r="AP5" s="17" t="s">
        <v>42</v>
      </c>
      <c r="AQ5" s="17" t="s">
        <v>43</v>
      </c>
      <c r="AR5" s="17" t="s">
        <v>44</v>
      </c>
      <c r="AS5" s="17" t="s">
        <v>45</v>
      </c>
      <c r="AT5" s="17" t="s">
        <v>46</v>
      </c>
      <c r="AU5" s="17" t="s">
        <v>47</v>
      </c>
      <c r="AV5" s="23" t="s">
        <v>48</v>
      </c>
      <c r="AW5" s="23" t="s">
        <v>49</v>
      </c>
      <c r="AX5" s="23" t="s">
        <v>50</v>
      </c>
      <c r="AY5" s="23" t="s">
        <v>51</v>
      </c>
      <c r="AZ5" s="23" t="s">
        <v>52</v>
      </c>
      <c r="BA5" s="23" t="s">
        <v>53</v>
      </c>
      <c r="BB5" s="23" t="s">
        <v>54</v>
      </c>
      <c r="BC5" s="23" t="s">
        <v>55</v>
      </c>
      <c r="BD5" s="17" t="s">
        <v>56</v>
      </c>
      <c r="BE5" s="23" t="s">
        <v>57</v>
      </c>
      <c r="BF5" s="23" t="s">
        <v>58</v>
      </c>
      <c r="BG5" s="23" t="s">
        <v>59</v>
      </c>
      <c r="BH5" s="23" t="s">
        <v>60</v>
      </c>
      <c r="BI5" s="23" t="s">
        <v>61</v>
      </c>
      <c r="BJ5" s="18" t="s">
        <v>62</v>
      </c>
      <c r="BK5" s="134" t="s">
        <v>63</v>
      </c>
      <c r="BL5" s="135" t="s">
        <v>64</v>
      </c>
      <c r="BM5" s="135" t="s">
        <v>65</v>
      </c>
      <c r="BN5" s="135" t="s">
        <v>66</v>
      </c>
      <c r="BO5" s="135" t="s">
        <v>67</v>
      </c>
      <c r="BP5" s="135" t="s">
        <v>68</v>
      </c>
      <c r="BQ5" s="135" t="s">
        <v>69</v>
      </c>
      <c r="BR5" s="135" t="s">
        <v>70</v>
      </c>
      <c r="BS5" s="135" t="s">
        <v>71</v>
      </c>
      <c r="BT5" s="135" t="s">
        <v>72</v>
      </c>
      <c r="BU5" s="18" t="s">
        <v>73</v>
      </c>
      <c r="BV5" s="9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</row>
    <row r="6" spans="1:114" ht="13.5" hidden="1" customHeight="1">
      <c r="A6" s="24" t="s">
        <v>74</v>
      </c>
      <c r="B6" s="27" t="s">
        <v>75</v>
      </c>
      <c r="C6" s="28" t="s">
        <v>76</v>
      </c>
      <c r="D6" s="29" t="s">
        <v>77</v>
      </c>
      <c r="E6" s="28" t="s">
        <v>78</v>
      </c>
      <c r="F6" s="24" t="s">
        <v>79</v>
      </c>
      <c r="G6" s="27" t="s">
        <v>80</v>
      </c>
      <c r="H6" s="27" t="s">
        <v>81</v>
      </c>
      <c r="I6" s="30" t="s">
        <v>82</v>
      </c>
      <c r="J6" s="28" t="s">
        <v>83</v>
      </c>
      <c r="K6" s="107">
        <v>11</v>
      </c>
      <c r="L6" s="33">
        <v>11</v>
      </c>
      <c r="M6" s="33">
        <v>0</v>
      </c>
      <c r="N6" s="33">
        <v>0</v>
      </c>
      <c r="O6" s="106">
        <f t="shared" ref="O6:O41" si="0">SUM(P6:R6)</f>
        <v>49</v>
      </c>
      <c r="P6" s="33">
        <v>49</v>
      </c>
      <c r="Q6" s="33">
        <v>0</v>
      </c>
      <c r="R6" s="33">
        <v>0</v>
      </c>
      <c r="S6" s="106">
        <f>SUM(T6:Y6)</f>
        <v>11</v>
      </c>
      <c r="T6" s="33">
        <v>0</v>
      </c>
      <c r="U6" s="33">
        <v>6</v>
      </c>
      <c r="V6" s="33">
        <v>5</v>
      </c>
      <c r="W6" s="33">
        <v>0</v>
      </c>
      <c r="X6" s="33">
        <v>0</v>
      </c>
      <c r="Y6" s="33">
        <v>0</v>
      </c>
      <c r="Z6" s="106">
        <f>SUM(AA6:AF6)</f>
        <v>0</v>
      </c>
      <c r="AA6" s="33">
        <v>0</v>
      </c>
      <c r="AB6" s="33">
        <v>0</v>
      </c>
      <c r="AC6" s="33">
        <v>0</v>
      </c>
      <c r="AD6" s="33">
        <v>0</v>
      </c>
      <c r="AE6" s="33">
        <v>0</v>
      </c>
      <c r="AF6" s="33">
        <v>0</v>
      </c>
      <c r="AG6" s="106">
        <f>SUM(AH6:AM6)</f>
        <v>0</v>
      </c>
      <c r="AH6" s="33">
        <v>0</v>
      </c>
      <c r="AI6" s="33">
        <v>0</v>
      </c>
      <c r="AJ6" s="33">
        <v>0</v>
      </c>
      <c r="AK6" s="33">
        <v>0</v>
      </c>
      <c r="AL6" s="33">
        <v>0</v>
      </c>
      <c r="AM6" s="33">
        <v>0</v>
      </c>
      <c r="AN6" s="120">
        <f>(M6+N6)/K6</f>
        <v>0</v>
      </c>
      <c r="AO6" s="120">
        <f>N6/K6</f>
        <v>0</v>
      </c>
      <c r="AP6" s="27" t="s">
        <v>84</v>
      </c>
      <c r="AQ6" s="27" t="s">
        <v>85</v>
      </c>
      <c r="AR6" s="30" t="s">
        <v>82</v>
      </c>
      <c r="AS6" s="28" t="s">
        <v>83</v>
      </c>
      <c r="AT6" s="35" t="s">
        <v>86</v>
      </c>
      <c r="AU6" s="28" t="s">
        <v>87</v>
      </c>
      <c r="AV6" s="36">
        <v>0</v>
      </c>
      <c r="AW6" s="43"/>
      <c r="AX6" s="43">
        <v>0.90200000000000002</v>
      </c>
      <c r="AY6" s="43"/>
      <c r="AZ6" s="36"/>
      <c r="BA6" s="36"/>
      <c r="BB6" s="36"/>
      <c r="BC6" s="123">
        <f t="shared" ref="BC6:BC69" si="1">SUM(AV6:BB6)</f>
        <v>0.90200000000000002</v>
      </c>
      <c r="BD6" s="36"/>
      <c r="BE6" s="44"/>
      <c r="BF6" s="44"/>
      <c r="BG6" s="44"/>
      <c r="BH6" s="124">
        <f t="shared" ref="BH6:BH69" si="2">BC6+BF6+BG6+BE6</f>
        <v>0.90200000000000002</v>
      </c>
      <c r="BI6" s="45">
        <f>BH6/K6</f>
        <v>8.2000000000000003E-2</v>
      </c>
      <c r="BJ6" s="39" t="s">
        <v>88</v>
      </c>
      <c r="BK6" s="136">
        <v>40</v>
      </c>
      <c r="BL6" s="137">
        <v>20</v>
      </c>
      <c r="BM6" s="137">
        <v>0</v>
      </c>
      <c r="BN6" s="137">
        <v>30</v>
      </c>
      <c r="BO6" s="137">
        <v>0</v>
      </c>
      <c r="BP6" s="137">
        <v>20</v>
      </c>
      <c r="BQ6" s="138">
        <f t="shared" ref="BQ6:BQ69" si="3">BK6+BL6</f>
        <v>60</v>
      </c>
      <c r="BR6" s="138">
        <f t="shared" ref="BR6:BR69" si="4">BM6+BN6</f>
        <v>30</v>
      </c>
      <c r="BS6" s="138">
        <f t="shared" ref="BS6:BS69" si="5">BO6+BP6</f>
        <v>20</v>
      </c>
      <c r="BT6" s="138">
        <f t="shared" ref="BT6:BT69" si="6">BQ6+BR6+BS6</f>
        <v>110</v>
      </c>
      <c r="BU6" s="27"/>
      <c r="BV6" s="9"/>
      <c r="BW6" s="46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</row>
    <row r="7" spans="1:114" ht="13.5" hidden="1" customHeight="1">
      <c r="A7" s="24" t="s">
        <v>89</v>
      </c>
      <c r="B7" s="27" t="s">
        <v>90</v>
      </c>
      <c r="C7" s="28" t="s">
        <v>76</v>
      </c>
      <c r="D7" s="29" t="s">
        <v>77</v>
      </c>
      <c r="E7" s="28" t="s">
        <v>78</v>
      </c>
      <c r="F7" s="24" t="s">
        <v>79</v>
      </c>
      <c r="G7" s="27" t="s">
        <v>91</v>
      </c>
      <c r="H7" s="27" t="s">
        <v>92</v>
      </c>
      <c r="I7" s="30" t="s">
        <v>86</v>
      </c>
      <c r="J7" s="28" t="s">
        <v>83</v>
      </c>
      <c r="K7" s="107">
        <v>35</v>
      </c>
      <c r="L7" s="33">
        <v>21</v>
      </c>
      <c r="M7" s="33">
        <v>12</v>
      </c>
      <c r="N7" s="33">
        <v>2</v>
      </c>
      <c r="O7" s="106">
        <f t="shared" si="0"/>
        <v>150</v>
      </c>
      <c r="P7" s="33">
        <v>88</v>
      </c>
      <c r="Q7" s="33">
        <v>54</v>
      </c>
      <c r="R7" s="33">
        <v>8</v>
      </c>
      <c r="S7" s="106">
        <f>SUM(T7:Y7)</f>
        <v>21</v>
      </c>
      <c r="T7" s="33">
        <v>0</v>
      </c>
      <c r="U7" s="33">
        <v>17</v>
      </c>
      <c r="V7" s="33">
        <v>4</v>
      </c>
      <c r="W7" s="33">
        <v>0</v>
      </c>
      <c r="X7" s="33">
        <v>0</v>
      </c>
      <c r="Y7" s="33">
        <v>0</v>
      </c>
      <c r="Z7" s="106">
        <f>SUM(AA7:AF7)</f>
        <v>12</v>
      </c>
      <c r="AA7" s="33">
        <v>0</v>
      </c>
      <c r="AB7" s="33">
        <v>10</v>
      </c>
      <c r="AC7" s="33">
        <v>0</v>
      </c>
      <c r="AD7" s="33">
        <v>0</v>
      </c>
      <c r="AE7" s="33">
        <v>2</v>
      </c>
      <c r="AF7" s="33">
        <v>0</v>
      </c>
      <c r="AG7" s="106">
        <f>SUM(AH7:AM7)</f>
        <v>2</v>
      </c>
      <c r="AH7" s="33">
        <v>0</v>
      </c>
      <c r="AI7" s="33">
        <v>2</v>
      </c>
      <c r="AJ7" s="33">
        <v>0</v>
      </c>
      <c r="AK7" s="33">
        <v>0</v>
      </c>
      <c r="AL7" s="33">
        <v>0</v>
      </c>
      <c r="AM7" s="33">
        <v>0</v>
      </c>
      <c r="AN7" s="120">
        <f>(M7+N7)/K7</f>
        <v>0.4</v>
      </c>
      <c r="AO7" s="120">
        <f>N7/K7</f>
        <v>5.7142857142857141E-2</v>
      </c>
      <c r="AP7" s="27" t="s">
        <v>93</v>
      </c>
      <c r="AQ7" s="27" t="s">
        <v>85</v>
      </c>
      <c r="AR7" s="30" t="s">
        <v>86</v>
      </c>
      <c r="AS7" s="28" t="s">
        <v>83</v>
      </c>
      <c r="AT7" s="35" t="s">
        <v>94</v>
      </c>
      <c r="AU7" s="28" t="s">
        <v>87</v>
      </c>
      <c r="AV7" s="36">
        <v>0</v>
      </c>
      <c r="AW7" s="43"/>
      <c r="AX7" s="43"/>
      <c r="AY7" s="36">
        <v>2.1509999999999998</v>
      </c>
      <c r="AZ7" s="36">
        <v>1.5</v>
      </c>
      <c r="BA7" s="127"/>
      <c r="BB7" s="36"/>
      <c r="BC7" s="123">
        <f t="shared" si="1"/>
        <v>3.6509999999999998</v>
      </c>
      <c r="BD7" s="36"/>
      <c r="BE7" s="44"/>
      <c r="BF7" s="44"/>
      <c r="BG7" s="44"/>
      <c r="BH7" s="124">
        <f t="shared" si="2"/>
        <v>3.6509999999999998</v>
      </c>
      <c r="BI7" s="45">
        <f>BH7/K7</f>
        <v>0.10431428571428571</v>
      </c>
      <c r="BJ7" s="39" t="s">
        <v>88</v>
      </c>
      <c r="BK7" s="136">
        <v>40</v>
      </c>
      <c r="BL7" s="137">
        <v>20</v>
      </c>
      <c r="BM7" s="137">
        <v>0</v>
      </c>
      <c r="BN7" s="137">
        <v>30</v>
      </c>
      <c r="BO7" s="137">
        <v>0</v>
      </c>
      <c r="BP7" s="137">
        <v>20</v>
      </c>
      <c r="BQ7" s="138">
        <f t="shared" si="3"/>
        <v>60</v>
      </c>
      <c r="BR7" s="138">
        <f t="shared" si="4"/>
        <v>30</v>
      </c>
      <c r="BS7" s="138">
        <f t="shared" si="5"/>
        <v>20</v>
      </c>
      <c r="BT7" s="138">
        <f t="shared" si="6"/>
        <v>110</v>
      </c>
      <c r="BU7" s="27"/>
      <c r="BV7" s="9"/>
      <c r="BW7" s="46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</row>
    <row r="8" spans="1:114" ht="13.5" hidden="1" customHeight="1">
      <c r="A8" s="54" t="s">
        <v>95</v>
      </c>
      <c r="B8" s="27" t="s">
        <v>96</v>
      </c>
      <c r="C8" s="28" t="s">
        <v>76</v>
      </c>
      <c r="D8" s="29" t="s">
        <v>77</v>
      </c>
      <c r="E8" s="28" t="s">
        <v>78</v>
      </c>
      <c r="F8" s="26" t="s">
        <v>79</v>
      </c>
      <c r="G8" s="30" t="s">
        <v>91</v>
      </c>
      <c r="H8" s="27" t="s">
        <v>92</v>
      </c>
      <c r="I8" s="31" t="s">
        <v>97</v>
      </c>
      <c r="J8" s="28" t="s">
        <v>98</v>
      </c>
      <c r="K8" s="106">
        <v>21</v>
      </c>
      <c r="L8" s="33">
        <v>15</v>
      </c>
      <c r="M8" s="33">
        <v>6</v>
      </c>
      <c r="N8" s="33">
        <v>0</v>
      </c>
      <c r="O8" s="106">
        <f t="shared" si="0"/>
        <v>84</v>
      </c>
      <c r="P8" s="33">
        <v>60</v>
      </c>
      <c r="Q8" s="33">
        <v>24</v>
      </c>
      <c r="R8" s="33">
        <v>0</v>
      </c>
      <c r="S8" s="106">
        <f>SUM(T8:Y8)</f>
        <v>15</v>
      </c>
      <c r="T8" s="33">
        <v>0</v>
      </c>
      <c r="U8" s="33">
        <v>15</v>
      </c>
      <c r="V8" s="33">
        <v>0</v>
      </c>
      <c r="W8" s="33">
        <v>0</v>
      </c>
      <c r="X8" s="33">
        <v>0</v>
      </c>
      <c r="Y8" s="33">
        <v>0</v>
      </c>
      <c r="Z8" s="106">
        <f>SUM(AA8:AF8)</f>
        <v>6</v>
      </c>
      <c r="AA8" s="33">
        <v>0</v>
      </c>
      <c r="AB8" s="33">
        <v>6</v>
      </c>
      <c r="AC8" s="33">
        <v>0</v>
      </c>
      <c r="AD8" s="33">
        <v>0</v>
      </c>
      <c r="AE8" s="33">
        <v>0</v>
      </c>
      <c r="AF8" s="33">
        <v>0</v>
      </c>
      <c r="AG8" s="106">
        <f>SUM(AH8:AM8)</f>
        <v>0</v>
      </c>
      <c r="AH8" s="33">
        <v>0</v>
      </c>
      <c r="AI8" s="33">
        <v>0</v>
      </c>
      <c r="AJ8" s="33">
        <v>0</v>
      </c>
      <c r="AK8" s="33">
        <v>0</v>
      </c>
      <c r="AL8" s="33">
        <v>0</v>
      </c>
      <c r="AM8" s="33">
        <v>0</v>
      </c>
      <c r="AN8" s="120">
        <f>(M8+N8)/K8</f>
        <v>0.2857142857142857</v>
      </c>
      <c r="AO8" s="120">
        <f>N8/K8</f>
        <v>0</v>
      </c>
      <c r="AP8" s="27" t="s">
        <v>93</v>
      </c>
      <c r="AQ8" s="27" t="s">
        <v>85</v>
      </c>
      <c r="AR8" s="35" t="s">
        <v>97</v>
      </c>
      <c r="AS8" s="28" t="s">
        <v>99</v>
      </c>
      <c r="AT8" s="35" t="s">
        <v>100</v>
      </c>
      <c r="AU8" s="28" t="s">
        <v>101</v>
      </c>
      <c r="AV8" s="36">
        <v>1.1718718699999999</v>
      </c>
      <c r="AW8" s="36"/>
      <c r="AX8" s="36"/>
      <c r="AY8" s="36"/>
      <c r="AZ8" s="37"/>
      <c r="BA8" s="126"/>
      <c r="BB8" s="37"/>
      <c r="BC8" s="123">
        <f t="shared" si="1"/>
        <v>1.1718718699999999</v>
      </c>
      <c r="BD8" s="37"/>
      <c r="BE8" s="30"/>
      <c r="BF8" s="44">
        <v>1</v>
      </c>
      <c r="BG8" s="30"/>
      <c r="BH8" s="124">
        <f t="shared" si="2"/>
        <v>2.1718718699999999</v>
      </c>
      <c r="BI8" s="45">
        <f>BH8/K8</f>
        <v>0.10342247</v>
      </c>
      <c r="BJ8" s="39" t="s">
        <v>102</v>
      </c>
      <c r="BK8" s="136">
        <v>40</v>
      </c>
      <c r="BL8" s="137">
        <v>20</v>
      </c>
      <c r="BM8" s="137">
        <v>90</v>
      </c>
      <c r="BN8" s="137">
        <v>70</v>
      </c>
      <c r="BO8" s="137">
        <v>0</v>
      </c>
      <c r="BP8" s="137">
        <v>10</v>
      </c>
      <c r="BQ8" s="138">
        <f t="shared" si="3"/>
        <v>60</v>
      </c>
      <c r="BR8" s="138">
        <f t="shared" si="4"/>
        <v>160</v>
      </c>
      <c r="BS8" s="138">
        <f t="shared" si="5"/>
        <v>10</v>
      </c>
      <c r="BT8" s="138">
        <f t="shared" si="6"/>
        <v>230</v>
      </c>
      <c r="BU8" s="27"/>
      <c r="BV8" s="9"/>
      <c r="BW8" s="9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</row>
    <row r="9" spans="1:114" ht="13.5" hidden="1" customHeight="1">
      <c r="A9" s="24" t="s">
        <v>103</v>
      </c>
      <c r="B9" s="27" t="s">
        <v>104</v>
      </c>
      <c r="C9" s="28" t="s">
        <v>105</v>
      </c>
      <c r="D9" s="28" t="s">
        <v>106</v>
      </c>
      <c r="E9" s="28" t="s">
        <v>107</v>
      </c>
      <c r="F9" s="24" t="s">
        <v>108</v>
      </c>
      <c r="G9" s="28" t="s">
        <v>92</v>
      </c>
      <c r="H9" s="28" t="s">
        <v>92</v>
      </c>
      <c r="I9" s="35" t="s">
        <v>109</v>
      </c>
      <c r="J9" s="28" t="s">
        <v>87</v>
      </c>
      <c r="K9" s="106">
        <v>20</v>
      </c>
      <c r="L9" s="33">
        <v>14</v>
      </c>
      <c r="M9" s="33">
        <v>4</v>
      </c>
      <c r="N9" s="33">
        <v>2</v>
      </c>
      <c r="O9" s="106">
        <f t="shared" si="0"/>
        <v>45</v>
      </c>
      <c r="P9" s="33">
        <v>31</v>
      </c>
      <c r="Q9" s="33">
        <v>10</v>
      </c>
      <c r="R9" s="33">
        <v>4</v>
      </c>
      <c r="S9" s="106">
        <f>SUM(T9:Y9)</f>
        <v>14</v>
      </c>
      <c r="T9" s="33">
        <v>0</v>
      </c>
      <c r="U9" s="33">
        <v>6</v>
      </c>
      <c r="V9" s="33">
        <v>6</v>
      </c>
      <c r="W9" s="33">
        <v>2</v>
      </c>
      <c r="X9" s="33">
        <v>0</v>
      </c>
      <c r="Y9" s="33">
        <v>0</v>
      </c>
      <c r="Z9" s="106">
        <f>SUM(AA9:AF9)</f>
        <v>4</v>
      </c>
      <c r="AA9" s="33">
        <v>0</v>
      </c>
      <c r="AB9" s="33">
        <v>4</v>
      </c>
      <c r="AC9" s="33">
        <v>0</v>
      </c>
      <c r="AD9" s="33">
        <v>0</v>
      </c>
      <c r="AE9" s="33">
        <v>0</v>
      </c>
      <c r="AF9" s="33">
        <v>0</v>
      </c>
      <c r="AG9" s="106">
        <f>SUM(AH9:AM9)</f>
        <v>2</v>
      </c>
      <c r="AH9" s="33">
        <v>0</v>
      </c>
      <c r="AI9" s="33">
        <v>2</v>
      </c>
      <c r="AJ9" s="33">
        <v>0</v>
      </c>
      <c r="AK9" s="33">
        <v>0</v>
      </c>
      <c r="AL9" s="33">
        <v>0</v>
      </c>
      <c r="AM9" s="33">
        <v>0</v>
      </c>
      <c r="AN9" s="120">
        <f>(M9+N9)/K9</f>
        <v>0.3</v>
      </c>
      <c r="AO9" s="120">
        <f>N9/K9</f>
        <v>0.1</v>
      </c>
      <c r="AP9" s="27" t="s">
        <v>93</v>
      </c>
      <c r="AQ9" s="28" t="s">
        <v>85</v>
      </c>
      <c r="AR9" s="35" t="s">
        <v>109</v>
      </c>
      <c r="AS9" s="28" t="s">
        <v>87</v>
      </c>
      <c r="AT9" s="35" t="s">
        <v>94</v>
      </c>
      <c r="AU9" s="28" t="s">
        <v>110</v>
      </c>
      <c r="AV9" s="36">
        <v>0</v>
      </c>
      <c r="AW9" s="43"/>
      <c r="AX9" s="43"/>
      <c r="AY9" s="43"/>
      <c r="AZ9" s="43">
        <v>0.7</v>
      </c>
      <c r="BA9" s="43">
        <v>0.88705999999999996</v>
      </c>
      <c r="BB9" s="43"/>
      <c r="BC9" s="123">
        <f t="shared" si="1"/>
        <v>1.5870599999999999</v>
      </c>
      <c r="BD9" s="36" t="s">
        <v>111</v>
      </c>
      <c r="BE9" s="44"/>
      <c r="BF9" s="44">
        <v>0.5</v>
      </c>
      <c r="BG9" s="44"/>
      <c r="BH9" s="124">
        <f t="shared" si="2"/>
        <v>2.0870600000000001</v>
      </c>
      <c r="BI9" s="45">
        <f>BH9/K9</f>
        <v>0.104353</v>
      </c>
      <c r="BJ9" s="39" t="s">
        <v>102</v>
      </c>
      <c r="BK9" s="136">
        <v>30</v>
      </c>
      <c r="BL9" s="137">
        <v>35</v>
      </c>
      <c r="BM9" s="137">
        <v>50</v>
      </c>
      <c r="BN9" s="137">
        <v>30</v>
      </c>
      <c r="BO9" s="137">
        <v>20</v>
      </c>
      <c r="BP9" s="137">
        <v>20</v>
      </c>
      <c r="BQ9" s="138">
        <f t="shared" si="3"/>
        <v>65</v>
      </c>
      <c r="BR9" s="138">
        <f t="shared" si="4"/>
        <v>80</v>
      </c>
      <c r="BS9" s="138">
        <f t="shared" si="5"/>
        <v>40</v>
      </c>
      <c r="BT9" s="138">
        <f t="shared" si="6"/>
        <v>185</v>
      </c>
      <c r="BU9" s="27"/>
      <c r="BV9" s="9"/>
      <c r="BW9" s="46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</row>
    <row r="10" spans="1:114" ht="13.5" hidden="1" customHeight="1">
      <c r="A10" s="24" t="s">
        <v>112</v>
      </c>
      <c r="B10" s="27" t="s">
        <v>113</v>
      </c>
      <c r="C10" s="28" t="s">
        <v>105</v>
      </c>
      <c r="D10" s="47" t="s">
        <v>106</v>
      </c>
      <c r="E10" s="28" t="s">
        <v>107</v>
      </c>
      <c r="F10" s="26" t="s">
        <v>108</v>
      </c>
      <c r="G10" s="28" t="s">
        <v>92</v>
      </c>
      <c r="H10" s="28" t="s">
        <v>92</v>
      </c>
      <c r="I10" s="35" t="s">
        <v>100</v>
      </c>
      <c r="J10" s="47" t="s">
        <v>110</v>
      </c>
      <c r="K10" s="107">
        <v>15</v>
      </c>
      <c r="L10" s="33">
        <v>0</v>
      </c>
      <c r="M10" s="33">
        <v>15</v>
      </c>
      <c r="N10" s="33">
        <v>0</v>
      </c>
      <c r="O10" s="106">
        <f t="shared" si="0"/>
        <v>30</v>
      </c>
      <c r="P10" s="33">
        <v>0</v>
      </c>
      <c r="Q10" s="33">
        <v>30</v>
      </c>
      <c r="R10" s="33">
        <v>0</v>
      </c>
      <c r="S10" s="106">
        <f>SUM(T10:Y10)</f>
        <v>0</v>
      </c>
      <c r="T10" s="33">
        <v>0</v>
      </c>
      <c r="U10" s="33">
        <v>0</v>
      </c>
      <c r="V10" s="33">
        <v>0</v>
      </c>
      <c r="W10" s="33">
        <v>0</v>
      </c>
      <c r="X10" s="33">
        <v>0</v>
      </c>
      <c r="Y10" s="33">
        <v>0</v>
      </c>
      <c r="Z10" s="106">
        <f>SUM(AA10:AF10)</f>
        <v>15</v>
      </c>
      <c r="AA10" s="33">
        <v>15</v>
      </c>
      <c r="AB10" s="33">
        <v>0</v>
      </c>
      <c r="AC10" s="33">
        <v>0</v>
      </c>
      <c r="AD10" s="33">
        <v>0</v>
      </c>
      <c r="AE10" s="33">
        <v>0</v>
      </c>
      <c r="AF10" s="33">
        <v>0</v>
      </c>
      <c r="AG10" s="106">
        <f>SUM(AH10:AM10)</f>
        <v>0</v>
      </c>
      <c r="AH10" s="33">
        <v>0</v>
      </c>
      <c r="AI10" s="33">
        <v>0</v>
      </c>
      <c r="AJ10" s="33">
        <v>0</v>
      </c>
      <c r="AK10" s="33">
        <v>0</v>
      </c>
      <c r="AL10" s="33">
        <v>0</v>
      </c>
      <c r="AM10" s="33">
        <v>0</v>
      </c>
      <c r="AN10" s="120">
        <f>(M10+N10)/K10</f>
        <v>1</v>
      </c>
      <c r="AO10" s="120">
        <f>N10/K10</f>
        <v>0</v>
      </c>
      <c r="AP10" s="27" t="s">
        <v>93</v>
      </c>
      <c r="AQ10" s="28" t="s">
        <v>85</v>
      </c>
      <c r="AR10" s="35" t="s">
        <v>100</v>
      </c>
      <c r="AS10" s="47" t="s">
        <v>110</v>
      </c>
      <c r="AT10" s="35" t="s">
        <v>86</v>
      </c>
      <c r="AU10" s="47" t="s">
        <v>83</v>
      </c>
      <c r="AV10" s="36">
        <v>0</v>
      </c>
      <c r="AW10" s="36">
        <v>0.5</v>
      </c>
      <c r="AX10" s="36">
        <v>0.71529500000000001</v>
      </c>
      <c r="AZ10" s="43"/>
      <c r="BA10" s="37"/>
      <c r="BB10" s="37"/>
      <c r="BC10" s="123">
        <f t="shared" si="1"/>
        <v>1.215295</v>
      </c>
      <c r="BD10" s="36" t="s">
        <v>111</v>
      </c>
      <c r="BE10" s="44"/>
      <c r="BF10" s="44">
        <v>0.35</v>
      </c>
      <c r="BG10" s="44"/>
      <c r="BH10" s="124">
        <f t="shared" si="2"/>
        <v>1.5652949999999999</v>
      </c>
      <c r="BI10" s="45">
        <f>BH10/K10</f>
        <v>0.10435299999999999</v>
      </c>
      <c r="BJ10" s="39" t="s">
        <v>102</v>
      </c>
      <c r="BK10" s="136">
        <v>30</v>
      </c>
      <c r="BL10" s="137">
        <v>35</v>
      </c>
      <c r="BM10" s="137">
        <v>50</v>
      </c>
      <c r="BN10" s="137">
        <v>30</v>
      </c>
      <c r="BO10" s="137">
        <v>20</v>
      </c>
      <c r="BP10" s="137">
        <v>30</v>
      </c>
      <c r="BQ10" s="138">
        <f t="shared" si="3"/>
        <v>65</v>
      </c>
      <c r="BR10" s="138">
        <f t="shared" si="4"/>
        <v>80</v>
      </c>
      <c r="BS10" s="138">
        <f t="shared" si="5"/>
        <v>50</v>
      </c>
      <c r="BT10" s="138">
        <f t="shared" si="6"/>
        <v>195</v>
      </c>
      <c r="BU10" s="35"/>
      <c r="BV10" s="9"/>
      <c r="BW10" s="46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</row>
    <row r="11" spans="1:114" ht="13.5" hidden="1" customHeight="1">
      <c r="A11" s="24" t="s">
        <v>114</v>
      </c>
      <c r="B11" s="27" t="s">
        <v>115</v>
      </c>
      <c r="C11" s="28" t="s">
        <v>116</v>
      </c>
      <c r="D11" s="30" t="s">
        <v>117</v>
      </c>
      <c r="E11" s="28" t="s">
        <v>118</v>
      </c>
      <c r="F11" s="26" t="s">
        <v>108</v>
      </c>
      <c r="G11" s="27" t="s">
        <v>80</v>
      </c>
      <c r="H11" s="27" t="s">
        <v>80</v>
      </c>
      <c r="I11" s="31" t="s">
        <v>109</v>
      </c>
      <c r="J11" s="28" t="s">
        <v>119</v>
      </c>
      <c r="K11" s="108">
        <v>0</v>
      </c>
      <c r="L11" s="33">
        <v>19</v>
      </c>
      <c r="M11" s="33">
        <v>10</v>
      </c>
      <c r="N11" s="33">
        <v>1</v>
      </c>
      <c r="O11" s="106">
        <f t="shared" si="0"/>
        <v>122</v>
      </c>
      <c r="P11" s="33">
        <v>76</v>
      </c>
      <c r="Q11" s="33">
        <v>42</v>
      </c>
      <c r="R11" s="33">
        <v>4</v>
      </c>
      <c r="S11" s="106">
        <v>0</v>
      </c>
      <c r="T11" s="33">
        <v>0</v>
      </c>
      <c r="U11" s="33">
        <v>14</v>
      </c>
      <c r="V11" s="33">
        <v>5</v>
      </c>
      <c r="W11" s="33">
        <v>0</v>
      </c>
      <c r="X11" s="33">
        <v>0</v>
      </c>
      <c r="Y11" s="33">
        <v>0</v>
      </c>
      <c r="Z11" s="106">
        <v>0</v>
      </c>
      <c r="AA11" s="33">
        <v>0</v>
      </c>
      <c r="AB11" s="33">
        <v>9</v>
      </c>
      <c r="AC11" s="33">
        <v>0</v>
      </c>
      <c r="AD11" s="33">
        <v>1</v>
      </c>
      <c r="AE11" s="33">
        <v>0</v>
      </c>
      <c r="AF11" s="33">
        <v>0</v>
      </c>
      <c r="AG11" s="106">
        <v>0</v>
      </c>
      <c r="AH11" s="33">
        <v>0</v>
      </c>
      <c r="AI11" s="33">
        <v>1</v>
      </c>
      <c r="AJ11" s="33">
        <v>0</v>
      </c>
      <c r="AK11" s="33">
        <v>0</v>
      </c>
      <c r="AL11" s="33">
        <v>0</v>
      </c>
      <c r="AM11" s="33">
        <v>0</v>
      </c>
      <c r="AN11" s="120">
        <f>(M11+N11)/BV11</f>
        <v>0.36666666666666664</v>
      </c>
      <c r="AO11" s="120">
        <f>N11/BV11</f>
        <v>3.3333333333333333E-2</v>
      </c>
      <c r="AP11" s="27" t="s">
        <v>93</v>
      </c>
      <c r="AQ11" s="27" t="s">
        <v>85</v>
      </c>
      <c r="AR11" s="35" t="s">
        <v>109</v>
      </c>
      <c r="AS11" s="28" t="s">
        <v>119</v>
      </c>
      <c r="AT11" s="35" t="s">
        <v>120</v>
      </c>
      <c r="AU11" s="28" t="s">
        <v>121</v>
      </c>
      <c r="AV11" s="36">
        <v>0</v>
      </c>
      <c r="AW11" s="43"/>
      <c r="AX11" s="43"/>
      <c r="AY11" s="36"/>
      <c r="AZ11" s="43">
        <f>1.169+0.6</f>
        <v>1.7690000000000001</v>
      </c>
      <c r="BA11" s="36">
        <v>1.5609999999999999</v>
      </c>
      <c r="BB11" s="37"/>
      <c r="BC11" s="123">
        <f t="shared" si="1"/>
        <v>3.33</v>
      </c>
      <c r="BD11" s="24"/>
      <c r="BE11" s="24"/>
      <c r="BF11" s="24"/>
      <c r="BG11" s="24"/>
      <c r="BH11" s="124">
        <f t="shared" si="2"/>
        <v>3.33</v>
      </c>
      <c r="BI11" s="45">
        <f>BH11/BV11</f>
        <v>0.111</v>
      </c>
      <c r="BJ11" s="39" t="s">
        <v>122</v>
      </c>
      <c r="BK11" s="136">
        <v>20</v>
      </c>
      <c r="BL11" s="137">
        <v>30</v>
      </c>
      <c r="BM11" s="137">
        <v>0</v>
      </c>
      <c r="BN11" s="137">
        <v>30</v>
      </c>
      <c r="BO11" s="137">
        <v>0</v>
      </c>
      <c r="BP11" s="137">
        <v>10</v>
      </c>
      <c r="BQ11" s="138">
        <f t="shared" si="3"/>
        <v>50</v>
      </c>
      <c r="BR11" s="138">
        <f t="shared" si="4"/>
        <v>30</v>
      </c>
      <c r="BS11" s="138">
        <f t="shared" si="5"/>
        <v>10</v>
      </c>
      <c r="BT11" s="138">
        <f t="shared" si="6"/>
        <v>90</v>
      </c>
      <c r="BU11" s="27" t="s">
        <v>123</v>
      </c>
      <c r="BV11" s="202">
        <v>30</v>
      </c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</row>
    <row r="12" spans="1:114" ht="13.5" hidden="1" customHeight="1">
      <c r="A12" s="26" t="s">
        <v>124</v>
      </c>
      <c r="B12" s="29" t="s">
        <v>125</v>
      </c>
      <c r="C12" s="29" t="s">
        <v>126</v>
      </c>
      <c r="D12" s="29" t="s">
        <v>127</v>
      </c>
      <c r="E12" s="28" t="s">
        <v>78</v>
      </c>
      <c r="F12" s="26" t="s">
        <v>108</v>
      </c>
      <c r="G12" s="27" t="s">
        <v>80</v>
      </c>
      <c r="H12" s="27" t="s">
        <v>80</v>
      </c>
      <c r="I12" s="31" t="s">
        <v>94</v>
      </c>
      <c r="J12" s="47" t="s">
        <v>101</v>
      </c>
      <c r="K12" s="107">
        <v>0</v>
      </c>
      <c r="L12" s="33">
        <v>16</v>
      </c>
      <c r="M12" s="33">
        <v>18</v>
      </c>
      <c r="N12" s="33">
        <v>6</v>
      </c>
      <c r="O12" s="106">
        <f t="shared" si="0"/>
        <v>195</v>
      </c>
      <c r="P12" s="33">
        <v>79</v>
      </c>
      <c r="Q12" s="33">
        <v>89</v>
      </c>
      <c r="R12" s="33">
        <v>27</v>
      </c>
      <c r="S12" s="106">
        <v>0</v>
      </c>
      <c r="T12" s="33">
        <v>0</v>
      </c>
      <c r="U12" s="33">
        <v>6</v>
      </c>
      <c r="V12" s="33">
        <v>5</v>
      </c>
      <c r="W12" s="33">
        <v>5</v>
      </c>
      <c r="X12" s="33">
        <v>0</v>
      </c>
      <c r="Y12" s="33">
        <v>0</v>
      </c>
      <c r="Z12" s="106">
        <v>0</v>
      </c>
      <c r="AA12" s="33">
        <v>0</v>
      </c>
      <c r="AB12" s="33">
        <v>8</v>
      </c>
      <c r="AC12" s="33">
        <v>5</v>
      </c>
      <c r="AD12" s="33">
        <v>5</v>
      </c>
      <c r="AE12" s="33">
        <v>0</v>
      </c>
      <c r="AF12" s="33">
        <v>0</v>
      </c>
      <c r="AG12" s="106">
        <v>0</v>
      </c>
      <c r="AH12" s="33">
        <v>0</v>
      </c>
      <c r="AI12" s="33">
        <v>3</v>
      </c>
      <c r="AJ12" s="33">
        <v>3</v>
      </c>
      <c r="AK12" s="33">
        <v>0</v>
      </c>
      <c r="AL12" s="33">
        <v>0</v>
      </c>
      <c r="AM12" s="33">
        <v>0</v>
      </c>
      <c r="AN12" s="120">
        <f>(M12+N12)/BV12</f>
        <v>0.6</v>
      </c>
      <c r="AO12" s="120">
        <f>N12/BV12</f>
        <v>0.15</v>
      </c>
      <c r="AP12" s="27" t="s">
        <v>93</v>
      </c>
      <c r="AQ12" s="27" t="s">
        <v>85</v>
      </c>
      <c r="AR12" s="35" t="s">
        <v>94</v>
      </c>
      <c r="AS12" s="35" t="s">
        <v>101</v>
      </c>
      <c r="AT12" s="35" t="s">
        <v>128</v>
      </c>
      <c r="AU12" s="35" t="s">
        <v>119</v>
      </c>
      <c r="AV12" s="36">
        <v>0</v>
      </c>
      <c r="AW12" s="37"/>
      <c r="AX12" s="37"/>
      <c r="AY12" s="36"/>
      <c r="AZ12" s="36"/>
      <c r="BA12" s="36">
        <v>1.4179999999999999</v>
      </c>
      <c r="BB12" s="36">
        <v>2</v>
      </c>
      <c r="BC12" s="123">
        <f t="shared" si="1"/>
        <v>3.4180000000000001</v>
      </c>
      <c r="BD12" s="36"/>
      <c r="BE12" s="49"/>
      <c r="BF12" s="49"/>
      <c r="BG12" s="49"/>
      <c r="BH12" s="124">
        <f t="shared" si="2"/>
        <v>3.4180000000000001</v>
      </c>
      <c r="BI12" s="45">
        <f>BH12/BV12</f>
        <v>8.5449999999999998E-2</v>
      </c>
      <c r="BJ12" s="39" t="s">
        <v>122</v>
      </c>
      <c r="BK12" s="136">
        <v>40</v>
      </c>
      <c r="BL12" s="137">
        <v>10</v>
      </c>
      <c r="BM12" s="137">
        <v>0</v>
      </c>
      <c r="BN12" s="137">
        <v>10</v>
      </c>
      <c r="BO12" s="137">
        <v>0</v>
      </c>
      <c r="BP12" s="137">
        <v>10</v>
      </c>
      <c r="BQ12" s="138">
        <f t="shared" si="3"/>
        <v>50</v>
      </c>
      <c r="BR12" s="138">
        <f t="shared" si="4"/>
        <v>10</v>
      </c>
      <c r="BS12" s="138">
        <f t="shared" si="5"/>
        <v>10</v>
      </c>
      <c r="BT12" s="138">
        <f t="shared" si="6"/>
        <v>70</v>
      </c>
      <c r="BU12" s="27" t="s">
        <v>129</v>
      </c>
      <c r="BV12" s="202">
        <v>40</v>
      </c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</row>
    <row r="13" spans="1:114" ht="13.5" hidden="1" customHeight="1">
      <c r="A13" s="26" t="s">
        <v>130</v>
      </c>
      <c r="B13" s="50" t="s">
        <v>131</v>
      </c>
      <c r="C13" s="50" t="s">
        <v>132</v>
      </c>
      <c r="D13" s="29" t="s">
        <v>133</v>
      </c>
      <c r="E13" s="28" t="s">
        <v>78</v>
      </c>
      <c r="F13" s="26" t="s">
        <v>108</v>
      </c>
      <c r="G13" s="27" t="s">
        <v>91</v>
      </c>
      <c r="H13" s="27" t="s">
        <v>92</v>
      </c>
      <c r="I13" s="35" t="s">
        <v>94</v>
      </c>
      <c r="J13" s="30" t="s">
        <v>134</v>
      </c>
      <c r="K13" s="109">
        <v>0</v>
      </c>
      <c r="L13" s="33">
        <v>11</v>
      </c>
      <c r="M13" s="53">
        <v>3</v>
      </c>
      <c r="N13" s="53">
        <v>1</v>
      </c>
      <c r="O13" s="106">
        <f t="shared" si="0"/>
        <v>154</v>
      </c>
      <c r="P13" s="53">
        <v>80</v>
      </c>
      <c r="Q13" s="53">
        <v>70</v>
      </c>
      <c r="R13" s="33">
        <v>4</v>
      </c>
      <c r="S13" s="106">
        <v>0</v>
      </c>
      <c r="T13" s="33">
        <v>0</v>
      </c>
      <c r="U13" s="53">
        <v>5</v>
      </c>
      <c r="V13" s="53">
        <v>4</v>
      </c>
      <c r="W13" s="33">
        <v>2</v>
      </c>
      <c r="X13" s="33">
        <v>0</v>
      </c>
      <c r="Y13" s="33">
        <v>0</v>
      </c>
      <c r="Z13" s="106">
        <v>0</v>
      </c>
      <c r="AA13" s="33">
        <v>0</v>
      </c>
      <c r="AB13" s="53">
        <v>2</v>
      </c>
      <c r="AC13" s="33">
        <v>0</v>
      </c>
      <c r="AD13" s="53">
        <v>0</v>
      </c>
      <c r="AE13" s="33">
        <v>1</v>
      </c>
      <c r="AF13" s="33">
        <v>0</v>
      </c>
      <c r="AG13" s="106">
        <v>0</v>
      </c>
      <c r="AH13" s="33">
        <v>0</v>
      </c>
      <c r="AI13" s="33">
        <v>0</v>
      </c>
      <c r="AJ13" s="33">
        <v>1</v>
      </c>
      <c r="AK13" s="33">
        <v>0</v>
      </c>
      <c r="AL13" s="33">
        <v>0</v>
      </c>
      <c r="AM13" s="33">
        <v>0</v>
      </c>
      <c r="AN13" s="120">
        <f>(M13+N13)/BV13</f>
        <v>0.26666666666666666</v>
      </c>
      <c r="AO13" s="120">
        <f>N13/BV13</f>
        <v>6.6666666666666666E-2</v>
      </c>
      <c r="AP13" s="27" t="s">
        <v>93</v>
      </c>
      <c r="AQ13" s="35" t="s">
        <v>85</v>
      </c>
      <c r="AR13" s="35" t="s">
        <v>94</v>
      </c>
      <c r="AS13" s="30" t="s">
        <v>134</v>
      </c>
      <c r="AT13" s="35" t="s">
        <v>128</v>
      </c>
      <c r="AU13" s="47" t="s">
        <v>135</v>
      </c>
      <c r="AV13" s="36">
        <v>0</v>
      </c>
      <c r="AW13" s="36"/>
      <c r="AX13" s="36"/>
      <c r="AY13" s="36"/>
      <c r="AZ13" s="36"/>
      <c r="BA13" s="36">
        <v>1.5649999999999999</v>
      </c>
      <c r="BB13" s="36"/>
      <c r="BC13" s="123">
        <f t="shared" si="1"/>
        <v>1.5649999999999999</v>
      </c>
      <c r="BD13" s="36" t="s">
        <v>111</v>
      </c>
      <c r="BE13" s="49"/>
      <c r="BF13" s="49"/>
      <c r="BG13" s="49"/>
      <c r="BH13" s="124">
        <f t="shared" si="2"/>
        <v>1.5649999999999999</v>
      </c>
      <c r="BI13" s="45">
        <f>BH13/BV13</f>
        <v>0.10433333333333333</v>
      </c>
      <c r="BJ13" s="39" t="s">
        <v>88</v>
      </c>
      <c r="BK13" s="136">
        <v>40</v>
      </c>
      <c r="BL13" s="137">
        <v>40</v>
      </c>
      <c r="BM13" s="137">
        <v>0</v>
      </c>
      <c r="BN13" s="137">
        <v>10</v>
      </c>
      <c r="BO13" s="137">
        <v>0</v>
      </c>
      <c r="BP13" s="137">
        <v>20</v>
      </c>
      <c r="BQ13" s="138">
        <f t="shared" si="3"/>
        <v>80</v>
      </c>
      <c r="BR13" s="138">
        <f t="shared" si="4"/>
        <v>10</v>
      </c>
      <c r="BS13" s="138">
        <f t="shared" si="5"/>
        <v>20</v>
      </c>
      <c r="BT13" s="138">
        <f t="shared" si="6"/>
        <v>110</v>
      </c>
      <c r="BU13" s="35" t="s">
        <v>136</v>
      </c>
      <c r="BV13" s="202">
        <v>15</v>
      </c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</row>
    <row r="14" spans="1:114" ht="13.5" hidden="1" customHeight="1">
      <c r="A14" s="25" t="s">
        <v>137</v>
      </c>
      <c r="B14" s="30" t="s">
        <v>138</v>
      </c>
      <c r="C14" s="30" t="s">
        <v>139</v>
      </c>
      <c r="D14" s="29" t="s">
        <v>133</v>
      </c>
      <c r="E14" s="28" t="s">
        <v>78</v>
      </c>
      <c r="F14" s="26" t="s">
        <v>79</v>
      </c>
      <c r="G14" s="30" t="s">
        <v>91</v>
      </c>
      <c r="H14" s="30" t="s">
        <v>92</v>
      </c>
      <c r="I14" s="30" t="s">
        <v>97</v>
      </c>
      <c r="J14" s="28" t="s">
        <v>119</v>
      </c>
      <c r="K14" s="106">
        <v>18</v>
      </c>
      <c r="L14" s="33">
        <v>13</v>
      </c>
      <c r="M14" s="33">
        <v>4</v>
      </c>
      <c r="N14" s="33">
        <v>1</v>
      </c>
      <c r="O14" s="107">
        <f t="shared" si="0"/>
        <v>84</v>
      </c>
      <c r="P14" s="33">
        <v>62</v>
      </c>
      <c r="Q14" s="33">
        <v>18</v>
      </c>
      <c r="R14" s="33">
        <v>4</v>
      </c>
      <c r="S14" s="107">
        <f>SUM(T14:Y14)</f>
        <v>13</v>
      </c>
      <c r="T14" s="33">
        <v>0</v>
      </c>
      <c r="U14" s="33">
        <v>7</v>
      </c>
      <c r="V14" s="33">
        <v>4</v>
      </c>
      <c r="W14" s="33">
        <v>2</v>
      </c>
      <c r="X14" s="33">
        <v>0</v>
      </c>
      <c r="Y14" s="33">
        <v>0</v>
      </c>
      <c r="Z14" s="107">
        <f>SUM(AA14:AF14)</f>
        <v>4</v>
      </c>
      <c r="AA14" s="33">
        <v>0</v>
      </c>
      <c r="AB14" s="33">
        <v>2</v>
      </c>
      <c r="AC14" s="33">
        <v>2</v>
      </c>
      <c r="AD14" s="33">
        <v>0</v>
      </c>
      <c r="AE14" s="33">
        <v>0</v>
      </c>
      <c r="AF14" s="33">
        <v>0</v>
      </c>
      <c r="AG14" s="107">
        <f>SUM(AH14:AM14)</f>
        <v>1</v>
      </c>
      <c r="AH14" s="33">
        <v>0</v>
      </c>
      <c r="AI14" s="33">
        <v>1</v>
      </c>
      <c r="AJ14" s="33">
        <v>0</v>
      </c>
      <c r="AK14" s="33">
        <v>0</v>
      </c>
      <c r="AL14" s="33">
        <v>0</v>
      </c>
      <c r="AM14" s="33">
        <v>0</v>
      </c>
      <c r="AN14" s="121">
        <f>(M14+N14)/K14</f>
        <v>0.27777777777777779</v>
      </c>
      <c r="AO14" s="121">
        <f>N14/K14</f>
        <v>5.5555555555555552E-2</v>
      </c>
      <c r="AP14" s="27" t="s">
        <v>93</v>
      </c>
      <c r="AQ14" s="27" t="s">
        <v>85</v>
      </c>
      <c r="AR14" s="30" t="s">
        <v>97</v>
      </c>
      <c r="AS14" s="30" t="s">
        <v>119</v>
      </c>
      <c r="AT14" s="30" t="s">
        <v>100</v>
      </c>
      <c r="AU14" s="27" t="s">
        <v>140</v>
      </c>
      <c r="AV14" s="36">
        <v>1.4808402200000002</v>
      </c>
      <c r="AW14" s="36"/>
      <c r="AX14" s="37"/>
      <c r="AY14" s="37"/>
      <c r="AZ14" s="37"/>
      <c r="BA14" s="37"/>
      <c r="BB14" s="37"/>
      <c r="BC14" s="123">
        <f t="shared" si="1"/>
        <v>1.4808402200000002</v>
      </c>
      <c r="BD14" s="36" t="s">
        <v>111</v>
      </c>
      <c r="BE14" s="49"/>
      <c r="BF14" s="49">
        <v>0.4</v>
      </c>
      <c r="BG14" s="49">
        <v>4.8167300000000003E-2</v>
      </c>
      <c r="BH14" s="124">
        <f t="shared" si="2"/>
        <v>1.9290075200000001</v>
      </c>
      <c r="BI14" s="45">
        <f>BH14/K14</f>
        <v>0.10716708444444445</v>
      </c>
      <c r="BJ14" s="39" t="s">
        <v>102</v>
      </c>
      <c r="BK14" s="136">
        <v>40</v>
      </c>
      <c r="BL14" s="137">
        <v>40</v>
      </c>
      <c r="BM14" s="137">
        <v>90</v>
      </c>
      <c r="BN14" s="137">
        <v>30</v>
      </c>
      <c r="BO14" s="137">
        <v>0</v>
      </c>
      <c r="BP14" s="137">
        <v>20</v>
      </c>
      <c r="BQ14" s="138">
        <f t="shared" si="3"/>
        <v>80</v>
      </c>
      <c r="BR14" s="138">
        <f t="shared" si="4"/>
        <v>120</v>
      </c>
      <c r="BS14" s="138">
        <f t="shared" si="5"/>
        <v>20</v>
      </c>
      <c r="BT14" s="138">
        <f t="shared" si="6"/>
        <v>220</v>
      </c>
      <c r="BU14" s="27"/>
      <c r="BV14" s="9"/>
      <c r="BW14" s="9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</row>
    <row r="15" spans="1:114" ht="13.5" hidden="1" customHeight="1">
      <c r="A15" s="24" t="s">
        <v>141</v>
      </c>
      <c r="B15" s="35" t="s">
        <v>142</v>
      </c>
      <c r="C15" s="47" t="s">
        <v>139</v>
      </c>
      <c r="D15" s="30" t="s">
        <v>133</v>
      </c>
      <c r="E15" s="28" t="s">
        <v>78</v>
      </c>
      <c r="F15" s="24" t="s">
        <v>79</v>
      </c>
      <c r="G15" s="28" t="s">
        <v>80</v>
      </c>
      <c r="H15" s="28" t="s">
        <v>80</v>
      </c>
      <c r="I15" s="47" t="s">
        <v>100</v>
      </c>
      <c r="J15" s="47" t="s">
        <v>134</v>
      </c>
      <c r="K15" s="110">
        <v>63</v>
      </c>
      <c r="L15" s="54">
        <v>45</v>
      </c>
      <c r="M15" s="54">
        <v>11</v>
      </c>
      <c r="N15" s="24">
        <v>7</v>
      </c>
      <c r="O15" s="106">
        <f t="shared" si="0"/>
        <v>291</v>
      </c>
      <c r="P15" s="54">
        <v>204</v>
      </c>
      <c r="Q15" s="54">
        <v>56</v>
      </c>
      <c r="R15" s="54">
        <v>31</v>
      </c>
      <c r="S15" s="106">
        <f>SUM(T15:Y15)</f>
        <v>45</v>
      </c>
      <c r="T15" s="24">
        <v>0</v>
      </c>
      <c r="U15" s="54">
        <v>27</v>
      </c>
      <c r="V15" s="54">
        <v>15</v>
      </c>
      <c r="W15" s="54">
        <v>3</v>
      </c>
      <c r="X15" s="33">
        <v>0</v>
      </c>
      <c r="Y15" s="33">
        <v>0</v>
      </c>
      <c r="Z15" s="106">
        <f>SUM(AA15:AF15)</f>
        <v>11</v>
      </c>
      <c r="AA15" s="33">
        <v>0</v>
      </c>
      <c r="AB15" s="54">
        <v>8</v>
      </c>
      <c r="AC15" s="24">
        <v>0</v>
      </c>
      <c r="AD15" s="24">
        <v>0</v>
      </c>
      <c r="AE15" s="54">
        <v>3</v>
      </c>
      <c r="AF15" s="24">
        <v>0</v>
      </c>
      <c r="AG15" s="106">
        <f>SUM(AH15:AM15)</f>
        <v>7</v>
      </c>
      <c r="AH15" s="33">
        <v>0</v>
      </c>
      <c r="AI15" s="54">
        <v>4</v>
      </c>
      <c r="AJ15" s="54">
        <v>3</v>
      </c>
      <c r="AK15" s="33">
        <v>0</v>
      </c>
      <c r="AL15" s="33">
        <v>0</v>
      </c>
      <c r="AM15" s="33">
        <v>0</v>
      </c>
      <c r="AN15" s="120">
        <f>(M15+N15)/K15</f>
        <v>0.2857142857142857</v>
      </c>
      <c r="AO15" s="120">
        <f>N15/K15</f>
        <v>0.1111111111111111</v>
      </c>
      <c r="AP15" s="27" t="s">
        <v>93</v>
      </c>
      <c r="AQ15" s="30" t="s">
        <v>85</v>
      </c>
      <c r="AR15" s="47" t="s">
        <v>100</v>
      </c>
      <c r="AS15" s="47" t="s">
        <v>134</v>
      </c>
      <c r="AT15" s="47" t="s">
        <v>86</v>
      </c>
      <c r="AU15" s="47" t="s">
        <v>121</v>
      </c>
      <c r="AV15" s="36">
        <v>0</v>
      </c>
      <c r="AW15" s="36">
        <v>0.6</v>
      </c>
      <c r="AX15" s="36">
        <v>3.1960000000000002</v>
      </c>
      <c r="AY15" s="36">
        <v>3.1960000000000002</v>
      </c>
      <c r="AZ15" s="36"/>
      <c r="BA15" s="37"/>
      <c r="BB15" s="37"/>
      <c r="BC15" s="123">
        <f t="shared" si="1"/>
        <v>6.9920000000000009</v>
      </c>
      <c r="BD15" s="24" t="s">
        <v>111</v>
      </c>
      <c r="BE15" s="24"/>
      <c r="BF15" s="24"/>
      <c r="BG15" s="24"/>
      <c r="BH15" s="124">
        <f t="shared" si="2"/>
        <v>6.9920000000000009</v>
      </c>
      <c r="BI15" s="45">
        <f>BH15/K15</f>
        <v>0.110984126984127</v>
      </c>
      <c r="BJ15" s="39" t="s">
        <v>102</v>
      </c>
      <c r="BK15" s="136">
        <v>40</v>
      </c>
      <c r="BL15" s="137">
        <v>40</v>
      </c>
      <c r="BM15" s="137">
        <v>40</v>
      </c>
      <c r="BN15" s="137">
        <v>70</v>
      </c>
      <c r="BO15" s="137">
        <v>0</v>
      </c>
      <c r="BP15" s="137">
        <v>10</v>
      </c>
      <c r="BQ15" s="138">
        <f t="shared" si="3"/>
        <v>80</v>
      </c>
      <c r="BR15" s="138">
        <f t="shared" si="4"/>
        <v>110</v>
      </c>
      <c r="BS15" s="138">
        <f t="shared" si="5"/>
        <v>10</v>
      </c>
      <c r="BT15" s="138">
        <f t="shared" si="6"/>
        <v>200</v>
      </c>
      <c r="BU15" s="55"/>
      <c r="BV15" s="9"/>
      <c r="BW15" s="9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</row>
    <row r="16" spans="1:114" ht="13.5" hidden="1" customHeight="1">
      <c r="A16" s="24" t="s">
        <v>143</v>
      </c>
      <c r="B16" s="2" t="s">
        <v>144</v>
      </c>
      <c r="C16" s="29" t="s">
        <v>145</v>
      </c>
      <c r="D16" s="29" t="s">
        <v>133</v>
      </c>
      <c r="E16" s="28" t="s">
        <v>78</v>
      </c>
      <c r="F16" s="24" t="s">
        <v>108</v>
      </c>
      <c r="G16" s="27" t="s">
        <v>80</v>
      </c>
      <c r="H16" s="27" t="s">
        <v>80</v>
      </c>
      <c r="I16" s="56" t="s">
        <v>109</v>
      </c>
      <c r="J16" s="28" t="s">
        <v>146</v>
      </c>
      <c r="K16" s="107">
        <v>0</v>
      </c>
      <c r="L16" s="33">
        <v>19</v>
      </c>
      <c r="M16" s="33">
        <v>10</v>
      </c>
      <c r="N16" s="24">
        <v>1</v>
      </c>
      <c r="O16" s="106">
        <f t="shared" si="0"/>
        <v>122</v>
      </c>
      <c r="P16" s="24">
        <v>76</v>
      </c>
      <c r="Q16" s="24">
        <v>42</v>
      </c>
      <c r="R16" s="24">
        <v>4</v>
      </c>
      <c r="S16" s="106">
        <v>0</v>
      </c>
      <c r="T16" s="24">
        <v>0</v>
      </c>
      <c r="U16" s="24">
        <v>14</v>
      </c>
      <c r="V16" s="24">
        <v>5</v>
      </c>
      <c r="W16" s="24">
        <v>0</v>
      </c>
      <c r="X16" s="24">
        <v>0</v>
      </c>
      <c r="Y16" s="24">
        <v>0</v>
      </c>
      <c r="Z16" s="106">
        <v>0</v>
      </c>
      <c r="AA16" s="24">
        <v>0</v>
      </c>
      <c r="AB16" s="24">
        <v>9</v>
      </c>
      <c r="AC16" s="24">
        <v>0</v>
      </c>
      <c r="AD16" s="24">
        <v>1</v>
      </c>
      <c r="AE16" s="24">
        <v>0</v>
      </c>
      <c r="AF16" s="24">
        <v>0</v>
      </c>
      <c r="AG16" s="106">
        <v>0</v>
      </c>
      <c r="AH16" s="33">
        <v>0</v>
      </c>
      <c r="AI16" s="24">
        <v>1</v>
      </c>
      <c r="AJ16" s="33">
        <v>0</v>
      </c>
      <c r="AK16" s="33">
        <v>0</v>
      </c>
      <c r="AL16" s="33">
        <v>0</v>
      </c>
      <c r="AM16" s="33">
        <v>0</v>
      </c>
      <c r="AN16" s="120">
        <f>(M16+N16)/BV16</f>
        <v>0.36666666666666664</v>
      </c>
      <c r="AO16" s="120">
        <f>N16/BV16</f>
        <v>3.3333333333333333E-2</v>
      </c>
      <c r="AP16" s="27" t="s">
        <v>93</v>
      </c>
      <c r="AQ16" s="29" t="s">
        <v>85</v>
      </c>
      <c r="AR16" s="27" t="s">
        <v>109</v>
      </c>
      <c r="AS16" s="27" t="s">
        <v>146</v>
      </c>
      <c r="AT16" s="27" t="s">
        <v>120</v>
      </c>
      <c r="AU16" s="27" t="s">
        <v>119</v>
      </c>
      <c r="AV16" s="36">
        <v>0.314</v>
      </c>
      <c r="AW16" s="36"/>
      <c r="AX16" s="36"/>
      <c r="AY16" s="36"/>
      <c r="AZ16" s="36">
        <v>1.9379999999999999</v>
      </c>
      <c r="BA16" s="36">
        <v>1</v>
      </c>
      <c r="BB16" s="36"/>
      <c r="BC16" s="123">
        <f t="shared" si="1"/>
        <v>3.2519999999999998</v>
      </c>
      <c r="BD16" s="24"/>
      <c r="BE16" s="49"/>
      <c r="BF16" s="49"/>
      <c r="BG16" s="24"/>
      <c r="BH16" s="124">
        <f t="shared" si="2"/>
        <v>3.2519999999999998</v>
      </c>
      <c r="BI16" s="45">
        <f>BH16/BV16</f>
        <v>0.1084</v>
      </c>
      <c r="BJ16" s="39" t="s">
        <v>102</v>
      </c>
      <c r="BK16" s="136">
        <v>40</v>
      </c>
      <c r="BL16" s="137">
        <v>40</v>
      </c>
      <c r="BM16" s="137">
        <v>50</v>
      </c>
      <c r="BN16" s="137">
        <v>30</v>
      </c>
      <c r="BO16" s="137">
        <v>0</v>
      </c>
      <c r="BP16" s="137">
        <v>10</v>
      </c>
      <c r="BQ16" s="138">
        <f t="shared" si="3"/>
        <v>80</v>
      </c>
      <c r="BR16" s="138">
        <f t="shared" si="4"/>
        <v>80</v>
      </c>
      <c r="BS16" s="138">
        <f t="shared" si="5"/>
        <v>10</v>
      </c>
      <c r="BT16" s="138">
        <f t="shared" si="6"/>
        <v>170</v>
      </c>
      <c r="BU16" s="28" t="s">
        <v>123</v>
      </c>
      <c r="BV16" s="202">
        <v>30</v>
      </c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</row>
    <row r="17" spans="1:114" ht="13.5" hidden="1" customHeight="1">
      <c r="A17" s="24" t="s">
        <v>147</v>
      </c>
      <c r="B17" s="35" t="s">
        <v>148</v>
      </c>
      <c r="C17" s="28" t="s">
        <v>149</v>
      </c>
      <c r="D17" s="29" t="s">
        <v>150</v>
      </c>
      <c r="E17" s="28" t="s">
        <v>151</v>
      </c>
      <c r="F17" s="24" t="s">
        <v>79</v>
      </c>
      <c r="G17" s="27" t="s">
        <v>80</v>
      </c>
      <c r="H17" s="27" t="s">
        <v>80</v>
      </c>
      <c r="I17" s="56" t="s">
        <v>86</v>
      </c>
      <c r="J17" s="28" t="s">
        <v>134</v>
      </c>
      <c r="K17" s="106">
        <v>10</v>
      </c>
      <c r="L17" s="33">
        <v>10</v>
      </c>
      <c r="M17" s="33">
        <v>0</v>
      </c>
      <c r="N17" s="33">
        <v>0</v>
      </c>
      <c r="O17" s="106">
        <f t="shared" si="0"/>
        <v>40</v>
      </c>
      <c r="P17" s="33">
        <v>40</v>
      </c>
      <c r="Q17" s="33">
        <v>0</v>
      </c>
      <c r="R17" s="33">
        <v>0</v>
      </c>
      <c r="S17" s="106">
        <f>SUM(T17:Y17)</f>
        <v>10</v>
      </c>
      <c r="T17" s="24">
        <v>0</v>
      </c>
      <c r="U17" s="33">
        <v>10</v>
      </c>
      <c r="V17" s="33">
        <v>0</v>
      </c>
      <c r="W17" s="24">
        <v>0</v>
      </c>
      <c r="X17" s="24">
        <v>0</v>
      </c>
      <c r="Y17" s="24">
        <v>0</v>
      </c>
      <c r="Z17" s="106">
        <f>SUM(AA17:AF17)</f>
        <v>0</v>
      </c>
      <c r="AA17" s="33">
        <v>0</v>
      </c>
      <c r="AB17" s="33">
        <v>0</v>
      </c>
      <c r="AC17" s="33">
        <v>0</v>
      </c>
      <c r="AD17" s="33">
        <v>0</v>
      </c>
      <c r="AE17" s="24">
        <v>0</v>
      </c>
      <c r="AF17" s="24">
        <v>0</v>
      </c>
      <c r="AG17" s="106">
        <f>SUM(AH17:AM17)</f>
        <v>0</v>
      </c>
      <c r="AH17" s="33">
        <v>0</v>
      </c>
      <c r="AI17" s="33">
        <v>0</v>
      </c>
      <c r="AJ17" s="33">
        <v>0</v>
      </c>
      <c r="AK17" s="33">
        <v>0</v>
      </c>
      <c r="AL17" s="33">
        <v>0</v>
      </c>
      <c r="AM17" s="33">
        <v>0</v>
      </c>
      <c r="AN17" s="120">
        <f>(M17+N17)/K17</f>
        <v>0</v>
      </c>
      <c r="AO17" s="120">
        <f>N17/K17</f>
        <v>0</v>
      </c>
      <c r="AP17" s="27" t="s">
        <v>93</v>
      </c>
      <c r="AQ17" s="27" t="s">
        <v>85</v>
      </c>
      <c r="AR17" s="47" t="s">
        <v>86</v>
      </c>
      <c r="AS17" s="28" t="s">
        <v>134</v>
      </c>
      <c r="AT17" s="27" t="s">
        <v>94</v>
      </c>
      <c r="AU17" s="28" t="s">
        <v>119</v>
      </c>
      <c r="AV17" s="36">
        <v>0</v>
      </c>
      <c r="AW17" s="36"/>
      <c r="AX17" s="36"/>
      <c r="AY17" s="36">
        <v>0.55500000000000005</v>
      </c>
      <c r="AZ17" s="36">
        <v>0.55500000000000005</v>
      </c>
      <c r="BA17" s="37"/>
      <c r="BB17" s="37"/>
      <c r="BC17" s="123">
        <f t="shared" si="1"/>
        <v>1.1100000000000001</v>
      </c>
      <c r="BD17" s="24"/>
      <c r="BE17" s="24"/>
      <c r="BF17" s="24"/>
      <c r="BG17" s="24"/>
      <c r="BH17" s="124">
        <f t="shared" si="2"/>
        <v>1.1100000000000001</v>
      </c>
      <c r="BI17" s="45">
        <f>BH17/K17</f>
        <v>0.11100000000000002</v>
      </c>
      <c r="BJ17" s="39" t="s">
        <v>88</v>
      </c>
      <c r="BK17" s="136">
        <v>50</v>
      </c>
      <c r="BL17" s="137">
        <v>25</v>
      </c>
      <c r="BM17" s="137">
        <v>10</v>
      </c>
      <c r="BN17" s="137">
        <v>30</v>
      </c>
      <c r="BO17" s="137">
        <v>0</v>
      </c>
      <c r="BP17" s="137">
        <v>10</v>
      </c>
      <c r="BQ17" s="138">
        <f t="shared" si="3"/>
        <v>75</v>
      </c>
      <c r="BR17" s="138">
        <f t="shared" si="4"/>
        <v>40</v>
      </c>
      <c r="BS17" s="138">
        <f t="shared" si="5"/>
        <v>10</v>
      </c>
      <c r="BT17" s="138">
        <f t="shared" si="6"/>
        <v>125</v>
      </c>
      <c r="BU17" s="27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</row>
    <row r="18" spans="1:114" ht="15" hidden="1" customHeight="1">
      <c r="A18" s="25" t="s">
        <v>152</v>
      </c>
      <c r="B18" s="29" t="s">
        <v>153</v>
      </c>
      <c r="C18" s="29" t="s">
        <v>154</v>
      </c>
      <c r="D18" s="29" t="s">
        <v>155</v>
      </c>
      <c r="E18" s="28" t="s">
        <v>151</v>
      </c>
      <c r="F18" s="25" t="s">
        <v>79</v>
      </c>
      <c r="G18" s="27" t="s">
        <v>91</v>
      </c>
      <c r="H18" s="27" t="s">
        <v>92</v>
      </c>
      <c r="I18" s="56" t="s">
        <v>100</v>
      </c>
      <c r="J18" s="28" t="s">
        <v>134</v>
      </c>
      <c r="K18" s="107">
        <v>3</v>
      </c>
      <c r="L18" s="33">
        <v>3</v>
      </c>
      <c r="M18" s="33">
        <v>0</v>
      </c>
      <c r="N18" s="33">
        <v>0</v>
      </c>
      <c r="O18" s="106">
        <f t="shared" si="0"/>
        <v>14</v>
      </c>
      <c r="P18" s="33">
        <v>14</v>
      </c>
      <c r="Q18" s="33">
        <v>0</v>
      </c>
      <c r="R18" s="33">
        <v>0</v>
      </c>
      <c r="S18" s="106">
        <f>SUM(T18:Y18)</f>
        <v>3</v>
      </c>
      <c r="T18" s="24">
        <v>0</v>
      </c>
      <c r="U18" s="33">
        <v>1</v>
      </c>
      <c r="V18" s="33">
        <v>2</v>
      </c>
      <c r="W18" s="24">
        <v>0</v>
      </c>
      <c r="X18" s="24">
        <v>0</v>
      </c>
      <c r="Y18" s="24">
        <v>0</v>
      </c>
      <c r="Z18" s="106">
        <v>0</v>
      </c>
      <c r="AA18" s="33">
        <v>0</v>
      </c>
      <c r="AB18" s="33">
        <v>0</v>
      </c>
      <c r="AC18" s="33">
        <v>0</v>
      </c>
      <c r="AD18" s="33">
        <v>0</v>
      </c>
      <c r="AE18" s="24">
        <v>0</v>
      </c>
      <c r="AF18" s="24">
        <v>0</v>
      </c>
      <c r="AG18" s="106">
        <v>0</v>
      </c>
      <c r="AH18" s="33">
        <v>0</v>
      </c>
      <c r="AI18" s="33">
        <v>0</v>
      </c>
      <c r="AJ18" s="33">
        <v>0</v>
      </c>
      <c r="AK18" s="33">
        <v>0</v>
      </c>
      <c r="AL18" s="33">
        <v>0</v>
      </c>
      <c r="AM18" s="33">
        <v>0</v>
      </c>
      <c r="AN18" s="120">
        <f>(M18+N18)/K18</f>
        <v>0</v>
      </c>
      <c r="AO18" s="120">
        <f>N18/K18</f>
        <v>0</v>
      </c>
      <c r="AP18" s="27" t="s">
        <v>93</v>
      </c>
      <c r="AQ18" s="29" t="s">
        <v>85</v>
      </c>
      <c r="AR18" s="56" t="s">
        <v>100</v>
      </c>
      <c r="AS18" s="28" t="s">
        <v>134</v>
      </c>
      <c r="AT18" s="27" t="s">
        <v>82</v>
      </c>
      <c r="AU18" s="27" t="s">
        <v>135</v>
      </c>
      <c r="AV18" s="36">
        <v>0</v>
      </c>
      <c r="AW18" s="36"/>
      <c r="AX18" s="36">
        <v>0.31293471</v>
      </c>
      <c r="AY18" s="37"/>
      <c r="AZ18" s="37"/>
      <c r="BA18" s="37"/>
      <c r="BB18" s="37"/>
      <c r="BC18" s="123">
        <f t="shared" si="1"/>
        <v>0.31293471</v>
      </c>
      <c r="BD18" s="36"/>
      <c r="BE18" s="49"/>
      <c r="BF18" s="49"/>
      <c r="BG18" s="49"/>
      <c r="BH18" s="124">
        <f t="shared" si="2"/>
        <v>0.31293471</v>
      </c>
      <c r="BI18" s="45">
        <f>BH18/K18</f>
        <v>0.10431157000000001</v>
      </c>
      <c r="BJ18" s="39" t="s">
        <v>102</v>
      </c>
      <c r="BK18" s="139">
        <v>50</v>
      </c>
      <c r="BL18" s="140">
        <v>50</v>
      </c>
      <c r="BM18" s="140">
        <v>40</v>
      </c>
      <c r="BN18" s="140">
        <v>70</v>
      </c>
      <c r="BO18" s="140">
        <v>0</v>
      </c>
      <c r="BP18" s="140">
        <v>10</v>
      </c>
      <c r="BQ18" s="141">
        <f t="shared" si="3"/>
        <v>100</v>
      </c>
      <c r="BR18" s="141">
        <f t="shared" si="4"/>
        <v>110</v>
      </c>
      <c r="BS18" s="141">
        <f t="shared" si="5"/>
        <v>10</v>
      </c>
      <c r="BT18" s="141">
        <f t="shared" si="6"/>
        <v>220</v>
      </c>
      <c r="BU18" s="27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</row>
    <row r="19" spans="1:114" ht="13.5" hidden="1" customHeight="1">
      <c r="A19" s="25" t="s">
        <v>156</v>
      </c>
      <c r="B19" s="29" t="s">
        <v>144</v>
      </c>
      <c r="C19" s="29" t="s">
        <v>157</v>
      </c>
      <c r="D19" s="29" t="s">
        <v>106</v>
      </c>
      <c r="E19" s="28" t="s">
        <v>107</v>
      </c>
      <c r="F19" s="25" t="s">
        <v>79</v>
      </c>
      <c r="G19" s="27" t="s">
        <v>80</v>
      </c>
      <c r="H19" s="27" t="s">
        <v>80</v>
      </c>
      <c r="I19" s="56" t="s">
        <v>158</v>
      </c>
      <c r="J19" s="28" t="s">
        <v>146</v>
      </c>
      <c r="K19" s="107">
        <v>15</v>
      </c>
      <c r="L19" s="33">
        <v>11</v>
      </c>
      <c r="M19" s="33">
        <v>4</v>
      </c>
      <c r="N19" s="33">
        <v>0</v>
      </c>
      <c r="O19" s="106">
        <f t="shared" si="0"/>
        <v>71</v>
      </c>
      <c r="P19" s="33">
        <v>39</v>
      </c>
      <c r="Q19" s="33">
        <v>32</v>
      </c>
      <c r="R19" s="33">
        <v>0</v>
      </c>
      <c r="S19" s="106">
        <f>SUM(T19:Y19)</f>
        <v>11</v>
      </c>
      <c r="T19" s="24">
        <v>0</v>
      </c>
      <c r="U19" s="33">
        <v>6</v>
      </c>
      <c r="V19" s="33">
        <v>3</v>
      </c>
      <c r="W19" s="24">
        <v>2</v>
      </c>
      <c r="X19" s="24">
        <v>0</v>
      </c>
      <c r="Y19" s="24">
        <v>0</v>
      </c>
      <c r="Z19" s="106">
        <f>SUM(AA19:AF19)</f>
        <v>4</v>
      </c>
      <c r="AA19" s="33">
        <v>0</v>
      </c>
      <c r="AB19" s="33">
        <v>4</v>
      </c>
      <c r="AC19" s="33">
        <v>0</v>
      </c>
      <c r="AD19" s="33">
        <v>0</v>
      </c>
      <c r="AE19" s="24">
        <v>0</v>
      </c>
      <c r="AF19" s="24">
        <v>0</v>
      </c>
      <c r="AG19" s="106">
        <f>SUM(AH19:AM19)</f>
        <v>0</v>
      </c>
      <c r="AH19" s="33">
        <v>0</v>
      </c>
      <c r="AI19" s="33">
        <v>0</v>
      </c>
      <c r="AJ19" s="33">
        <v>0</v>
      </c>
      <c r="AK19" s="33">
        <v>0</v>
      </c>
      <c r="AL19" s="33">
        <v>0</v>
      </c>
      <c r="AM19" s="33">
        <v>0</v>
      </c>
      <c r="AN19" s="120">
        <f>(M19+N19)/K19</f>
        <v>0.26666666666666666</v>
      </c>
      <c r="AO19" s="120">
        <f>N19/K19</f>
        <v>0</v>
      </c>
      <c r="AP19" s="27" t="s">
        <v>93</v>
      </c>
      <c r="AQ19" s="29" t="s">
        <v>85</v>
      </c>
      <c r="AR19" s="27" t="s">
        <v>158</v>
      </c>
      <c r="AS19" s="27" t="s">
        <v>146</v>
      </c>
      <c r="AT19" s="27" t="s">
        <v>100</v>
      </c>
      <c r="AU19" s="27" t="s">
        <v>135</v>
      </c>
      <c r="AV19" s="36">
        <v>2.0299999999999998</v>
      </c>
      <c r="AW19" s="36"/>
      <c r="AX19" s="37"/>
      <c r="AY19" s="37"/>
      <c r="AZ19" s="37"/>
      <c r="BA19" s="37"/>
      <c r="BB19" s="37"/>
      <c r="BC19" s="123">
        <f t="shared" si="1"/>
        <v>2.0299999999999998</v>
      </c>
      <c r="BD19" s="36"/>
      <c r="BE19" s="49"/>
      <c r="BF19" s="49"/>
      <c r="BG19" s="49"/>
      <c r="BH19" s="124">
        <f t="shared" si="2"/>
        <v>2.0299999999999998</v>
      </c>
      <c r="BI19" s="45">
        <f>BH19/K19</f>
        <v>0.13533333333333333</v>
      </c>
      <c r="BJ19" s="39" t="s">
        <v>102</v>
      </c>
      <c r="BK19" s="136">
        <v>30</v>
      </c>
      <c r="BL19" s="137">
        <v>35</v>
      </c>
      <c r="BM19" s="137">
        <v>30</v>
      </c>
      <c r="BN19" s="137">
        <v>70</v>
      </c>
      <c r="BO19" s="137">
        <v>0</v>
      </c>
      <c r="BP19" s="137">
        <v>10</v>
      </c>
      <c r="BQ19" s="138">
        <f t="shared" si="3"/>
        <v>65</v>
      </c>
      <c r="BR19" s="138">
        <f t="shared" si="4"/>
        <v>100</v>
      </c>
      <c r="BS19" s="138">
        <f t="shared" si="5"/>
        <v>10</v>
      </c>
      <c r="BT19" s="138">
        <f t="shared" si="6"/>
        <v>175</v>
      </c>
      <c r="BU19" s="27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</row>
    <row r="20" spans="1:114" ht="13.5" hidden="1" customHeight="1">
      <c r="A20" s="25" t="s">
        <v>159</v>
      </c>
      <c r="B20" s="29" t="s">
        <v>160</v>
      </c>
      <c r="C20" s="29" t="s">
        <v>161</v>
      </c>
      <c r="D20" s="29" t="s">
        <v>127</v>
      </c>
      <c r="E20" s="28" t="s">
        <v>78</v>
      </c>
      <c r="F20" s="25" t="s">
        <v>108</v>
      </c>
      <c r="G20" s="27" t="s">
        <v>80</v>
      </c>
      <c r="H20" s="27" t="s">
        <v>80</v>
      </c>
      <c r="I20" s="31" t="s">
        <v>109</v>
      </c>
      <c r="J20" s="47" t="s">
        <v>119</v>
      </c>
      <c r="K20" s="106">
        <v>0</v>
      </c>
      <c r="L20" s="33">
        <v>29</v>
      </c>
      <c r="M20" s="33">
        <v>0</v>
      </c>
      <c r="N20" s="33">
        <v>0</v>
      </c>
      <c r="O20" s="106">
        <f t="shared" si="0"/>
        <v>105</v>
      </c>
      <c r="P20" s="33">
        <v>105</v>
      </c>
      <c r="Q20" s="33">
        <v>0</v>
      </c>
      <c r="R20" s="33">
        <v>0</v>
      </c>
      <c r="S20" s="106">
        <v>0</v>
      </c>
      <c r="T20" s="33">
        <v>12</v>
      </c>
      <c r="U20" s="33">
        <v>4</v>
      </c>
      <c r="V20" s="33">
        <v>13</v>
      </c>
      <c r="W20" s="24">
        <v>0</v>
      </c>
      <c r="X20" s="24">
        <v>0</v>
      </c>
      <c r="Y20" s="24">
        <v>0</v>
      </c>
      <c r="Z20" s="106">
        <v>0</v>
      </c>
      <c r="AA20" s="33">
        <v>0</v>
      </c>
      <c r="AB20" s="33">
        <v>0</v>
      </c>
      <c r="AC20" s="33">
        <v>0</v>
      </c>
      <c r="AD20" s="33">
        <v>0</v>
      </c>
      <c r="AE20" s="24">
        <v>0</v>
      </c>
      <c r="AF20" s="24">
        <v>0</v>
      </c>
      <c r="AG20" s="106">
        <v>0</v>
      </c>
      <c r="AH20" s="33">
        <v>0</v>
      </c>
      <c r="AI20" s="33">
        <v>0</v>
      </c>
      <c r="AJ20" s="33">
        <v>0</v>
      </c>
      <c r="AK20" s="33">
        <v>0</v>
      </c>
      <c r="AL20" s="33">
        <v>0</v>
      </c>
      <c r="AM20" s="33">
        <v>0</v>
      </c>
      <c r="AN20" s="120">
        <f>(M20+N20)/BV20</f>
        <v>0</v>
      </c>
      <c r="AO20" s="120">
        <f>N20/BV20</f>
        <v>0</v>
      </c>
      <c r="AP20" s="27" t="s">
        <v>93</v>
      </c>
      <c r="AQ20" s="29" t="s">
        <v>85</v>
      </c>
      <c r="AR20" s="35" t="s">
        <v>109</v>
      </c>
      <c r="AS20" s="35" t="s">
        <v>119</v>
      </c>
      <c r="AT20" s="35" t="s">
        <v>120</v>
      </c>
      <c r="AU20" s="35" t="s">
        <v>135</v>
      </c>
      <c r="AV20" s="36">
        <v>0</v>
      </c>
      <c r="AW20" s="36"/>
      <c r="AX20" s="37"/>
      <c r="AY20" s="43"/>
      <c r="AZ20" s="36">
        <v>0.1</v>
      </c>
      <c r="BA20" s="36">
        <v>3.1190000000000002</v>
      </c>
      <c r="BB20" s="36"/>
      <c r="BC20" s="123">
        <f t="shared" si="1"/>
        <v>3.2190000000000003</v>
      </c>
      <c r="BD20" s="36" t="s">
        <v>111</v>
      </c>
      <c r="BE20" s="49"/>
      <c r="BF20" s="49"/>
      <c r="BG20" s="49"/>
      <c r="BH20" s="124">
        <f t="shared" si="2"/>
        <v>3.2190000000000003</v>
      </c>
      <c r="BI20" s="45">
        <f>BH20/BV20</f>
        <v>0.11100000000000002</v>
      </c>
      <c r="BJ20" s="39" t="s">
        <v>88</v>
      </c>
      <c r="BK20" s="136">
        <v>40</v>
      </c>
      <c r="BL20" s="137">
        <v>10</v>
      </c>
      <c r="BM20" s="137">
        <v>0</v>
      </c>
      <c r="BN20" s="137">
        <v>30</v>
      </c>
      <c r="BO20" s="137">
        <v>20</v>
      </c>
      <c r="BP20" s="137">
        <v>10</v>
      </c>
      <c r="BQ20" s="138">
        <f t="shared" si="3"/>
        <v>50</v>
      </c>
      <c r="BR20" s="138">
        <f t="shared" si="4"/>
        <v>30</v>
      </c>
      <c r="BS20" s="138">
        <f t="shared" si="5"/>
        <v>30</v>
      </c>
      <c r="BT20" s="138">
        <f t="shared" si="6"/>
        <v>110</v>
      </c>
      <c r="BU20" s="27" t="s">
        <v>162</v>
      </c>
      <c r="BV20" s="202">
        <v>29</v>
      </c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</row>
    <row r="21" spans="1:114" ht="13.5" hidden="1" customHeight="1">
      <c r="A21" s="25" t="s">
        <v>163</v>
      </c>
      <c r="B21" s="30" t="s">
        <v>164</v>
      </c>
      <c r="C21" s="30" t="s">
        <v>161</v>
      </c>
      <c r="D21" s="29" t="s">
        <v>127</v>
      </c>
      <c r="E21" s="28" t="s">
        <v>78</v>
      </c>
      <c r="F21" s="25" t="s">
        <v>108</v>
      </c>
      <c r="G21" s="30" t="s">
        <v>92</v>
      </c>
      <c r="H21" s="30" t="s">
        <v>92</v>
      </c>
      <c r="I21" s="31" t="s">
        <v>109</v>
      </c>
      <c r="J21" s="47" t="s">
        <v>121</v>
      </c>
      <c r="K21" s="107">
        <v>12</v>
      </c>
      <c r="L21" s="53">
        <v>7</v>
      </c>
      <c r="M21" s="53">
        <v>0</v>
      </c>
      <c r="N21" s="33">
        <v>5</v>
      </c>
      <c r="O21" s="106">
        <f t="shared" si="0"/>
        <v>51</v>
      </c>
      <c r="P21" s="33">
        <v>28</v>
      </c>
      <c r="Q21" s="33">
        <v>0</v>
      </c>
      <c r="R21" s="33">
        <v>23</v>
      </c>
      <c r="S21" s="106">
        <f>SUM(T21:Y21)</f>
        <v>7</v>
      </c>
      <c r="T21" s="33">
        <v>0</v>
      </c>
      <c r="U21" s="33">
        <v>7</v>
      </c>
      <c r="V21" s="33">
        <v>0</v>
      </c>
      <c r="W21" s="33">
        <v>0</v>
      </c>
      <c r="X21" s="33">
        <v>0</v>
      </c>
      <c r="Y21" s="33">
        <v>0</v>
      </c>
      <c r="Z21" s="106">
        <f>SUM(AA21:AF21)</f>
        <v>0</v>
      </c>
      <c r="AA21" s="33">
        <v>0</v>
      </c>
      <c r="AB21" s="33">
        <v>0</v>
      </c>
      <c r="AC21" s="33">
        <v>0</v>
      </c>
      <c r="AD21" s="33">
        <v>0</v>
      </c>
      <c r="AE21" s="33">
        <v>0</v>
      </c>
      <c r="AF21" s="33">
        <v>0</v>
      </c>
      <c r="AG21" s="106">
        <f>SUM(AH21:AM21)</f>
        <v>5</v>
      </c>
      <c r="AH21" s="33">
        <v>0</v>
      </c>
      <c r="AI21" s="33">
        <v>2</v>
      </c>
      <c r="AJ21" s="33">
        <v>3</v>
      </c>
      <c r="AK21" s="33">
        <v>0</v>
      </c>
      <c r="AL21" s="33">
        <v>0</v>
      </c>
      <c r="AM21" s="33">
        <v>0</v>
      </c>
      <c r="AN21" s="120">
        <f>(Z21+AG21)/K21</f>
        <v>0.41666666666666669</v>
      </c>
      <c r="AO21" s="120">
        <f>N21/K21</f>
        <v>0.41666666666666669</v>
      </c>
      <c r="AP21" s="27" t="s">
        <v>93</v>
      </c>
      <c r="AQ21" s="27" t="s">
        <v>85</v>
      </c>
      <c r="AR21" s="35" t="s">
        <v>109</v>
      </c>
      <c r="AS21" s="35" t="s">
        <v>121</v>
      </c>
      <c r="AT21" s="58" t="s">
        <v>94</v>
      </c>
      <c r="AU21" s="35" t="s">
        <v>135</v>
      </c>
      <c r="AV21" s="36">
        <v>0</v>
      </c>
      <c r="AX21" s="43"/>
      <c r="AY21" s="43"/>
      <c r="AZ21" s="43">
        <v>1.147421</v>
      </c>
      <c r="BA21" s="37"/>
      <c r="BB21" s="37"/>
      <c r="BC21" s="123">
        <f t="shared" si="1"/>
        <v>1.147421</v>
      </c>
      <c r="BD21" s="36"/>
      <c r="BE21" s="44"/>
      <c r="BF21" s="44"/>
      <c r="BG21" s="44"/>
      <c r="BH21" s="124">
        <f t="shared" si="2"/>
        <v>1.147421</v>
      </c>
      <c r="BI21" s="45">
        <f>BH21/K21</f>
        <v>9.5618416666666664E-2</v>
      </c>
      <c r="BJ21" s="39" t="s">
        <v>88</v>
      </c>
      <c r="BK21" s="136">
        <v>40</v>
      </c>
      <c r="BL21" s="137">
        <v>10</v>
      </c>
      <c r="BM21" s="137">
        <v>0</v>
      </c>
      <c r="BN21" s="137">
        <v>30</v>
      </c>
      <c r="BO21" s="137">
        <v>20</v>
      </c>
      <c r="BP21" s="137">
        <v>30</v>
      </c>
      <c r="BQ21" s="138">
        <f t="shared" si="3"/>
        <v>50</v>
      </c>
      <c r="BR21" s="138">
        <f t="shared" si="4"/>
        <v>30</v>
      </c>
      <c r="BS21" s="138">
        <f t="shared" si="5"/>
        <v>50</v>
      </c>
      <c r="BT21" s="138">
        <f t="shared" si="6"/>
        <v>130</v>
      </c>
      <c r="BU21" s="2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</row>
    <row r="22" spans="1:114" ht="13.5" hidden="1" customHeight="1">
      <c r="A22" s="25" t="s">
        <v>165</v>
      </c>
      <c r="B22" s="29" t="s">
        <v>166</v>
      </c>
      <c r="C22" s="29" t="s">
        <v>167</v>
      </c>
      <c r="D22" s="29" t="s">
        <v>77</v>
      </c>
      <c r="E22" s="28" t="s">
        <v>78</v>
      </c>
      <c r="F22" s="25" t="s">
        <v>79</v>
      </c>
      <c r="G22" s="27" t="s">
        <v>80</v>
      </c>
      <c r="H22" s="27" t="s">
        <v>80</v>
      </c>
      <c r="I22" s="56" t="s">
        <v>158</v>
      </c>
      <c r="J22" s="28" t="s">
        <v>135</v>
      </c>
      <c r="K22" s="107">
        <v>54</v>
      </c>
      <c r="L22" s="33">
        <v>43</v>
      </c>
      <c r="M22" s="33">
        <v>10</v>
      </c>
      <c r="N22" s="33">
        <v>1</v>
      </c>
      <c r="O22" s="106">
        <f t="shared" si="0"/>
        <v>216</v>
      </c>
      <c r="P22" s="33">
        <v>140</v>
      </c>
      <c r="Q22" s="33">
        <v>72</v>
      </c>
      <c r="R22" s="33">
        <v>4</v>
      </c>
      <c r="S22" s="106">
        <f>SUM(T22:Y22)</f>
        <v>43</v>
      </c>
      <c r="T22" s="33">
        <v>3</v>
      </c>
      <c r="U22" s="33">
        <v>15</v>
      </c>
      <c r="V22" s="33">
        <v>21</v>
      </c>
      <c r="W22" s="33">
        <v>4</v>
      </c>
      <c r="X22" s="33">
        <v>0</v>
      </c>
      <c r="Y22" s="33">
        <v>0</v>
      </c>
      <c r="Z22" s="106">
        <f>SUM(AA22:AF22)</f>
        <v>10</v>
      </c>
      <c r="AA22" s="33">
        <v>3</v>
      </c>
      <c r="AB22" s="33">
        <v>7</v>
      </c>
      <c r="AC22" s="33">
        <v>0</v>
      </c>
      <c r="AD22" s="33">
        <v>0</v>
      </c>
      <c r="AE22" s="33">
        <v>0</v>
      </c>
      <c r="AF22" s="33">
        <v>0</v>
      </c>
      <c r="AG22" s="106">
        <f>SUM(AH22:AM22)</f>
        <v>1</v>
      </c>
      <c r="AH22" s="33">
        <v>0</v>
      </c>
      <c r="AI22" s="33">
        <v>1</v>
      </c>
      <c r="AJ22" s="33">
        <v>0</v>
      </c>
      <c r="AK22" s="33">
        <v>0</v>
      </c>
      <c r="AL22" s="33">
        <v>0</v>
      </c>
      <c r="AM22" s="33">
        <v>0</v>
      </c>
      <c r="AN22" s="120">
        <f>(M22+N22)/K22</f>
        <v>0.20370370370370369</v>
      </c>
      <c r="AO22" s="120">
        <f>N22/K22</f>
        <v>1.8518518518518517E-2</v>
      </c>
      <c r="AP22" s="27" t="s">
        <v>93</v>
      </c>
      <c r="AQ22" s="27" t="s">
        <v>85</v>
      </c>
      <c r="AR22" s="27" t="s">
        <v>158</v>
      </c>
      <c r="AS22" s="27" t="s">
        <v>135</v>
      </c>
      <c r="AT22" s="27" t="s">
        <v>86</v>
      </c>
      <c r="AU22" s="27" t="s">
        <v>134</v>
      </c>
      <c r="AV22" s="36">
        <v>0</v>
      </c>
      <c r="AW22" s="36">
        <v>4.5339999999999998</v>
      </c>
      <c r="AX22" s="36">
        <v>2</v>
      </c>
      <c r="AY22" s="37"/>
      <c r="AZ22" s="37"/>
      <c r="BA22" s="37"/>
      <c r="BB22" s="37"/>
      <c r="BC22" s="123">
        <f t="shared" si="1"/>
        <v>6.5339999999999998</v>
      </c>
      <c r="BD22" s="36" t="s">
        <v>111</v>
      </c>
      <c r="BE22" s="49"/>
      <c r="BF22" s="49"/>
      <c r="BG22" s="49"/>
      <c r="BH22" s="124">
        <f t="shared" si="2"/>
        <v>6.5339999999999998</v>
      </c>
      <c r="BI22" s="45">
        <f>BH22/K22</f>
        <v>0.121</v>
      </c>
      <c r="BJ22" s="39" t="s">
        <v>102</v>
      </c>
      <c r="BK22" s="136">
        <v>40</v>
      </c>
      <c r="BL22" s="137">
        <v>20</v>
      </c>
      <c r="BM22" s="137">
        <v>40</v>
      </c>
      <c r="BN22" s="137">
        <v>70</v>
      </c>
      <c r="BO22" s="137">
        <v>0</v>
      </c>
      <c r="BP22" s="137">
        <v>10</v>
      </c>
      <c r="BQ22" s="138">
        <f t="shared" si="3"/>
        <v>60</v>
      </c>
      <c r="BR22" s="138">
        <f t="shared" si="4"/>
        <v>110</v>
      </c>
      <c r="BS22" s="138">
        <f t="shared" si="5"/>
        <v>10</v>
      </c>
      <c r="BT22" s="138">
        <f t="shared" si="6"/>
        <v>180</v>
      </c>
      <c r="BU22" s="2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</row>
    <row r="23" spans="1:114" ht="13.5" hidden="1" customHeight="1">
      <c r="A23" s="26" t="s">
        <v>168</v>
      </c>
      <c r="B23" s="29" t="s">
        <v>169</v>
      </c>
      <c r="C23" s="29" t="s">
        <v>170</v>
      </c>
      <c r="D23" s="29" t="s">
        <v>127</v>
      </c>
      <c r="E23" s="28" t="s">
        <v>78</v>
      </c>
      <c r="F23" s="24" t="s">
        <v>79</v>
      </c>
      <c r="G23" s="27" t="s">
        <v>80</v>
      </c>
      <c r="H23" s="27" t="s">
        <v>80</v>
      </c>
      <c r="I23" s="56" t="s">
        <v>82</v>
      </c>
      <c r="J23" s="28" t="s">
        <v>134</v>
      </c>
      <c r="K23" s="106">
        <v>28</v>
      </c>
      <c r="L23" s="33">
        <v>17</v>
      </c>
      <c r="M23" s="33">
        <v>9</v>
      </c>
      <c r="N23" s="24">
        <v>2</v>
      </c>
      <c r="O23" s="106">
        <f t="shared" si="0"/>
        <v>128</v>
      </c>
      <c r="P23" s="24">
        <v>77</v>
      </c>
      <c r="Q23" s="24">
        <v>43</v>
      </c>
      <c r="R23" s="24">
        <v>8</v>
      </c>
      <c r="S23" s="106">
        <f>SUM(T23:Y23)</f>
        <v>17</v>
      </c>
      <c r="T23" s="33">
        <v>0</v>
      </c>
      <c r="U23" s="24">
        <v>8</v>
      </c>
      <c r="V23" s="24">
        <v>9</v>
      </c>
      <c r="W23" s="33">
        <v>0</v>
      </c>
      <c r="X23" s="33">
        <v>0</v>
      </c>
      <c r="Y23" s="33">
        <v>0</v>
      </c>
      <c r="Z23" s="106">
        <f>SUM(AA23:AF23)</f>
        <v>9</v>
      </c>
      <c r="AA23" s="24">
        <v>0</v>
      </c>
      <c r="AB23" s="24">
        <v>4</v>
      </c>
      <c r="AC23" s="24">
        <v>4</v>
      </c>
      <c r="AD23" s="24">
        <v>0</v>
      </c>
      <c r="AE23" s="24">
        <v>1</v>
      </c>
      <c r="AF23" s="24">
        <v>0</v>
      </c>
      <c r="AG23" s="106">
        <f>SUM(AH23:AM23)</f>
        <v>2</v>
      </c>
      <c r="AH23" s="33">
        <v>0</v>
      </c>
      <c r="AI23" s="33">
        <v>2</v>
      </c>
      <c r="AJ23" s="33">
        <v>0</v>
      </c>
      <c r="AK23" s="33">
        <v>0</v>
      </c>
      <c r="AL23" s="33">
        <v>0</v>
      </c>
      <c r="AM23" s="33">
        <v>0</v>
      </c>
      <c r="AN23" s="120">
        <f>(M23+N23)/K23</f>
        <v>0.39285714285714285</v>
      </c>
      <c r="AO23" s="120">
        <f>N23/K23</f>
        <v>7.1428571428571425E-2</v>
      </c>
      <c r="AP23" s="27" t="s">
        <v>93</v>
      </c>
      <c r="AQ23" s="29" t="s">
        <v>85</v>
      </c>
      <c r="AR23" s="27" t="s">
        <v>82</v>
      </c>
      <c r="AS23" s="27" t="s">
        <v>134</v>
      </c>
      <c r="AT23" s="27" t="s">
        <v>109</v>
      </c>
      <c r="AU23" s="27" t="s">
        <v>87</v>
      </c>
      <c r="AV23" s="36">
        <v>0</v>
      </c>
      <c r="AW23" s="36"/>
      <c r="AX23" s="36">
        <v>0.8</v>
      </c>
      <c r="AY23" s="36">
        <v>2.3079999999999998</v>
      </c>
      <c r="AZ23" s="36"/>
      <c r="BA23" s="37"/>
      <c r="BB23" s="37"/>
      <c r="BC23" s="123">
        <f t="shared" si="1"/>
        <v>3.1079999999999997</v>
      </c>
      <c r="BD23" s="24"/>
      <c r="BE23" s="24"/>
      <c r="BF23" s="24"/>
      <c r="BG23" s="24"/>
      <c r="BH23" s="124">
        <f t="shared" si="2"/>
        <v>3.1079999999999997</v>
      </c>
      <c r="BI23" s="45">
        <f>BH23/K23</f>
        <v>0.11099999999999999</v>
      </c>
      <c r="BJ23" s="39" t="s">
        <v>122</v>
      </c>
      <c r="BK23" s="136">
        <v>40</v>
      </c>
      <c r="BL23" s="137">
        <v>10</v>
      </c>
      <c r="BM23" s="137">
        <v>10</v>
      </c>
      <c r="BN23" s="137">
        <v>10</v>
      </c>
      <c r="BO23" s="137">
        <v>0</v>
      </c>
      <c r="BP23" s="137">
        <v>10</v>
      </c>
      <c r="BQ23" s="138">
        <f t="shared" si="3"/>
        <v>50</v>
      </c>
      <c r="BR23" s="138">
        <f t="shared" si="4"/>
        <v>20</v>
      </c>
      <c r="BS23" s="138">
        <f t="shared" si="5"/>
        <v>10</v>
      </c>
      <c r="BT23" s="138">
        <f t="shared" si="6"/>
        <v>80</v>
      </c>
      <c r="BU23" s="2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</row>
    <row r="24" spans="1:114" ht="13.5" hidden="1" customHeight="1">
      <c r="A24" s="25" t="s">
        <v>171</v>
      </c>
      <c r="B24" s="29" t="s">
        <v>172</v>
      </c>
      <c r="C24" s="29" t="s">
        <v>170</v>
      </c>
      <c r="D24" s="29" t="s">
        <v>127</v>
      </c>
      <c r="E24" s="28" t="s">
        <v>78</v>
      </c>
      <c r="F24" s="25" t="s">
        <v>79</v>
      </c>
      <c r="G24" s="27" t="s">
        <v>91</v>
      </c>
      <c r="H24" s="27" t="s">
        <v>92</v>
      </c>
      <c r="I24" s="56" t="s">
        <v>100</v>
      </c>
      <c r="J24" s="28" t="s">
        <v>173</v>
      </c>
      <c r="K24" s="111">
        <v>10</v>
      </c>
      <c r="L24" s="33">
        <v>6</v>
      </c>
      <c r="M24" s="33">
        <v>3</v>
      </c>
      <c r="N24" s="33">
        <v>1</v>
      </c>
      <c r="O24" s="106">
        <f t="shared" si="0"/>
        <v>38</v>
      </c>
      <c r="P24" s="33">
        <v>22</v>
      </c>
      <c r="Q24" s="33">
        <v>12</v>
      </c>
      <c r="R24" s="33">
        <v>4</v>
      </c>
      <c r="S24" s="106">
        <f>SUM(T24:Y24)</f>
        <v>6</v>
      </c>
      <c r="T24" s="33">
        <v>0</v>
      </c>
      <c r="U24" s="33">
        <v>4</v>
      </c>
      <c r="V24" s="33">
        <v>2</v>
      </c>
      <c r="W24" s="33">
        <v>0</v>
      </c>
      <c r="X24" s="33">
        <v>0</v>
      </c>
      <c r="Y24" s="33">
        <v>0</v>
      </c>
      <c r="Z24" s="106">
        <f>SUM(AA24:AF24)</f>
        <v>3</v>
      </c>
      <c r="AA24" s="33">
        <v>0</v>
      </c>
      <c r="AB24" s="33">
        <v>3</v>
      </c>
      <c r="AC24" s="33">
        <v>0</v>
      </c>
      <c r="AD24" s="33">
        <v>0</v>
      </c>
      <c r="AE24" s="33">
        <v>0</v>
      </c>
      <c r="AF24" s="33">
        <v>0</v>
      </c>
      <c r="AG24" s="106">
        <f>SUM(AH24:AM24)</f>
        <v>1</v>
      </c>
      <c r="AH24" s="33">
        <v>0</v>
      </c>
      <c r="AI24" s="33">
        <v>1</v>
      </c>
      <c r="AJ24" s="33">
        <v>0</v>
      </c>
      <c r="AK24" s="33">
        <v>0</v>
      </c>
      <c r="AL24" s="33">
        <v>0</v>
      </c>
      <c r="AM24" s="33">
        <v>0</v>
      </c>
      <c r="AN24" s="120">
        <f>(Z24+AG24)/K24</f>
        <v>0.4</v>
      </c>
      <c r="AO24" s="120">
        <f>N24/K24</f>
        <v>0.1</v>
      </c>
      <c r="AP24" s="27" t="s">
        <v>93</v>
      </c>
      <c r="AQ24" s="27" t="s">
        <v>85</v>
      </c>
      <c r="AR24" s="27" t="s">
        <v>100</v>
      </c>
      <c r="AS24" s="27" t="s">
        <v>134</v>
      </c>
      <c r="AT24" s="27" t="s">
        <v>82</v>
      </c>
      <c r="AU24" s="27" t="s">
        <v>119</v>
      </c>
      <c r="AV24" s="36">
        <v>0</v>
      </c>
      <c r="AW24" s="142"/>
      <c r="AX24" s="142">
        <v>0.84311570000000002</v>
      </c>
      <c r="AY24" s="43"/>
      <c r="AZ24" s="37"/>
      <c r="BA24" s="37"/>
      <c r="BB24" s="37"/>
      <c r="BC24" s="123">
        <f t="shared" si="1"/>
        <v>0.84311570000000002</v>
      </c>
      <c r="BD24" s="36" t="s">
        <v>111</v>
      </c>
      <c r="BE24" s="44"/>
      <c r="BF24" s="44">
        <v>0.2</v>
      </c>
      <c r="BG24" s="44"/>
      <c r="BH24" s="124">
        <f t="shared" si="2"/>
        <v>1.0431157</v>
      </c>
      <c r="BI24" s="45">
        <f>BH24/K24</f>
        <v>0.10431156999999999</v>
      </c>
      <c r="BJ24" s="39" t="s">
        <v>122</v>
      </c>
      <c r="BK24" s="136">
        <v>40</v>
      </c>
      <c r="BL24" s="137">
        <v>10</v>
      </c>
      <c r="BM24" s="137">
        <v>0</v>
      </c>
      <c r="BN24" s="137">
        <v>10</v>
      </c>
      <c r="BO24" s="137">
        <v>0</v>
      </c>
      <c r="BP24" s="137">
        <v>20</v>
      </c>
      <c r="BQ24" s="138">
        <f t="shared" si="3"/>
        <v>50</v>
      </c>
      <c r="BR24" s="138">
        <f t="shared" si="4"/>
        <v>10</v>
      </c>
      <c r="BS24" s="138">
        <f t="shared" si="5"/>
        <v>20</v>
      </c>
      <c r="BT24" s="138">
        <f t="shared" si="6"/>
        <v>80</v>
      </c>
      <c r="BU24" s="27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</row>
    <row r="25" spans="1:114" ht="13.5" hidden="1" customHeight="1">
      <c r="A25" s="25" t="s">
        <v>174</v>
      </c>
      <c r="B25" s="30" t="s">
        <v>175</v>
      </c>
      <c r="C25" s="30" t="s">
        <v>176</v>
      </c>
      <c r="D25" s="30" t="s">
        <v>127</v>
      </c>
      <c r="E25" s="28" t="s">
        <v>78</v>
      </c>
      <c r="F25" s="25" t="s">
        <v>108</v>
      </c>
      <c r="G25" s="30" t="s">
        <v>92</v>
      </c>
      <c r="H25" s="30" t="s">
        <v>92</v>
      </c>
      <c r="I25" s="58" t="s">
        <v>94</v>
      </c>
      <c r="J25" s="58" t="s">
        <v>87</v>
      </c>
      <c r="K25" s="106">
        <v>0</v>
      </c>
      <c r="L25" s="33">
        <v>0</v>
      </c>
      <c r="M25" s="33">
        <v>0</v>
      </c>
      <c r="N25" s="33">
        <v>4</v>
      </c>
      <c r="O25" s="106">
        <f t="shared" si="0"/>
        <v>8</v>
      </c>
      <c r="P25" s="33">
        <v>0</v>
      </c>
      <c r="Q25" s="33">
        <v>0</v>
      </c>
      <c r="R25" s="33">
        <v>8</v>
      </c>
      <c r="S25" s="106">
        <v>0</v>
      </c>
      <c r="T25" s="33">
        <v>0</v>
      </c>
      <c r="U25" s="33">
        <v>0</v>
      </c>
      <c r="V25" s="33">
        <v>0</v>
      </c>
      <c r="W25" s="33">
        <v>0</v>
      </c>
      <c r="X25" s="33">
        <v>0</v>
      </c>
      <c r="Y25" s="33">
        <v>0</v>
      </c>
      <c r="Z25" s="106">
        <v>0</v>
      </c>
      <c r="AA25" s="33">
        <v>0</v>
      </c>
      <c r="AB25" s="33">
        <v>0</v>
      </c>
      <c r="AC25" s="33">
        <v>0</v>
      </c>
      <c r="AD25" s="33">
        <v>0</v>
      </c>
      <c r="AE25" s="33">
        <v>0</v>
      </c>
      <c r="AF25" s="33">
        <v>0</v>
      </c>
      <c r="AG25" s="106">
        <v>0</v>
      </c>
      <c r="AH25" s="33">
        <v>0</v>
      </c>
      <c r="AI25" s="33">
        <v>4</v>
      </c>
      <c r="AJ25" s="33">
        <v>0</v>
      </c>
      <c r="AK25" s="33">
        <v>0</v>
      </c>
      <c r="AL25" s="33">
        <v>0</v>
      </c>
      <c r="AM25" s="33">
        <v>0</v>
      </c>
      <c r="AN25" s="120">
        <f>(M25+N25)/BV25</f>
        <v>1</v>
      </c>
      <c r="AO25" s="120">
        <f>N25/BV25</f>
        <v>1</v>
      </c>
      <c r="AP25" s="27" t="s">
        <v>93</v>
      </c>
      <c r="AQ25" s="27" t="s">
        <v>85</v>
      </c>
      <c r="AR25" s="58" t="s">
        <v>94</v>
      </c>
      <c r="AS25" s="58" t="s">
        <v>87</v>
      </c>
      <c r="AT25" s="58" t="s">
        <v>94</v>
      </c>
      <c r="AU25" s="35" t="s">
        <v>119</v>
      </c>
      <c r="AV25" s="36">
        <v>0</v>
      </c>
      <c r="AW25" s="43"/>
      <c r="AX25" s="43"/>
      <c r="AY25" s="43"/>
      <c r="BA25" s="43">
        <v>0.417244</v>
      </c>
      <c r="BC25" s="123">
        <f t="shared" si="1"/>
        <v>0.417244</v>
      </c>
      <c r="BD25" s="36" t="s">
        <v>111</v>
      </c>
      <c r="BE25" s="44"/>
      <c r="BF25" s="44"/>
      <c r="BG25" s="44"/>
      <c r="BH25" s="124">
        <f t="shared" si="2"/>
        <v>0.417244</v>
      </c>
      <c r="BI25" s="45">
        <f>BH25/BV25</f>
        <v>0.104311</v>
      </c>
      <c r="BJ25" s="39" t="s">
        <v>88</v>
      </c>
      <c r="BK25" s="136">
        <v>40</v>
      </c>
      <c r="BL25" s="137">
        <v>10</v>
      </c>
      <c r="BM25" s="137">
        <v>50</v>
      </c>
      <c r="BN25" s="137">
        <v>10</v>
      </c>
      <c r="BO25" s="137">
        <v>20</v>
      </c>
      <c r="BP25" s="137">
        <v>30</v>
      </c>
      <c r="BQ25" s="138">
        <f t="shared" si="3"/>
        <v>50</v>
      </c>
      <c r="BR25" s="138">
        <f t="shared" si="4"/>
        <v>60</v>
      </c>
      <c r="BS25" s="138">
        <f t="shared" si="5"/>
        <v>50</v>
      </c>
      <c r="BT25" s="138">
        <f t="shared" si="6"/>
        <v>160</v>
      </c>
      <c r="BU25" s="27" t="s">
        <v>177</v>
      </c>
      <c r="BV25" s="202">
        <v>4</v>
      </c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</row>
    <row r="26" spans="1:114" ht="13.5" hidden="1" customHeight="1">
      <c r="A26" s="24" t="s">
        <v>178</v>
      </c>
      <c r="B26" s="29" t="s">
        <v>179</v>
      </c>
      <c r="C26" s="29" t="s">
        <v>180</v>
      </c>
      <c r="D26" s="29" t="s">
        <v>117</v>
      </c>
      <c r="E26" s="28" t="s">
        <v>118</v>
      </c>
      <c r="F26" s="24" t="s">
        <v>79</v>
      </c>
      <c r="G26" s="27" t="s">
        <v>80</v>
      </c>
      <c r="H26" s="27" t="s">
        <v>80</v>
      </c>
      <c r="I26" s="56" t="s">
        <v>109</v>
      </c>
      <c r="J26" s="28" t="s">
        <v>87</v>
      </c>
      <c r="K26" s="106">
        <v>0</v>
      </c>
      <c r="L26" s="33">
        <v>17</v>
      </c>
      <c r="M26" s="33">
        <v>8</v>
      </c>
      <c r="N26" s="24">
        <v>0</v>
      </c>
      <c r="O26" s="106">
        <f t="shared" si="0"/>
        <v>106</v>
      </c>
      <c r="P26" s="24">
        <v>72</v>
      </c>
      <c r="Q26" s="24">
        <v>34</v>
      </c>
      <c r="R26" s="24">
        <v>0</v>
      </c>
      <c r="S26" s="106">
        <v>0</v>
      </c>
      <c r="T26" s="33">
        <v>0</v>
      </c>
      <c r="U26" s="24">
        <v>13</v>
      </c>
      <c r="V26" s="24">
        <v>4</v>
      </c>
      <c r="W26" s="33">
        <v>0</v>
      </c>
      <c r="X26" s="33">
        <v>0</v>
      </c>
      <c r="Y26" s="33">
        <v>0</v>
      </c>
      <c r="Z26" s="106">
        <v>0</v>
      </c>
      <c r="AA26" s="24">
        <v>0</v>
      </c>
      <c r="AB26" s="24">
        <v>7</v>
      </c>
      <c r="AC26" s="24">
        <v>0</v>
      </c>
      <c r="AD26" s="24">
        <v>1</v>
      </c>
      <c r="AE26" s="24">
        <v>0</v>
      </c>
      <c r="AF26" s="24">
        <v>0</v>
      </c>
      <c r="AG26" s="106">
        <f t="shared" ref="AG26:AG39" si="7">SUM(AH26:AM26)</f>
        <v>0</v>
      </c>
      <c r="AH26" s="33">
        <v>0</v>
      </c>
      <c r="AI26" s="33">
        <v>0</v>
      </c>
      <c r="AJ26" s="33">
        <v>0</v>
      </c>
      <c r="AK26" s="33">
        <v>0</v>
      </c>
      <c r="AL26" s="33">
        <v>0</v>
      </c>
      <c r="AM26" s="33">
        <v>0</v>
      </c>
      <c r="AN26" s="120">
        <f>(M26+N26)/BV26</f>
        <v>0.32</v>
      </c>
      <c r="AO26" s="120">
        <f>N26/BV26</f>
        <v>0</v>
      </c>
      <c r="AP26" s="27" t="s">
        <v>93</v>
      </c>
      <c r="AQ26" s="29" t="s">
        <v>85</v>
      </c>
      <c r="AR26" s="27" t="s">
        <v>109</v>
      </c>
      <c r="AS26" s="27" t="s">
        <v>87</v>
      </c>
      <c r="AT26" s="27" t="s">
        <v>120</v>
      </c>
      <c r="AU26" s="27" t="s">
        <v>119</v>
      </c>
      <c r="AV26" s="36">
        <v>0</v>
      </c>
      <c r="AW26" s="36"/>
      <c r="AX26" s="37"/>
      <c r="AY26" s="36"/>
      <c r="AZ26" s="36">
        <v>2.448</v>
      </c>
      <c r="BA26" s="37"/>
      <c r="BB26" s="37"/>
      <c r="BC26" s="123">
        <f t="shared" si="1"/>
        <v>2.448</v>
      </c>
      <c r="BD26" s="24"/>
      <c r="BE26" s="24"/>
      <c r="BF26" s="24"/>
      <c r="BG26" s="24"/>
      <c r="BH26" s="124">
        <f t="shared" si="2"/>
        <v>2.448</v>
      </c>
      <c r="BI26" s="45">
        <f>BH26/BV26</f>
        <v>9.7919999999999993E-2</v>
      </c>
      <c r="BJ26" s="39" t="s">
        <v>88</v>
      </c>
      <c r="BK26" s="143">
        <v>20</v>
      </c>
      <c r="BL26" s="144">
        <v>30</v>
      </c>
      <c r="BM26" s="144">
        <v>10</v>
      </c>
      <c r="BN26" s="144">
        <v>30</v>
      </c>
      <c r="BO26" s="144">
        <v>20</v>
      </c>
      <c r="BP26" s="144">
        <v>10</v>
      </c>
      <c r="BQ26" s="138">
        <f t="shared" si="3"/>
        <v>50</v>
      </c>
      <c r="BR26" s="138">
        <f t="shared" si="4"/>
        <v>40</v>
      </c>
      <c r="BS26" s="138">
        <f t="shared" si="5"/>
        <v>30</v>
      </c>
      <c r="BT26" s="138">
        <f t="shared" si="6"/>
        <v>120</v>
      </c>
      <c r="BU26" s="28" t="s">
        <v>181</v>
      </c>
      <c r="BV26" s="202">
        <v>25</v>
      </c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</row>
    <row r="27" spans="1:114" ht="13.5" hidden="1" customHeight="1">
      <c r="A27" s="25" t="s">
        <v>182</v>
      </c>
      <c r="B27" s="29" t="s">
        <v>183</v>
      </c>
      <c r="C27" s="29" t="s">
        <v>180</v>
      </c>
      <c r="D27" s="29" t="s">
        <v>117</v>
      </c>
      <c r="E27" s="28" t="s">
        <v>118</v>
      </c>
      <c r="F27" s="25" t="s">
        <v>79</v>
      </c>
      <c r="G27" s="27" t="s">
        <v>80</v>
      </c>
      <c r="H27" s="27" t="s">
        <v>81</v>
      </c>
      <c r="I27" s="56" t="s">
        <v>109</v>
      </c>
      <c r="J27" s="28" t="s">
        <v>87</v>
      </c>
      <c r="K27" s="107">
        <v>0</v>
      </c>
      <c r="L27" s="33">
        <v>6</v>
      </c>
      <c r="M27" s="33">
        <v>0</v>
      </c>
      <c r="N27" s="33">
        <v>0</v>
      </c>
      <c r="O27" s="106">
        <f t="shared" si="0"/>
        <v>24</v>
      </c>
      <c r="P27" s="33">
        <v>24</v>
      </c>
      <c r="Q27" s="33">
        <v>0</v>
      </c>
      <c r="R27" s="33">
        <v>0</v>
      </c>
      <c r="S27" s="106">
        <v>0</v>
      </c>
      <c r="T27" s="33">
        <v>0</v>
      </c>
      <c r="U27" s="33">
        <v>6</v>
      </c>
      <c r="V27" s="33">
        <v>0</v>
      </c>
      <c r="W27" s="33">
        <v>0</v>
      </c>
      <c r="X27" s="33">
        <v>0</v>
      </c>
      <c r="Y27" s="33">
        <v>0</v>
      </c>
      <c r="Z27" s="106">
        <v>0</v>
      </c>
      <c r="AA27" s="33">
        <v>0</v>
      </c>
      <c r="AB27" s="33">
        <v>0</v>
      </c>
      <c r="AC27" s="33">
        <v>0</v>
      </c>
      <c r="AD27" s="33">
        <v>0</v>
      </c>
      <c r="AE27" s="33">
        <v>0</v>
      </c>
      <c r="AF27" s="33">
        <v>0</v>
      </c>
      <c r="AG27" s="106">
        <f t="shared" si="7"/>
        <v>0</v>
      </c>
      <c r="AH27" s="33">
        <v>0</v>
      </c>
      <c r="AI27" s="33">
        <v>0</v>
      </c>
      <c r="AJ27" s="33">
        <v>0</v>
      </c>
      <c r="AK27" s="33">
        <v>0</v>
      </c>
      <c r="AL27" s="33">
        <v>0</v>
      </c>
      <c r="AM27" s="33">
        <v>0</v>
      </c>
      <c r="AN27" s="120">
        <f>(M27+N27)/BV27</f>
        <v>0</v>
      </c>
      <c r="AO27" s="120">
        <f>N27/BV27</f>
        <v>0</v>
      </c>
      <c r="AP27" s="27" t="s">
        <v>84</v>
      </c>
      <c r="AQ27" s="29" t="s">
        <v>85</v>
      </c>
      <c r="AR27" s="27" t="s">
        <v>109</v>
      </c>
      <c r="AS27" s="27" t="s">
        <v>87</v>
      </c>
      <c r="AT27" s="27" t="s">
        <v>120</v>
      </c>
      <c r="AU27" s="27" t="s">
        <v>119</v>
      </c>
      <c r="AV27" s="36">
        <v>0</v>
      </c>
      <c r="AW27" s="37"/>
      <c r="AX27" s="37"/>
      <c r="AY27" s="36"/>
      <c r="AZ27" s="36">
        <v>0.48599999999999999</v>
      </c>
      <c r="BA27" s="37"/>
      <c r="BB27" s="37"/>
      <c r="BC27" s="123">
        <f t="shared" si="1"/>
        <v>0.48599999999999999</v>
      </c>
      <c r="BD27" s="36"/>
      <c r="BE27" s="49"/>
      <c r="BF27" s="49"/>
      <c r="BG27" s="49"/>
      <c r="BH27" s="124">
        <f t="shared" si="2"/>
        <v>0.48599999999999999</v>
      </c>
      <c r="BI27" s="45">
        <f>BH27/BV27</f>
        <v>8.1000000000000003E-2</v>
      </c>
      <c r="BJ27" s="39" t="s">
        <v>88</v>
      </c>
      <c r="BK27" s="136">
        <v>20</v>
      </c>
      <c r="BL27" s="137">
        <v>30</v>
      </c>
      <c r="BM27" s="137">
        <v>10</v>
      </c>
      <c r="BN27" s="137">
        <v>30</v>
      </c>
      <c r="BO27" s="137">
        <v>20</v>
      </c>
      <c r="BP27" s="137">
        <v>10</v>
      </c>
      <c r="BQ27" s="138">
        <f t="shared" si="3"/>
        <v>50</v>
      </c>
      <c r="BR27" s="138">
        <f t="shared" si="4"/>
        <v>40</v>
      </c>
      <c r="BS27" s="138">
        <f t="shared" si="5"/>
        <v>30</v>
      </c>
      <c r="BT27" s="138">
        <f t="shared" si="6"/>
        <v>120</v>
      </c>
      <c r="BU27" s="27" t="s">
        <v>184</v>
      </c>
      <c r="BV27" s="202">
        <v>6</v>
      </c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</row>
    <row r="28" spans="1:114" ht="13.5" hidden="1" customHeight="1">
      <c r="A28" s="25" t="s">
        <v>185</v>
      </c>
      <c r="B28" s="29" t="s">
        <v>186</v>
      </c>
      <c r="C28" s="29" t="s">
        <v>180</v>
      </c>
      <c r="D28" s="29" t="s">
        <v>117</v>
      </c>
      <c r="E28" s="28" t="s">
        <v>118</v>
      </c>
      <c r="F28" s="25" t="s">
        <v>79</v>
      </c>
      <c r="G28" s="27" t="s">
        <v>80</v>
      </c>
      <c r="H28" s="27" t="s">
        <v>80</v>
      </c>
      <c r="I28" s="31" t="s">
        <v>86</v>
      </c>
      <c r="J28" s="47" t="s">
        <v>87</v>
      </c>
      <c r="K28" s="106">
        <v>13</v>
      </c>
      <c r="L28" s="33">
        <v>6</v>
      </c>
      <c r="M28" s="33">
        <v>7</v>
      </c>
      <c r="N28" s="33">
        <v>0</v>
      </c>
      <c r="O28" s="106">
        <f t="shared" si="0"/>
        <v>60</v>
      </c>
      <c r="P28" s="33">
        <v>24</v>
      </c>
      <c r="Q28" s="33">
        <v>36</v>
      </c>
      <c r="R28" s="33">
        <v>0</v>
      </c>
      <c r="S28" s="106">
        <f>SUM(T28:Y28)</f>
        <v>6</v>
      </c>
      <c r="T28" s="33">
        <v>0</v>
      </c>
      <c r="U28" s="33">
        <v>2</v>
      </c>
      <c r="V28" s="33">
        <v>4</v>
      </c>
      <c r="W28" s="33">
        <v>0</v>
      </c>
      <c r="X28" s="33">
        <v>0</v>
      </c>
      <c r="Y28" s="33">
        <v>0</v>
      </c>
      <c r="Z28" s="106">
        <f>SUM(AA28:AF28)</f>
        <v>7</v>
      </c>
      <c r="AA28" s="33">
        <v>0</v>
      </c>
      <c r="AB28" s="33">
        <v>3</v>
      </c>
      <c r="AC28" s="33">
        <v>0</v>
      </c>
      <c r="AD28" s="33">
        <v>4</v>
      </c>
      <c r="AE28" s="33">
        <v>0</v>
      </c>
      <c r="AF28" s="33">
        <v>0</v>
      </c>
      <c r="AG28" s="106">
        <f t="shared" si="7"/>
        <v>0</v>
      </c>
      <c r="AH28" s="33">
        <v>0</v>
      </c>
      <c r="AI28" s="33">
        <v>0</v>
      </c>
      <c r="AJ28" s="33">
        <v>0</v>
      </c>
      <c r="AK28" s="33">
        <v>0</v>
      </c>
      <c r="AL28" s="33">
        <v>0</v>
      </c>
      <c r="AM28" s="33">
        <v>0</v>
      </c>
      <c r="AN28" s="120">
        <f>(M28+N28)/K28</f>
        <v>0.53846153846153844</v>
      </c>
      <c r="AO28" s="120">
        <f>N28/K28</f>
        <v>0</v>
      </c>
      <c r="AP28" s="27" t="s">
        <v>93</v>
      </c>
      <c r="AQ28" s="29" t="s">
        <v>85</v>
      </c>
      <c r="AR28" s="31" t="s">
        <v>86</v>
      </c>
      <c r="AS28" s="35" t="s">
        <v>87</v>
      </c>
      <c r="AT28" s="35" t="s">
        <v>109</v>
      </c>
      <c r="AU28" s="27" t="s">
        <v>119</v>
      </c>
      <c r="AV28" s="36">
        <v>0</v>
      </c>
      <c r="AW28" s="126"/>
      <c r="AX28" s="43"/>
      <c r="AY28" s="43">
        <v>1.274</v>
      </c>
      <c r="AZ28" s="43"/>
      <c r="BA28" s="37"/>
      <c r="BB28" s="37"/>
      <c r="BC28" s="123">
        <f t="shared" si="1"/>
        <v>1.274</v>
      </c>
      <c r="BD28" s="36" t="s">
        <v>111</v>
      </c>
      <c r="BE28" s="49"/>
      <c r="BF28" s="49"/>
      <c r="BG28" s="49"/>
      <c r="BH28" s="124">
        <f t="shared" si="2"/>
        <v>1.274</v>
      </c>
      <c r="BI28" s="45">
        <f>BH28/K28</f>
        <v>9.8000000000000004E-2</v>
      </c>
      <c r="BJ28" s="39" t="s">
        <v>88</v>
      </c>
      <c r="BK28" s="136">
        <v>20</v>
      </c>
      <c r="BL28" s="137">
        <v>30</v>
      </c>
      <c r="BM28" s="137">
        <v>10</v>
      </c>
      <c r="BN28" s="137">
        <v>30</v>
      </c>
      <c r="BO28" s="137">
        <v>0</v>
      </c>
      <c r="BP28" s="137">
        <v>10</v>
      </c>
      <c r="BQ28" s="138">
        <f t="shared" si="3"/>
        <v>50</v>
      </c>
      <c r="BR28" s="138">
        <f t="shared" si="4"/>
        <v>40</v>
      </c>
      <c r="BS28" s="138">
        <f t="shared" si="5"/>
        <v>10</v>
      </c>
      <c r="BT28" s="138">
        <f t="shared" si="6"/>
        <v>100</v>
      </c>
      <c r="BU28" s="27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</row>
    <row r="29" spans="1:114" ht="13.5" hidden="1" customHeight="1">
      <c r="A29" s="25" t="s">
        <v>187</v>
      </c>
      <c r="B29" s="29" t="s">
        <v>188</v>
      </c>
      <c r="C29" s="29" t="s">
        <v>180</v>
      </c>
      <c r="D29" s="29" t="s">
        <v>117</v>
      </c>
      <c r="E29" s="28" t="s">
        <v>118</v>
      </c>
      <c r="F29" s="26" t="s">
        <v>79</v>
      </c>
      <c r="G29" s="27" t="s">
        <v>80</v>
      </c>
      <c r="H29" s="27" t="s">
        <v>81</v>
      </c>
      <c r="I29" s="31" t="s">
        <v>109</v>
      </c>
      <c r="J29" s="28" t="s">
        <v>140</v>
      </c>
      <c r="K29" s="107">
        <v>0</v>
      </c>
      <c r="L29" s="33">
        <v>12</v>
      </c>
      <c r="M29" s="33">
        <v>0</v>
      </c>
      <c r="N29" s="33">
        <v>0</v>
      </c>
      <c r="O29" s="106">
        <f t="shared" si="0"/>
        <v>54</v>
      </c>
      <c r="P29" s="33">
        <v>54</v>
      </c>
      <c r="Q29" s="33">
        <v>0</v>
      </c>
      <c r="R29" s="33">
        <v>0</v>
      </c>
      <c r="S29" s="106">
        <v>0</v>
      </c>
      <c r="T29" s="33">
        <v>0</v>
      </c>
      <c r="U29" s="33">
        <v>8</v>
      </c>
      <c r="V29" s="33">
        <v>4</v>
      </c>
      <c r="W29" s="33">
        <v>0</v>
      </c>
      <c r="X29" s="33">
        <v>0</v>
      </c>
      <c r="Y29" s="33">
        <v>0</v>
      </c>
      <c r="Z29" s="106">
        <v>0</v>
      </c>
      <c r="AA29" s="33">
        <v>0</v>
      </c>
      <c r="AB29" s="33">
        <v>0</v>
      </c>
      <c r="AC29" s="33">
        <v>0</v>
      </c>
      <c r="AD29" s="33">
        <v>0</v>
      </c>
      <c r="AE29" s="33">
        <v>0</v>
      </c>
      <c r="AF29" s="33">
        <v>0</v>
      </c>
      <c r="AG29" s="106">
        <f t="shared" si="7"/>
        <v>0</v>
      </c>
      <c r="AH29" s="33">
        <v>0</v>
      </c>
      <c r="AI29" s="33">
        <v>0</v>
      </c>
      <c r="AJ29" s="33">
        <v>0</v>
      </c>
      <c r="AK29" s="33">
        <v>0</v>
      </c>
      <c r="AL29" s="33">
        <v>0</v>
      </c>
      <c r="AM29" s="33">
        <v>0</v>
      </c>
      <c r="AN29" s="120">
        <f>(M29+N29)/BV29</f>
        <v>0</v>
      </c>
      <c r="AO29" s="120">
        <f>N29/BV29</f>
        <v>0</v>
      </c>
      <c r="AP29" s="27" t="s">
        <v>84</v>
      </c>
      <c r="AQ29" s="29" t="s">
        <v>85</v>
      </c>
      <c r="AR29" s="35" t="s">
        <v>109</v>
      </c>
      <c r="AS29" s="27" t="s">
        <v>140</v>
      </c>
      <c r="AT29" s="35" t="s">
        <v>120</v>
      </c>
      <c r="AU29" s="27" t="s">
        <v>99</v>
      </c>
      <c r="AV29" s="36">
        <v>0</v>
      </c>
      <c r="AW29" s="37"/>
      <c r="AX29" s="43"/>
      <c r="AY29" s="37"/>
      <c r="AZ29" s="43">
        <v>0.97199999999999998</v>
      </c>
      <c r="BA29" s="37"/>
      <c r="BB29" s="37"/>
      <c r="BC29" s="123">
        <f t="shared" si="1"/>
        <v>0.97199999999999998</v>
      </c>
      <c r="BD29" s="36"/>
      <c r="BE29" s="49"/>
      <c r="BF29" s="49"/>
      <c r="BG29" s="49"/>
      <c r="BH29" s="124">
        <f t="shared" si="2"/>
        <v>0.97199999999999998</v>
      </c>
      <c r="BI29" s="45">
        <f>BH29/BV29</f>
        <v>8.1000000000000003E-2</v>
      </c>
      <c r="BJ29" s="39" t="s">
        <v>88</v>
      </c>
      <c r="BK29" s="136">
        <v>20</v>
      </c>
      <c r="BL29" s="137">
        <v>30</v>
      </c>
      <c r="BM29" s="137">
        <v>10</v>
      </c>
      <c r="BN29" s="137">
        <v>30</v>
      </c>
      <c r="BO29" s="137">
        <v>0</v>
      </c>
      <c r="BP29" s="137">
        <v>10</v>
      </c>
      <c r="BQ29" s="138">
        <f t="shared" si="3"/>
        <v>50</v>
      </c>
      <c r="BR29" s="138">
        <f t="shared" si="4"/>
        <v>40</v>
      </c>
      <c r="BS29" s="138">
        <f t="shared" si="5"/>
        <v>10</v>
      </c>
      <c r="BT29" s="138">
        <f t="shared" si="6"/>
        <v>100</v>
      </c>
      <c r="BU29" s="27" t="s">
        <v>189</v>
      </c>
      <c r="BV29" s="202">
        <v>12</v>
      </c>
      <c r="BW29" s="8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</row>
    <row r="30" spans="1:114" ht="13.5" hidden="1" customHeight="1">
      <c r="A30" s="25" t="s">
        <v>190</v>
      </c>
      <c r="B30" s="29" t="s">
        <v>191</v>
      </c>
      <c r="C30" s="29" t="s">
        <v>180</v>
      </c>
      <c r="D30" s="29" t="s">
        <v>117</v>
      </c>
      <c r="E30" s="28" t="s">
        <v>118</v>
      </c>
      <c r="F30" s="26" t="s">
        <v>79</v>
      </c>
      <c r="G30" s="27" t="s">
        <v>80</v>
      </c>
      <c r="H30" s="27" t="s">
        <v>80</v>
      </c>
      <c r="I30" s="31" t="s">
        <v>109</v>
      </c>
      <c r="J30" s="28" t="s">
        <v>140</v>
      </c>
      <c r="K30" s="107">
        <v>0</v>
      </c>
      <c r="L30" s="33">
        <v>25</v>
      </c>
      <c r="M30" s="33">
        <v>13</v>
      </c>
      <c r="N30" s="33">
        <v>0</v>
      </c>
      <c r="O30" s="106">
        <f t="shared" si="0"/>
        <v>165</v>
      </c>
      <c r="P30" s="33">
        <v>106</v>
      </c>
      <c r="Q30" s="33">
        <v>59</v>
      </c>
      <c r="R30" s="33">
        <v>0</v>
      </c>
      <c r="S30" s="106">
        <v>0</v>
      </c>
      <c r="T30" s="33">
        <v>0</v>
      </c>
      <c r="U30" s="33">
        <v>19</v>
      </c>
      <c r="V30" s="33">
        <v>6</v>
      </c>
      <c r="W30" s="33">
        <v>0</v>
      </c>
      <c r="X30" s="33">
        <v>0</v>
      </c>
      <c r="Y30" s="33">
        <v>0</v>
      </c>
      <c r="Z30" s="106">
        <v>0</v>
      </c>
      <c r="AA30" s="33">
        <v>0</v>
      </c>
      <c r="AB30" s="33">
        <v>8</v>
      </c>
      <c r="AC30" s="33">
        <v>3</v>
      </c>
      <c r="AD30" s="33">
        <v>2</v>
      </c>
      <c r="AE30" s="33">
        <v>0</v>
      </c>
      <c r="AF30" s="33">
        <v>0</v>
      </c>
      <c r="AG30" s="106">
        <f t="shared" si="7"/>
        <v>0</v>
      </c>
      <c r="AH30" s="33">
        <v>0</v>
      </c>
      <c r="AI30" s="33">
        <v>0</v>
      </c>
      <c r="AJ30" s="33">
        <v>0</v>
      </c>
      <c r="AK30" s="33">
        <v>0</v>
      </c>
      <c r="AL30" s="33">
        <v>0</v>
      </c>
      <c r="AM30" s="33">
        <v>0</v>
      </c>
      <c r="AN30" s="120">
        <f>(M30+N30)/BV30</f>
        <v>0.34210526315789475</v>
      </c>
      <c r="AO30" s="120">
        <f>N30/BV30</f>
        <v>0</v>
      </c>
      <c r="AP30" s="27" t="s">
        <v>93</v>
      </c>
      <c r="AQ30" s="29" t="s">
        <v>85</v>
      </c>
      <c r="AR30" s="35" t="s">
        <v>109</v>
      </c>
      <c r="AS30" s="27" t="s">
        <v>140</v>
      </c>
      <c r="AT30" s="35" t="s">
        <v>120</v>
      </c>
      <c r="AU30" s="27" t="s">
        <v>99</v>
      </c>
      <c r="AV30" s="36">
        <v>0</v>
      </c>
      <c r="AW30" s="43"/>
      <c r="AX30" s="43"/>
      <c r="AY30" s="36"/>
      <c r="AZ30" s="43">
        <v>0.6</v>
      </c>
      <c r="BA30" s="36">
        <v>3.1230000000000002</v>
      </c>
      <c r="BB30" s="36"/>
      <c r="BC30" s="123">
        <f t="shared" si="1"/>
        <v>3.7230000000000003</v>
      </c>
      <c r="BD30" s="36"/>
      <c r="BE30" s="49"/>
      <c r="BF30" s="49"/>
      <c r="BG30" s="49"/>
      <c r="BH30" s="124">
        <f t="shared" si="2"/>
        <v>3.7230000000000003</v>
      </c>
      <c r="BI30" s="45">
        <f>BH30/BV30</f>
        <v>9.7973684210526324E-2</v>
      </c>
      <c r="BJ30" s="39" t="s">
        <v>88</v>
      </c>
      <c r="BK30" s="136">
        <v>20</v>
      </c>
      <c r="BL30" s="137">
        <v>30</v>
      </c>
      <c r="BM30" s="137">
        <v>10</v>
      </c>
      <c r="BN30" s="137">
        <v>30</v>
      </c>
      <c r="BO30" s="137">
        <v>0</v>
      </c>
      <c r="BP30" s="137">
        <v>10</v>
      </c>
      <c r="BQ30" s="138">
        <f t="shared" si="3"/>
        <v>50</v>
      </c>
      <c r="BR30" s="138">
        <f t="shared" si="4"/>
        <v>40</v>
      </c>
      <c r="BS30" s="138">
        <f t="shared" si="5"/>
        <v>10</v>
      </c>
      <c r="BT30" s="138">
        <f t="shared" si="6"/>
        <v>100</v>
      </c>
      <c r="BU30" s="27" t="s">
        <v>192</v>
      </c>
      <c r="BV30" s="202">
        <v>38</v>
      </c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</row>
    <row r="31" spans="1:114" ht="13.5" hidden="1" customHeight="1">
      <c r="A31" s="26" t="s">
        <v>193</v>
      </c>
      <c r="B31" s="29" t="s">
        <v>194</v>
      </c>
      <c r="C31" s="29" t="s">
        <v>180</v>
      </c>
      <c r="D31" s="29" t="s">
        <v>117</v>
      </c>
      <c r="E31" s="28" t="s">
        <v>118</v>
      </c>
      <c r="F31" s="26" t="s">
        <v>108</v>
      </c>
      <c r="G31" s="27" t="s">
        <v>80</v>
      </c>
      <c r="H31" s="27" t="s">
        <v>80</v>
      </c>
      <c r="I31" s="31" t="s">
        <v>158</v>
      </c>
      <c r="J31" s="28" t="s">
        <v>121</v>
      </c>
      <c r="K31" s="106">
        <v>13</v>
      </c>
      <c r="L31" s="48">
        <v>13</v>
      </c>
      <c r="M31" s="48">
        <v>0</v>
      </c>
      <c r="N31" s="33">
        <v>0</v>
      </c>
      <c r="O31" s="106">
        <f t="shared" si="0"/>
        <v>48</v>
      </c>
      <c r="P31" s="33">
        <v>48</v>
      </c>
      <c r="Q31" s="33">
        <v>0</v>
      </c>
      <c r="R31" s="33">
        <v>0</v>
      </c>
      <c r="S31" s="106">
        <f t="shared" ref="S31:S38" si="8">SUM(T31:Y31)</f>
        <v>13</v>
      </c>
      <c r="T31" s="33">
        <v>2</v>
      </c>
      <c r="U31" s="33">
        <v>11</v>
      </c>
      <c r="V31" s="33">
        <v>0</v>
      </c>
      <c r="W31" s="33">
        <v>0</v>
      </c>
      <c r="X31" s="33">
        <v>0</v>
      </c>
      <c r="Y31" s="33">
        <v>0</v>
      </c>
      <c r="Z31" s="106">
        <f>SUM(AA31:AF31)</f>
        <v>0</v>
      </c>
      <c r="AA31" s="33">
        <v>0</v>
      </c>
      <c r="AB31" s="33">
        <v>0</v>
      </c>
      <c r="AC31" s="33">
        <v>0</v>
      </c>
      <c r="AD31" s="33">
        <v>0</v>
      </c>
      <c r="AE31" s="33">
        <v>0</v>
      </c>
      <c r="AF31" s="33">
        <v>0</v>
      </c>
      <c r="AG31" s="106">
        <f t="shared" si="7"/>
        <v>0</v>
      </c>
      <c r="AH31" s="33">
        <v>0</v>
      </c>
      <c r="AI31" s="33">
        <v>0</v>
      </c>
      <c r="AJ31" s="33">
        <v>0</v>
      </c>
      <c r="AK31" s="33">
        <v>0</v>
      </c>
      <c r="AL31" s="33">
        <v>0</v>
      </c>
      <c r="AM31" s="33">
        <v>0</v>
      </c>
      <c r="AN31" s="120">
        <f>(M31+N31)/K31</f>
        <v>0</v>
      </c>
      <c r="AO31" s="120">
        <f t="shared" ref="AO31:AO38" si="9">N31/K31</f>
        <v>0</v>
      </c>
      <c r="AP31" s="27" t="s">
        <v>93</v>
      </c>
      <c r="AQ31" s="29" t="s">
        <v>85</v>
      </c>
      <c r="AR31" s="35" t="s">
        <v>158</v>
      </c>
      <c r="AS31" s="35" t="s">
        <v>121</v>
      </c>
      <c r="AT31" s="27" t="s">
        <v>82</v>
      </c>
      <c r="AU31" s="35" t="s">
        <v>135</v>
      </c>
      <c r="AV31" s="36">
        <v>1</v>
      </c>
      <c r="AW31" s="36">
        <v>0.60799999999999998</v>
      </c>
      <c r="AX31" s="37"/>
      <c r="AY31" s="37"/>
      <c r="AZ31" s="37"/>
      <c r="BA31" s="37"/>
      <c r="BB31" s="37"/>
      <c r="BC31" s="123">
        <f t="shared" si="1"/>
        <v>1.6080000000000001</v>
      </c>
      <c r="BD31" s="36" t="s">
        <v>111</v>
      </c>
      <c r="BE31" s="49"/>
      <c r="BF31" s="49"/>
      <c r="BG31" s="49">
        <v>1.32E-2</v>
      </c>
      <c r="BH31" s="124">
        <f t="shared" si="2"/>
        <v>1.6212000000000002</v>
      </c>
      <c r="BI31" s="45">
        <f t="shared" ref="BI31:BI38" si="10">BH31/K31</f>
        <v>0.12470769230769232</v>
      </c>
      <c r="BJ31" s="39" t="s">
        <v>102</v>
      </c>
      <c r="BK31" s="136">
        <v>20</v>
      </c>
      <c r="BL31" s="137">
        <v>30</v>
      </c>
      <c r="BM31" s="137">
        <v>80</v>
      </c>
      <c r="BN31" s="137">
        <v>70</v>
      </c>
      <c r="BO31" s="137">
        <v>20</v>
      </c>
      <c r="BP31" s="137">
        <v>10</v>
      </c>
      <c r="BQ31" s="138">
        <f t="shared" si="3"/>
        <v>50</v>
      </c>
      <c r="BR31" s="138">
        <f t="shared" si="4"/>
        <v>150</v>
      </c>
      <c r="BS31" s="138">
        <f t="shared" si="5"/>
        <v>30</v>
      </c>
      <c r="BT31" s="138">
        <f t="shared" si="6"/>
        <v>230</v>
      </c>
      <c r="BU31" s="30"/>
      <c r="BV31" s="57"/>
      <c r="BW31" s="57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</row>
    <row r="32" spans="1:114" ht="13.5" hidden="1" customHeight="1">
      <c r="A32" s="26" t="s">
        <v>195</v>
      </c>
      <c r="B32" s="29" t="s">
        <v>196</v>
      </c>
      <c r="C32" s="29" t="s">
        <v>180</v>
      </c>
      <c r="D32" s="29" t="s">
        <v>117</v>
      </c>
      <c r="E32" s="28" t="s">
        <v>118</v>
      </c>
      <c r="F32" s="26" t="s">
        <v>108</v>
      </c>
      <c r="G32" s="27" t="s">
        <v>91</v>
      </c>
      <c r="H32" s="27" t="s">
        <v>92</v>
      </c>
      <c r="I32" s="31" t="s">
        <v>158</v>
      </c>
      <c r="J32" s="28" t="s">
        <v>121</v>
      </c>
      <c r="K32" s="106">
        <v>10</v>
      </c>
      <c r="L32" s="33">
        <v>10</v>
      </c>
      <c r="M32" s="33">
        <v>0</v>
      </c>
      <c r="N32" s="33">
        <v>0</v>
      </c>
      <c r="O32" s="106">
        <f t="shared" si="0"/>
        <v>34</v>
      </c>
      <c r="P32" s="33">
        <v>34</v>
      </c>
      <c r="Q32" s="33">
        <v>0</v>
      </c>
      <c r="R32" s="33">
        <v>0</v>
      </c>
      <c r="S32" s="106">
        <f t="shared" si="8"/>
        <v>10</v>
      </c>
      <c r="T32" s="33">
        <v>2</v>
      </c>
      <c r="U32" s="33">
        <v>8</v>
      </c>
      <c r="V32" s="33">
        <v>0</v>
      </c>
      <c r="W32" s="33">
        <v>0</v>
      </c>
      <c r="X32" s="33">
        <v>0</v>
      </c>
      <c r="Y32" s="33">
        <v>0</v>
      </c>
      <c r="Z32" s="106">
        <v>0</v>
      </c>
      <c r="AA32" s="33">
        <v>0</v>
      </c>
      <c r="AB32" s="33">
        <v>0</v>
      </c>
      <c r="AC32" s="33">
        <v>0</v>
      </c>
      <c r="AD32" s="33">
        <v>0</v>
      </c>
      <c r="AE32" s="33">
        <v>0</v>
      </c>
      <c r="AF32" s="33">
        <v>0</v>
      </c>
      <c r="AG32" s="106">
        <f t="shared" si="7"/>
        <v>0</v>
      </c>
      <c r="AH32" s="33">
        <v>0</v>
      </c>
      <c r="AI32" s="33">
        <v>0</v>
      </c>
      <c r="AJ32" s="33">
        <v>0</v>
      </c>
      <c r="AK32" s="33">
        <v>0</v>
      </c>
      <c r="AL32" s="33">
        <v>0</v>
      </c>
      <c r="AM32" s="33">
        <v>0</v>
      </c>
      <c r="AN32" s="120">
        <f>(M32+N32)/K32</f>
        <v>0</v>
      </c>
      <c r="AO32" s="120">
        <f t="shared" si="9"/>
        <v>0</v>
      </c>
      <c r="AP32" s="27" t="s">
        <v>93</v>
      </c>
      <c r="AQ32" s="27" t="s">
        <v>85</v>
      </c>
      <c r="AR32" s="35" t="s">
        <v>158</v>
      </c>
      <c r="AS32" s="35" t="s">
        <v>121</v>
      </c>
      <c r="AT32" s="27" t="s">
        <v>82</v>
      </c>
      <c r="AU32" s="35" t="s">
        <v>135</v>
      </c>
      <c r="AV32" s="36">
        <v>0</v>
      </c>
      <c r="AW32" s="68"/>
      <c r="AX32" s="36">
        <v>1.081</v>
      </c>
      <c r="AY32" s="37"/>
      <c r="AZ32" s="37"/>
      <c r="BA32" s="37"/>
      <c r="BB32" s="37"/>
      <c r="BC32" s="123">
        <f t="shared" si="1"/>
        <v>1.081</v>
      </c>
      <c r="BD32" s="36" t="s">
        <v>111</v>
      </c>
      <c r="BE32" s="49"/>
      <c r="BF32" s="49">
        <v>0.6</v>
      </c>
      <c r="BG32" s="49"/>
      <c r="BH32" s="124">
        <f t="shared" si="2"/>
        <v>1.681</v>
      </c>
      <c r="BI32" s="45">
        <f t="shared" si="10"/>
        <v>0.1681</v>
      </c>
      <c r="BJ32" s="39" t="s">
        <v>102</v>
      </c>
      <c r="BK32" s="136">
        <v>20</v>
      </c>
      <c r="BL32" s="137">
        <v>30</v>
      </c>
      <c r="BM32" s="137">
        <v>30</v>
      </c>
      <c r="BN32" s="137">
        <v>70</v>
      </c>
      <c r="BO32" s="137">
        <v>20</v>
      </c>
      <c r="BP32" s="137">
        <v>10</v>
      </c>
      <c r="BQ32" s="138">
        <f t="shared" si="3"/>
        <v>50</v>
      </c>
      <c r="BR32" s="138">
        <f t="shared" si="4"/>
        <v>100</v>
      </c>
      <c r="BS32" s="138">
        <f t="shared" si="5"/>
        <v>30</v>
      </c>
      <c r="BT32" s="138">
        <f t="shared" si="6"/>
        <v>180</v>
      </c>
      <c r="BU32" s="30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</row>
    <row r="33" spans="1:114" ht="13.5" hidden="1" customHeight="1">
      <c r="A33" s="24" t="s">
        <v>197</v>
      </c>
      <c r="B33" s="58" t="s">
        <v>198</v>
      </c>
      <c r="C33" s="30" t="s">
        <v>180</v>
      </c>
      <c r="D33" s="30" t="s">
        <v>117</v>
      </c>
      <c r="E33" s="28" t="s">
        <v>118</v>
      </c>
      <c r="F33" s="24" t="s">
        <v>108</v>
      </c>
      <c r="G33" s="27" t="s">
        <v>92</v>
      </c>
      <c r="H33" s="27" t="s">
        <v>92</v>
      </c>
      <c r="I33" s="35" t="s">
        <v>82</v>
      </c>
      <c r="J33" s="30" t="s">
        <v>140</v>
      </c>
      <c r="K33" s="107">
        <v>20</v>
      </c>
      <c r="L33" s="24">
        <v>14</v>
      </c>
      <c r="M33" s="24">
        <v>4</v>
      </c>
      <c r="N33" s="24">
        <v>2</v>
      </c>
      <c r="O33" s="106">
        <f t="shared" si="0"/>
        <v>94</v>
      </c>
      <c r="P33" s="24">
        <v>66</v>
      </c>
      <c r="Q33" s="24">
        <v>20</v>
      </c>
      <c r="R33" s="24">
        <v>8</v>
      </c>
      <c r="S33" s="106">
        <f t="shared" si="8"/>
        <v>14</v>
      </c>
      <c r="T33" s="24">
        <v>0</v>
      </c>
      <c r="U33" s="24">
        <v>6</v>
      </c>
      <c r="V33" s="24">
        <v>6</v>
      </c>
      <c r="W33" s="24">
        <v>2</v>
      </c>
      <c r="X33" s="24">
        <v>0</v>
      </c>
      <c r="Y33" s="24">
        <v>0</v>
      </c>
      <c r="Z33" s="106">
        <f t="shared" ref="Z33:Z38" si="11">SUM(AA33:AF33)</f>
        <v>4</v>
      </c>
      <c r="AA33" s="24">
        <v>0</v>
      </c>
      <c r="AB33" s="24">
        <v>4</v>
      </c>
      <c r="AC33" s="24">
        <v>0</v>
      </c>
      <c r="AD33" s="24">
        <v>0</v>
      </c>
      <c r="AE33" s="24">
        <v>0</v>
      </c>
      <c r="AF33" s="24">
        <v>0</v>
      </c>
      <c r="AG33" s="106">
        <f t="shared" si="7"/>
        <v>2</v>
      </c>
      <c r="AH33" s="24">
        <v>0</v>
      </c>
      <c r="AI33" s="24">
        <v>2</v>
      </c>
      <c r="AJ33" s="24">
        <v>0</v>
      </c>
      <c r="AK33" s="24">
        <v>0</v>
      </c>
      <c r="AL33" s="24">
        <v>0</v>
      </c>
      <c r="AM33" s="24">
        <v>0</v>
      </c>
      <c r="AN33" s="120">
        <f>(Z33+AG33)/K33</f>
        <v>0.3</v>
      </c>
      <c r="AO33" s="120">
        <f t="shared" si="9"/>
        <v>0.1</v>
      </c>
      <c r="AP33" s="27" t="s">
        <v>93</v>
      </c>
      <c r="AQ33" s="27" t="s">
        <v>85</v>
      </c>
      <c r="AR33" s="35" t="s">
        <v>100</v>
      </c>
      <c r="AS33" s="30" t="s">
        <v>134</v>
      </c>
      <c r="AT33" s="35" t="s">
        <v>86</v>
      </c>
      <c r="AU33" s="28" t="s">
        <v>140</v>
      </c>
      <c r="AV33" s="36">
        <v>0</v>
      </c>
      <c r="AX33" s="43">
        <v>1.73706</v>
      </c>
      <c r="AY33" s="43"/>
      <c r="AZ33" s="37"/>
      <c r="BA33" s="37"/>
      <c r="BB33" s="37"/>
      <c r="BC33" s="123">
        <f t="shared" si="1"/>
        <v>1.73706</v>
      </c>
      <c r="BD33" s="36" t="s">
        <v>111</v>
      </c>
      <c r="BE33" s="44"/>
      <c r="BF33" s="44">
        <v>0.35</v>
      </c>
      <c r="BG33" s="44"/>
      <c r="BH33" s="124">
        <f t="shared" si="2"/>
        <v>2.0870600000000001</v>
      </c>
      <c r="BI33" s="59">
        <f t="shared" si="10"/>
        <v>0.104353</v>
      </c>
      <c r="BJ33" s="39" t="s">
        <v>102</v>
      </c>
      <c r="BK33" s="136">
        <v>20</v>
      </c>
      <c r="BL33" s="137">
        <v>30</v>
      </c>
      <c r="BM33" s="137">
        <v>50</v>
      </c>
      <c r="BN33" s="137">
        <v>30</v>
      </c>
      <c r="BO33" s="137">
        <v>20</v>
      </c>
      <c r="BP33" s="137">
        <v>20</v>
      </c>
      <c r="BQ33" s="138">
        <f t="shared" si="3"/>
        <v>50</v>
      </c>
      <c r="BR33" s="138">
        <f t="shared" si="4"/>
        <v>80</v>
      </c>
      <c r="BS33" s="138">
        <f t="shared" si="5"/>
        <v>40</v>
      </c>
      <c r="BT33" s="138">
        <f t="shared" si="6"/>
        <v>170</v>
      </c>
      <c r="BU33" s="2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  <c r="DI33" s="57"/>
      <c r="DJ33" s="57"/>
    </row>
    <row r="34" spans="1:114" ht="12.75" hidden="1" customHeight="1">
      <c r="A34" s="25" t="s">
        <v>199</v>
      </c>
      <c r="B34" s="35" t="s">
        <v>200</v>
      </c>
      <c r="C34" s="47" t="s">
        <v>180</v>
      </c>
      <c r="D34" s="50" t="s">
        <v>117</v>
      </c>
      <c r="E34" s="28" t="s">
        <v>118</v>
      </c>
      <c r="F34" s="24" t="s">
        <v>108</v>
      </c>
      <c r="G34" s="28" t="s">
        <v>80</v>
      </c>
      <c r="H34" s="28" t="s">
        <v>80</v>
      </c>
      <c r="I34" s="28" t="s">
        <v>158</v>
      </c>
      <c r="J34" s="47" t="s">
        <v>135</v>
      </c>
      <c r="K34" s="107">
        <v>49</v>
      </c>
      <c r="L34" s="24">
        <v>34</v>
      </c>
      <c r="M34" s="24">
        <v>12</v>
      </c>
      <c r="N34" s="33">
        <v>3</v>
      </c>
      <c r="O34" s="106">
        <f t="shared" si="0"/>
        <v>245</v>
      </c>
      <c r="P34" s="33">
        <v>172</v>
      </c>
      <c r="Q34" s="33">
        <v>60</v>
      </c>
      <c r="R34" s="33">
        <v>13</v>
      </c>
      <c r="S34" s="106">
        <f t="shared" si="8"/>
        <v>34</v>
      </c>
      <c r="T34" s="33">
        <v>0</v>
      </c>
      <c r="U34" s="33">
        <v>6</v>
      </c>
      <c r="V34" s="33">
        <v>20</v>
      </c>
      <c r="W34" s="33">
        <v>8</v>
      </c>
      <c r="X34" s="33">
        <v>0</v>
      </c>
      <c r="Y34" s="33">
        <v>0</v>
      </c>
      <c r="Z34" s="106">
        <f t="shared" si="11"/>
        <v>12</v>
      </c>
      <c r="AA34" s="33">
        <v>0</v>
      </c>
      <c r="AB34" s="33">
        <v>8</v>
      </c>
      <c r="AC34" s="33">
        <v>0</v>
      </c>
      <c r="AD34" s="33">
        <v>4</v>
      </c>
      <c r="AE34" s="33">
        <v>0</v>
      </c>
      <c r="AF34" s="33">
        <v>0</v>
      </c>
      <c r="AG34" s="106">
        <f t="shared" si="7"/>
        <v>3</v>
      </c>
      <c r="AH34" s="33">
        <v>0</v>
      </c>
      <c r="AI34" s="33">
        <v>2</v>
      </c>
      <c r="AJ34" s="33">
        <v>1</v>
      </c>
      <c r="AK34" s="33">
        <v>0</v>
      </c>
      <c r="AL34" s="33">
        <v>0</v>
      </c>
      <c r="AM34" s="33">
        <v>0</v>
      </c>
      <c r="AN34" s="120">
        <f>(M34+N34)/K34</f>
        <v>0.30612244897959184</v>
      </c>
      <c r="AO34" s="120">
        <f t="shared" si="9"/>
        <v>6.1224489795918366E-2</v>
      </c>
      <c r="AP34" s="27" t="s">
        <v>93</v>
      </c>
      <c r="AQ34" s="58" t="s">
        <v>85</v>
      </c>
      <c r="AR34" s="28" t="s">
        <v>158</v>
      </c>
      <c r="AS34" s="47" t="s">
        <v>135</v>
      </c>
      <c r="AT34" s="47" t="s">
        <v>82</v>
      </c>
      <c r="AU34" s="58" t="s">
        <v>87</v>
      </c>
      <c r="AV34" s="36">
        <v>3.0981874600000001</v>
      </c>
      <c r="AW34" s="43">
        <v>3.6440000000000001</v>
      </c>
      <c r="AX34" s="43"/>
      <c r="AY34" s="43"/>
      <c r="AZ34" s="37"/>
      <c r="BA34" s="37"/>
      <c r="BB34" s="37"/>
      <c r="BC34" s="123">
        <f t="shared" si="1"/>
        <v>6.7421874600000002</v>
      </c>
      <c r="BD34" s="36" t="s">
        <v>111</v>
      </c>
      <c r="BE34" s="44"/>
      <c r="BF34" s="44"/>
      <c r="BG34" s="44"/>
      <c r="BH34" s="124">
        <f t="shared" si="2"/>
        <v>6.7421874600000002</v>
      </c>
      <c r="BI34" s="45">
        <f t="shared" si="10"/>
        <v>0.13759566244897958</v>
      </c>
      <c r="BJ34" s="39" t="s">
        <v>102</v>
      </c>
      <c r="BK34" s="136">
        <v>20</v>
      </c>
      <c r="BL34" s="137">
        <v>30</v>
      </c>
      <c r="BM34" s="137">
        <v>50</v>
      </c>
      <c r="BN34" s="137">
        <v>70</v>
      </c>
      <c r="BO34" s="137">
        <v>0</v>
      </c>
      <c r="BP34" s="137">
        <v>20</v>
      </c>
      <c r="BQ34" s="138">
        <f t="shared" si="3"/>
        <v>50</v>
      </c>
      <c r="BR34" s="138">
        <f t="shared" si="4"/>
        <v>120</v>
      </c>
      <c r="BS34" s="138">
        <f t="shared" si="5"/>
        <v>20</v>
      </c>
      <c r="BT34" s="138">
        <f t="shared" si="6"/>
        <v>190</v>
      </c>
      <c r="BU34" s="55"/>
      <c r="BV34" s="8"/>
      <c r="BW34" s="46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</row>
    <row r="35" spans="1:114" ht="13.5" hidden="1" customHeight="1">
      <c r="A35" s="25" t="s">
        <v>201</v>
      </c>
      <c r="B35" s="30" t="s">
        <v>202</v>
      </c>
      <c r="C35" s="28" t="s">
        <v>203</v>
      </c>
      <c r="D35" s="50" t="s">
        <v>117</v>
      </c>
      <c r="E35" s="28" t="s">
        <v>118</v>
      </c>
      <c r="F35" s="24" t="s">
        <v>108</v>
      </c>
      <c r="G35" s="28" t="s">
        <v>80</v>
      </c>
      <c r="H35" s="28" t="s">
        <v>80</v>
      </c>
      <c r="I35" s="28" t="s">
        <v>86</v>
      </c>
      <c r="J35" s="47" t="s">
        <v>140</v>
      </c>
      <c r="K35" s="109">
        <v>20</v>
      </c>
      <c r="L35" s="24">
        <v>14</v>
      </c>
      <c r="M35" s="24">
        <v>6</v>
      </c>
      <c r="N35" s="24">
        <v>0</v>
      </c>
      <c r="O35" s="106">
        <f t="shared" si="0"/>
        <v>84</v>
      </c>
      <c r="P35" s="24">
        <v>56</v>
      </c>
      <c r="Q35" s="24">
        <v>28</v>
      </c>
      <c r="R35" s="24">
        <v>0</v>
      </c>
      <c r="S35" s="106">
        <f t="shared" si="8"/>
        <v>14</v>
      </c>
      <c r="T35" s="24">
        <v>0</v>
      </c>
      <c r="U35" s="24">
        <v>6</v>
      </c>
      <c r="V35" s="24">
        <v>8</v>
      </c>
      <c r="W35" s="24">
        <v>0</v>
      </c>
      <c r="X35" s="24">
        <v>0</v>
      </c>
      <c r="Y35" s="24">
        <v>0</v>
      </c>
      <c r="Z35" s="106">
        <f t="shared" si="11"/>
        <v>6</v>
      </c>
      <c r="AA35" s="24">
        <v>0</v>
      </c>
      <c r="AB35" s="24">
        <v>4</v>
      </c>
      <c r="AC35" s="24">
        <v>0</v>
      </c>
      <c r="AD35" s="24">
        <v>2</v>
      </c>
      <c r="AE35" s="24">
        <v>0</v>
      </c>
      <c r="AF35" s="24">
        <v>0</v>
      </c>
      <c r="AG35" s="106">
        <f t="shared" si="7"/>
        <v>0</v>
      </c>
      <c r="AH35" s="33">
        <v>0</v>
      </c>
      <c r="AI35" s="33">
        <v>0</v>
      </c>
      <c r="AJ35" s="33">
        <v>0</v>
      </c>
      <c r="AK35" s="33">
        <v>0</v>
      </c>
      <c r="AL35" s="33">
        <v>0</v>
      </c>
      <c r="AM35" s="33">
        <v>0</v>
      </c>
      <c r="AN35" s="120">
        <f>(M35+N35)/K35</f>
        <v>0.3</v>
      </c>
      <c r="AO35" s="120">
        <f t="shared" si="9"/>
        <v>0</v>
      </c>
      <c r="AP35" s="27" t="s">
        <v>93</v>
      </c>
      <c r="AQ35" s="29" t="s">
        <v>85</v>
      </c>
      <c r="AR35" s="28" t="s">
        <v>86</v>
      </c>
      <c r="AS35" s="30" t="s">
        <v>140</v>
      </c>
      <c r="AT35" s="35" t="s">
        <v>94</v>
      </c>
      <c r="AU35" s="35" t="s">
        <v>119</v>
      </c>
      <c r="AV35" s="36">
        <v>0</v>
      </c>
      <c r="AW35" s="36"/>
      <c r="AX35" s="36"/>
      <c r="AY35" s="36">
        <v>1</v>
      </c>
      <c r="AZ35" s="36">
        <v>0.95899999999999996</v>
      </c>
      <c r="BA35" s="37"/>
      <c r="BB35" s="37"/>
      <c r="BC35" s="123">
        <f t="shared" si="1"/>
        <v>1.9590000000000001</v>
      </c>
      <c r="BD35" s="24" t="s">
        <v>111</v>
      </c>
      <c r="BE35" s="30"/>
      <c r="BF35" s="30"/>
      <c r="BG35" s="30"/>
      <c r="BH35" s="124">
        <f t="shared" si="2"/>
        <v>1.9590000000000001</v>
      </c>
      <c r="BI35" s="45">
        <f t="shared" si="10"/>
        <v>9.7950000000000009E-2</v>
      </c>
      <c r="BJ35" s="39" t="s">
        <v>122</v>
      </c>
      <c r="BK35" s="136">
        <v>20</v>
      </c>
      <c r="BL35" s="137">
        <v>30</v>
      </c>
      <c r="BM35" s="137">
        <v>0</v>
      </c>
      <c r="BN35" s="137">
        <v>30</v>
      </c>
      <c r="BO35" s="137">
        <v>0</v>
      </c>
      <c r="BP35" s="137">
        <v>10</v>
      </c>
      <c r="BQ35" s="138">
        <f t="shared" si="3"/>
        <v>50</v>
      </c>
      <c r="BR35" s="138">
        <f t="shared" si="4"/>
        <v>30</v>
      </c>
      <c r="BS35" s="138">
        <f t="shared" si="5"/>
        <v>10</v>
      </c>
      <c r="BT35" s="138">
        <f t="shared" si="6"/>
        <v>90</v>
      </c>
      <c r="BU35" s="35"/>
      <c r="BV35" s="8"/>
      <c r="BW35" s="46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</row>
    <row r="36" spans="1:114" ht="13.5" hidden="1" customHeight="1">
      <c r="A36" s="24" t="s">
        <v>204</v>
      </c>
      <c r="B36" s="47" t="s">
        <v>205</v>
      </c>
      <c r="C36" s="61" t="s">
        <v>206</v>
      </c>
      <c r="D36" s="50" t="s">
        <v>77</v>
      </c>
      <c r="E36" s="47" t="s">
        <v>78</v>
      </c>
      <c r="F36" s="24" t="s">
        <v>108</v>
      </c>
      <c r="G36" s="47" t="s">
        <v>91</v>
      </c>
      <c r="H36" s="47" t="s">
        <v>92</v>
      </c>
      <c r="I36" s="31" t="s">
        <v>158</v>
      </c>
      <c r="J36" s="30" t="s">
        <v>140</v>
      </c>
      <c r="K36" s="109">
        <v>40</v>
      </c>
      <c r="L36" s="24">
        <v>0</v>
      </c>
      <c r="M36" s="24">
        <v>27</v>
      </c>
      <c r="N36" s="24">
        <v>13</v>
      </c>
      <c r="O36" s="109">
        <f t="shared" si="0"/>
        <v>93</v>
      </c>
      <c r="P36" s="24">
        <v>0</v>
      </c>
      <c r="Q36" s="24">
        <v>60</v>
      </c>
      <c r="R36" s="24">
        <v>33</v>
      </c>
      <c r="S36" s="109">
        <f t="shared" si="8"/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109">
        <f t="shared" si="11"/>
        <v>27</v>
      </c>
      <c r="AA36" s="24">
        <v>21</v>
      </c>
      <c r="AB36" s="24">
        <v>6</v>
      </c>
      <c r="AC36" s="24">
        <v>0</v>
      </c>
      <c r="AD36" s="24">
        <v>0</v>
      </c>
      <c r="AE36" s="24">
        <v>0</v>
      </c>
      <c r="AF36" s="24">
        <v>0</v>
      </c>
      <c r="AG36" s="109">
        <f t="shared" si="7"/>
        <v>13</v>
      </c>
      <c r="AH36" s="24">
        <v>6</v>
      </c>
      <c r="AI36" s="24">
        <v>7</v>
      </c>
      <c r="AJ36" s="24">
        <v>0</v>
      </c>
      <c r="AK36" s="24">
        <v>0</v>
      </c>
      <c r="AL36" s="24">
        <v>0</v>
      </c>
      <c r="AM36" s="24">
        <v>0</v>
      </c>
      <c r="AN36" s="120">
        <f>(M36+N36)/K36</f>
        <v>1</v>
      </c>
      <c r="AO36" s="120">
        <f t="shared" si="9"/>
        <v>0.32500000000000001</v>
      </c>
      <c r="AP36" s="27" t="s">
        <v>93</v>
      </c>
      <c r="AQ36" s="29" t="s">
        <v>85</v>
      </c>
      <c r="AR36" s="35" t="s">
        <v>158</v>
      </c>
      <c r="AS36" s="30" t="s">
        <v>146</v>
      </c>
      <c r="AT36" s="35" t="s">
        <v>82</v>
      </c>
      <c r="AU36" s="30" t="s">
        <v>207</v>
      </c>
      <c r="AV36" s="36">
        <v>2</v>
      </c>
      <c r="AW36" s="36">
        <f>1.1406148+0.7</f>
        <v>1.8406148</v>
      </c>
      <c r="AX36" s="37"/>
      <c r="AY36" s="37"/>
      <c r="AZ36" s="37"/>
      <c r="BA36" s="37"/>
      <c r="BB36" s="37"/>
      <c r="BC36" s="123">
        <f t="shared" si="1"/>
        <v>3.8406148</v>
      </c>
      <c r="BD36" s="24" t="s">
        <v>111</v>
      </c>
      <c r="BE36" s="24"/>
      <c r="BF36" s="49"/>
      <c r="BG36" s="44"/>
      <c r="BH36" s="124">
        <f t="shared" si="2"/>
        <v>3.8406148</v>
      </c>
      <c r="BI36" s="45">
        <f t="shared" si="10"/>
        <v>9.6015370000000003E-2</v>
      </c>
      <c r="BJ36" s="39" t="s">
        <v>102</v>
      </c>
      <c r="BK36" s="136">
        <v>40</v>
      </c>
      <c r="BL36" s="137">
        <v>20</v>
      </c>
      <c r="BM36" s="137">
        <v>80</v>
      </c>
      <c r="BN36" s="137">
        <v>30</v>
      </c>
      <c r="BO36" s="137">
        <v>20</v>
      </c>
      <c r="BP36" s="137">
        <v>30</v>
      </c>
      <c r="BQ36" s="138">
        <f t="shared" si="3"/>
        <v>60</v>
      </c>
      <c r="BR36" s="138">
        <f t="shared" si="4"/>
        <v>110</v>
      </c>
      <c r="BS36" s="138">
        <f t="shared" si="5"/>
        <v>50</v>
      </c>
      <c r="BT36" s="138">
        <f t="shared" si="6"/>
        <v>220</v>
      </c>
      <c r="BU36" s="55"/>
      <c r="BV36" s="8"/>
      <c r="BW36" s="46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</row>
    <row r="37" spans="1:114" ht="13.5" hidden="1" customHeight="1">
      <c r="A37" s="25" t="s">
        <v>208</v>
      </c>
      <c r="B37" s="29" t="s">
        <v>209</v>
      </c>
      <c r="C37" s="28" t="s">
        <v>206</v>
      </c>
      <c r="D37" s="29" t="s">
        <v>77</v>
      </c>
      <c r="E37" s="28" t="s">
        <v>78</v>
      </c>
      <c r="F37" s="25" t="s">
        <v>108</v>
      </c>
      <c r="G37" s="27" t="s">
        <v>91</v>
      </c>
      <c r="H37" s="27" t="s">
        <v>92</v>
      </c>
      <c r="I37" s="56" t="s">
        <v>210</v>
      </c>
      <c r="J37" s="28" t="s">
        <v>121</v>
      </c>
      <c r="K37" s="112">
        <v>45</v>
      </c>
      <c r="L37" s="33">
        <v>15</v>
      </c>
      <c r="M37" s="33">
        <v>18</v>
      </c>
      <c r="N37" s="33">
        <v>12</v>
      </c>
      <c r="O37" s="106">
        <f t="shared" si="0"/>
        <v>163</v>
      </c>
      <c r="P37" s="53">
        <v>90</v>
      </c>
      <c r="Q37" s="33">
        <v>43</v>
      </c>
      <c r="R37" s="33">
        <v>30</v>
      </c>
      <c r="S37" s="107">
        <f t="shared" si="8"/>
        <v>15</v>
      </c>
      <c r="T37" s="33">
        <v>0</v>
      </c>
      <c r="U37" s="53">
        <v>0</v>
      </c>
      <c r="V37" s="33">
        <v>15</v>
      </c>
      <c r="W37" s="33">
        <v>0</v>
      </c>
      <c r="X37" s="33">
        <v>0</v>
      </c>
      <c r="Y37" s="33">
        <v>0</v>
      </c>
      <c r="Z37" s="106">
        <f t="shared" si="11"/>
        <v>18</v>
      </c>
      <c r="AA37" s="33">
        <v>11</v>
      </c>
      <c r="AB37" s="33">
        <v>7</v>
      </c>
      <c r="AC37" s="33">
        <v>0</v>
      </c>
      <c r="AD37" s="33">
        <v>0</v>
      </c>
      <c r="AE37" s="33">
        <v>0</v>
      </c>
      <c r="AF37" s="33">
        <v>0</v>
      </c>
      <c r="AG37" s="106">
        <f t="shared" si="7"/>
        <v>12</v>
      </c>
      <c r="AH37" s="33">
        <v>6</v>
      </c>
      <c r="AI37" s="33">
        <v>6</v>
      </c>
      <c r="AJ37" s="33">
        <v>0</v>
      </c>
      <c r="AK37" s="33">
        <v>0</v>
      </c>
      <c r="AL37" s="33">
        <v>0</v>
      </c>
      <c r="AM37" s="33">
        <v>0</v>
      </c>
      <c r="AN37" s="120">
        <f>(Z37+AG37)/K37</f>
        <v>0.66666666666666663</v>
      </c>
      <c r="AO37" s="120">
        <f t="shared" si="9"/>
        <v>0.26666666666666666</v>
      </c>
      <c r="AP37" s="27" t="s">
        <v>93</v>
      </c>
      <c r="AQ37" s="35" t="s">
        <v>85</v>
      </c>
      <c r="AR37" s="30" t="s">
        <v>210</v>
      </c>
      <c r="AS37" s="28" t="s">
        <v>134</v>
      </c>
      <c r="AT37" s="27" t="s">
        <v>82</v>
      </c>
      <c r="AU37" s="28" t="s">
        <v>101</v>
      </c>
      <c r="AV37" s="36">
        <v>3.627094</v>
      </c>
      <c r="AW37" s="37"/>
      <c r="AX37" s="37"/>
      <c r="AY37" s="37"/>
      <c r="AZ37" s="37"/>
      <c r="BA37" s="36"/>
      <c r="BB37" s="37"/>
      <c r="BC37" s="123">
        <f t="shared" si="1"/>
        <v>3.627094</v>
      </c>
      <c r="BD37" s="24" t="s">
        <v>111</v>
      </c>
      <c r="BE37" s="24"/>
      <c r="BF37" s="24"/>
      <c r="BG37" s="49">
        <v>0.20524999999999999</v>
      </c>
      <c r="BH37" s="124">
        <f t="shared" si="2"/>
        <v>3.832344</v>
      </c>
      <c r="BI37" s="45">
        <f t="shared" si="10"/>
        <v>8.5163199999999994E-2</v>
      </c>
      <c r="BJ37" s="39" t="s">
        <v>102</v>
      </c>
      <c r="BK37" s="136">
        <v>40</v>
      </c>
      <c r="BL37" s="137">
        <v>20</v>
      </c>
      <c r="BM37" s="137">
        <v>80</v>
      </c>
      <c r="BN37" s="137">
        <v>70</v>
      </c>
      <c r="BO37" s="137">
        <v>20</v>
      </c>
      <c r="BP37" s="137">
        <v>30</v>
      </c>
      <c r="BQ37" s="138">
        <f t="shared" si="3"/>
        <v>60</v>
      </c>
      <c r="BR37" s="138">
        <f t="shared" si="4"/>
        <v>150</v>
      </c>
      <c r="BS37" s="138">
        <f t="shared" si="5"/>
        <v>50</v>
      </c>
      <c r="BT37" s="138">
        <f t="shared" si="6"/>
        <v>260</v>
      </c>
      <c r="BU37" s="55"/>
      <c r="BV37" s="8"/>
      <c r="BW37" s="46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</row>
    <row r="38" spans="1:114" ht="13.5" hidden="1" customHeight="1">
      <c r="A38" s="25" t="s">
        <v>211</v>
      </c>
      <c r="B38" s="50" t="s">
        <v>212</v>
      </c>
      <c r="C38" s="29" t="s">
        <v>206</v>
      </c>
      <c r="D38" s="29" t="s">
        <v>77</v>
      </c>
      <c r="E38" s="28" t="s">
        <v>78</v>
      </c>
      <c r="F38" s="25" t="s">
        <v>79</v>
      </c>
      <c r="G38" s="27" t="s">
        <v>92</v>
      </c>
      <c r="H38" s="27" t="s">
        <v>92</v>
      </c>
      <c r="I38" s="56" t="s">
        <v>213</v>
      </c>
      <c r="J38" s="28" t="s">
        <v>99</v>
      </c>
      <c r="K38" s="107">
        <v>85</v>
      </c>
      <c r="L38" s="33">
        <v>66</v>
      </c>
      <c r="M38" s="33">
        <v>13</v>
      </c>
      <c r="N38" s="33">
        <v>6</v>
      </c>
      <c r="O38" s="107">
        <f t="shared" si="0"/>
        <v>453</v>
      </c>
      <c r="P38" s="33">
        <v>333</v>
      </c>
      <c r="Q38" s="33">
        <v>94</v>
      </c>
      <c r="R38" s="33">
        <v>26</v>
      </c>
      <c r="S38" s="107">
        <f t="shared" si="8"/>
        <v>66</v>
      </c>
      <c r="T38" s="33">
        <v>0</v>
      </c>
      <c r="U38" s="33">
        <v>25</v>
      </c>
      <c r="V38" s="33">
        <v>27</v>
      </c>
      <c r="W38" s="33">
        <v>14</v>
      </c>
      <c r="X38" s="33">
        <v>0</v>
      </c>
      <c r="Y38" s="33">
        <v>0</v>
      </c>
      <c r="Z38" s="106">
        <f t="shared" si="11"/>
        <v>13</v>
      </c>
      <c r="AA38" s="33">
        <v>0</v>
      </c>
      <c r="AB38" s="33">
        <v>1</v>
      </c>
      <c r="AC38" s="33">
        <v>2</v>
      </c>
      <c r="AD38" s="33">
        <v>0</v>
      </c>
      <c r="AE38" s="33">
        <v>10</v>
      </c>
      <c r="AF38" s="33">
        <v>0</v>
      </c>
      <c r="AG38" s="106">
        <f t="shared" si="7"/>
        <v>6</v>
      </c>
      <c r="AH38" s="33">
        <v>0</v>
      </c>
      <c r="AI38" s="33">
        <v>4</v>
      </c>
      <c r="AJ38" s="33">
        <v>2</v>
      </c>
      <c r="AK38" s="33">
        <v>0</v>
      </c>
      <c r="AL38" s="33">
        <v>0</v>
      </c>
      <c r="AM38" s="33">
        <v>0</v>
      </c>
      <c r="AN38" s="120">
        <f>(Z38+AG38)/K38</f>
        <v>0.22352941176470589</v>
      </c>
      <c r="AO38" s="120">
        <f t="shared" si="9"/>
        <v>7.0588235294117646E-2</v>
      </c>
      <c r="AP38" s="27" t="s">
        <v>93</v>
      </c>
      <c r="AQ38" s="27" t="s">
        <v>85</v>
      </c>
      <c r="AR38" s="27" t="s">
        <v>214</v>
      </c>
      <c r="AS38" s="27" t="s">
        <v>99</v>
      </c>
      <c r="AT38" s="35" t="s">
        <v>100</v>
      </c>
      <c r="AU38" s="27" t="s">
        <v>83</v>
      </c>
      <c r="AV38" s="36">
        <v>7.6645485000000004</v>
      </c>
      <c r="AW38" s="43"/>
      <c r="AX38" s="43"/>
      <c r="AY38" s="43"/>
      <c r="AZ38" s="37"/>
      <c r="BA38" s="37"/>
      <c r="BB38" s="37"/>
      <c r="BC38" s="123">
        <f t="shared" si="1"/>
        <v>7.6645485000000004</v>
      </c>
      <c r="BD38" s="36" t="s">
        <v>111</v>
      </c>
      <c r="BE38" s="44"/>
      <c r="BF38" s="44"/>
      <c r="BG38" s="44"/>
      <c r="BH38" s="124">
        <f t="shared" si="2"/>
        <v>7.6645485000000004</v>
      </c>
      <c r="BI38" s="45">
        <f t="shared" si="10"/>
        <v>9.0171158823529413E-2</v>
      </c>
      <c r="BJ38" s="39" t="s">
        <v>102</v>
      </c>
      <c r="BK38" s="136">
        <v>40</v>
      </c>
      <c r="BL38" s="137">
        <v>20</v>
      </c>
      <c r="BM38" s="137">
        <v>80</v>
      </c>
      <c r="BN38" s="137">
        <v>70</v>
      </c>
      <c r="BO38" s="137">
        <v>0</v>
      </c>
      <c r="BP38" s="137">
        <v>10</v>
      </c>
      <c r="BQ38" s="138">
        <f t="shared" si="3"/>
        <v>60</v>
      </c>
      <c r="BR38" s="138">
        <f t="shared" si="4"/>
        <v>150</v>
      </c>
      <c r="BS38" s="138">
        <f t="shared" si="5"/>
        <v>10</v>
      </c>
      <c r="BT38" s="138">
        <f t="shared" si="6"/>
        <v>220</v>
      </c>
      <c r="BU38" s="27"/>
      <c r="BV38" s="8"/>
      <c r="BW38" s="46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</row>
    <row r="39" spans="1:114" ht="13.5" hidden="1" customHeight="1">
      <c r="A39" s="24" t="s">
        <v>215</v>
      </c>
      <c r="B39" s="29" t="s">
        <v>216</v>
      </c>
      <c r="C39" s="29" t="s">
        <v>206</v>
      </c>
      <c r="D39" s="29" t="s">
        <v>77</v>
      </c>
      <c r="E39" s="28" t="s">
        <v>78</v>
      </c>
      <c r="F39" s="24" t="s">
        <v>79</v>
      </c>
      <c r="G39" s="35" t="s">
        <v>80</v>
      </c>
      <c r="H39" s="27" t="s">
        <v>81</v>
      </c>
      <c r="I39" s="31" t="s">
        <v>109</v>
      </c>
      <c r="J39" s="28" t="s">
        <v>146</v>
      </c>
      <c r="K39" s="109">
        <v>0</v>
      </c>
      <c r="L39" s="33">
        <v>53</v>
      </c>
      <c r="M39" s="33">
        <v>0</v>
      </c>
      <c r="N39" s="24">
        <v>0</v>
      </c>
      <c r="O39" s="106">
        <f t="shared" si="0"/>
        <v>231</v>
      </c>
      <c r="P39" s="24">
        <v>231</v>
      </c>
      <c r="Q39" s="24">
        <v>0</v>
      </c>
      <c r="R39" s="24">
        <v>0</v>
      </c>
      <c r="S39" s="106">
        <v>0</v>
      </c>
      <c r="T39" s="24">
        <v>8</v>
      </c>
      <c r="U39" s="24">
        <v>34</v>
      </c>
      <c r="V39" s="24">
        <v>8</v>
      </c>
      <c r="W39" s="24">
        <v>1</v>
      </c>
      <c r="X39" s="24">
        <v>2</v>
      </c>
      <c r="Y39" s="24">
        <v>0</v>
      </c>
      <c r="Z39" s="106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106">
        <f t="shared" si="7"/>
        <v>0</v>
      </c>
      <c r="AH39" s="24">
        <v>0</v>
      </c>
      <c r="AI39" s="24">
        <v>0</v>
      </c>
      <c r="AJ39" s="24">
        <v>0</v>
      </c>
      <c r="AK39" s="24">
        <v>0</v>
      </c>
      <c r="AL39" s="24">
        <v>0</v>
      </c>
      <c r="AM39" s="24">
        <v>0</v>
      </c>
      <c r="AN39" s="120">
        <f>(M39+N39)/BV39</f>
        <v>0</v>
      </c>
      <c r="AO39" s="120">
        <f>N39/BV39</f>
        <v>0</v>
      </c>
      <c r="AP39" s="27" t="s">
        <v>84</v>
      </c>
      <c r="AQ39" s="29" t="s">
        <v>85</v>
      </c>
      <c r="AR39" s="28" t="s">
        <v>109</v>
      </c>
      <c r="AS39" s="27" t="s">
        <v>146</v>
      </c>
      <c r="AT39" s="28" t="s">
        <v>120</v>
      </c>
      <c r="AU39" s="27" t="s">
        <v>134</v>
      </c>
      <c r="AV39" s="36">
        <v>0.64834700000000001</v>
      </c>
      <c r="AW39" s="43"/>
      <c r="AX39" s="36"/>
      <c r="AY39" s="36"/>
      <c r="AZ39" s="36">
        <v>2.9569999999999999</v>
      </c>
      <c r="BA39" s="43">
        <v>1.3360000000000001</v>
      </c>
      <c r="BB39" s="36"/>
      <c r="BC39" s="123">
        <f t="shared" si="1"/>
        <v>4.9413470000000004</v>
      </c>
      <c r="BD39" s="24"/>
      <c r="BE39" s="24"/>
      <c r="BF39" s="24"/>
      <c r="BG39" s="24"/>
      <c r="BH39" s="124">
        <f t="shared" si="2"/>
        <v>4.9413470000000004</v>
      </c>
      <c r="BI39" s="45">
        <f>BH39/BV39</f>
        <v>9.3232962264150954E-2</v>
      </c>
      <c r="BJ39" s="39" t="s">
        <v>102</v>
      </c>
      <c r="BK39" s="136">
        <v>40</v>
      </c>
      <c r="BL39" s="137">
        <v>20</v>
      </c>
      <c r="BM39" s="137">
        <v>60</v>
      </c>
      <c r="BN39" s="137">
        <v>70</v>
      </c>
      <c r="BO39" s="137">
        <v>20</v>
      </c>
      <c r="BP39" s="137">
        <v>20</v>
      </c>
      <c r="BQ39" s="138">
        <f t="shared" si="3"/>
        <v>60</v>
      </c>
      <c r="BR39" s="138">
        <f t="shared" si="4"/>
        <v>130</v>
      </c>
      <c r="BS39" s="138">
        <f t="shared" si="5"/>
        <v>40</v>
      </c>
      <c r="BT39" s="138">
        <f t="shared" si="6"/>
        <v>230</v>
      </c>
      <c r="BU39" s="28" t="s">
        <v>217</v>
      </c>
      <c r="BV39" s="202">
        <v>53</v>
      </c>
      <c r="BW39" s="46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</row>
    <row r="40" spans="1:114" ht="13.5" hidden="1" customHeight="1">
      <c r="A40" s="25" t="s">
        <v>218</v>
      </c>
      <c r="B40" s="30" t="s">
        <v>219</v>
      </c>
      <c r="C40" s="30" t="s">
        <v>206</v>
      </c>
      <c r="D40" s="30" t="s">
        <v>77</v>
      </c>
      <c r="E40" s="28" t="s">
        <v>78</v>
      </c>
      <c r="F40" s="24" t="s">
        <v>79</v>
      </c>
      <c r="G40" s="47" t="s">
        <v>80</v>
      </c>
      <c r="H40" s="28" t="s">
        <v>80</v>
      </c>
      <c r="I40" s="28" t="s">
        <v>109</v>
      </c>
      <c r="J40" s="28" t="s">
        <v>121</v>
      </c>
      <c r="K40" s="112">
        <v>0</v>
      </c>
      <c r="L40" s="24">
        <v>37</v>
      </c>
      <c r="M40" s="24">
        <v>18</v>
      </c>
      <c r="N40" s="33">
        <v>3</v>
      </c>
      <c r="O40" s="106">
        <f t="shared" si="0"/>
        <v>221</v>
      </c>
      <c r="P40" s="33">
        <v>147</v>
      </c>
      <c r="Q40" s="33">
        <v>61</v>
      </c>
      <c r="R40" s="33">
        <v>13</v>
      </c>
      <c r="S40" s="106">
        <v>0</v>
      </c>
      <c r="T40" s="33">
        <v>8</v>
      </c>
      <c r="U40" s="33">
        <v>18</v>
      </c>
      <c r="V40" s="33">
        <v>9</v>
      </c>
      <c r="W40" s="33">
        <v>2</v>
      </c>
      <c r="X40" s="33">
        <v>0</v>
      </c>
      <c r="Y40" s="33">
        <v>0</v>
      </c>
      <c r="Z40" s="106">
        <v>0</v>
      </c>
      <c r="AA40" s="33">
        <v>8</v>
      </c>
      <c r="AB40" s="33">
        <v>8</v>
      </c>
      <c r="AC40" s="33">
        <v>1</v>
      </c>
      <c r="AD40" s="33">
        <v>0</v>
      </c>
      <c r="AE40" s="33">
        <v>1</v>
      </c>
      <c r="AF40" s="33">
        <v>0</v>
      </c>
      <c r="AG40" s="106">
        <v>0</v>
      </c>
      <c r="AH40" s="24">
        <v>0</v>
      </c>
      <c r="AI40" s="24">
        <v>2</v>
      </c>
      <c r="AJ40" s="24">
        <v>1</v>
      </c>
      <c r="AK40" s="24">
        <v>0</v>
      </c>
      <c r="AL40" s="24">
        <v>0</v>
      </c>
      <c r="AM40" s="24">
        <v>0</v>
      </c>
      <c r="AN40" s="120">
        <f>(M40+N40)/BV40</f>
        <v>0.36206896551724138</v>
      </c>
      <c r="AO40" s="120">
        <f>N40/BV40</f>
        <v>5.1724137931034482E-2</v>
      </c>
      <c r="AP40" s="27" t="s">
        <v>93</v>
      </c>
      <c r="AQ40" s="30" t="s">
        <v>85</v>
      </c>
      <c r="AR40" s="28" t="s">
        <v>109</v>
      </c>
      <c r="AS40" s="27" t="s">
        <v>119</v>
      </c>
      <c r="AT40" s="28" t="s">
        <v>128</v>
      </c>
      <c r="AU40" s="28" t="s">
        <v>135</v>
      </c>
      <c r="AV40" s="36">
        <v>0.69637300000000002</v>
      </c>
      <c r="AW40" s="36"/>
      <c r="AX40" s="36"/>
      <c r="AY40" s="36"/>
      <c r="AZ40" s="36">
        <v>0.3</v>
      </c>
      <c r="BA40" s="36">
        <v>3.7</v>
      </c>
      <c r="BB40" s="36"/>
      <c r="BC40" s="123">
        <f t="shared" si="1"/>
        <v>4.6963730000000004</v>
      </c>
      <c r="BD40" s="36"/>
      <c r="BE40" s="49"/>
      <c r="BF40" s="49"/>
      <c r="BG40" s="49"/>
      <c r="BH40" s="124">
        <f t="shared" si="2"/>
        <v>4.6963730000000004</v>
      </c>
      <c r="BI40" s="45">
        <f>BH40/BV40</f>
        <v>8.0971948275862071E-2</v>
      </c>
      <c r="BJ40" s="39" t="s">
        <v>102</v>
      </c>
      <c r="BK40" s="136">
        <v>40</v>
      </c>
      <c r="BL40" s="137">
        <v>20</v>
      </c>
      <c r="BM40" s="137">
        <v>60</v>
      </c>
      <c r="BN40" s="137">
        <v>70</v>
      </c>
      <c r="BO40" s="137">
        <v>20</v>
      </c>
      <c r="BP40" s="137">
        <v>20</v>
      </c>
      <c r="BQ40" s="138">
        <f t="shared" si="3"/>
        <v>60</v>
      </c>
      <c r="BR40" s="138">
        <f t="shared" si="4"/>
        <v>130</v>
      </c>
      <c r="BS40" s="138">
        <f t="shared" si="5"/>
        <v>40</v>
      </c>
      <c r="BT40" s="138">
        <f t="shared" si="6"/>
        <v>230</v>
      </c>
      <c r="BU40" s="27" t="s">
        <v>220</v>
      </c>
      <c r="BV40" s="202">
        <v>58</v>
      </c>
      <c r="BW40" s="46"/>
      <c r="BX40" s="8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7"/>
      <c r="CN40" s="57"/>
      <c r="CO40" s="57"/>
      <c r="CP40" s="57"/>
      <c r="CQ40" s="57"/>
      <c r="CR40" s="57"/>
      <c r="CS40" s="57"/>
      <c r="CT40" s="57"/>
      <c r="CU40" s="57"/>
      <c r="CV40" s="57"/>
      <c r="CW40" s="57"/>
      <c r="CX40" s="57"/>
      <c r="CY40" s="57"/>
      <c r="CZ40" s="57"/>
      <c r="DA40" s="57"/>
      <c r="DB40" s="57"/>
      <c r="DC40" s="57"/>
      <c r="DD40" s="57"/>
      <c r="DE40" s="57"/>
      <c r="DF40" s="57"/>
      <c r="DG40" s="57"/>
      <c r="DH40" s="57"/>
      <c r="DI40" s="57"/>
      <c r="DJ40" s="57"/>
    </row>
    <row r="41" spans="1:114" ht="13.5" hidden="1" customHeight="1">
      <c r="A41" s="24" t="s">
        <v>221</v>
      </c>
      <c r="B41" s="58" t="s">
        <v>222</v>
      </c>
      <c r="C41" s="28" t="s">
        <v>206</v>
      </c>
      <c r="D41" s="29" t="s">
        <v>77</v>
      </c>
      <c r="E41" s="28" t="s">
        <v>78</v>
      </c>
      <c r="F41" s="24" t="s">
        <v>79</v>
      </c>
      <c r="G41" s="28" t="s">
        <v>91</v>
      </c>
      <c r="H41" s="28" t="s">
        <v>92</v>
      </c>
      <c r="I41" s="31" t="s">
        <v>158</v>
      </c>
      <c r="J41" s="47" t="s">
        <v>140</v>
      </c>
      <c r="K41" s="106">
        <v>12</v>
      </c>
      <c r="L41" s="33">
        <v>10</v>
      </c>
      <c r="M41" s="33">
        <v>2</v>
      </c>
      <c r="N41" s="33">
        <v>0</v>
      </c>
      <c r="O41" s="106">
        <f t="shared" si="0"/>
        <v>54</v>
      </c>
      <c r="P41" s="33">
        <v>46</v>
      </c>
      <c r="Q41" s="33">
        <v>8</v>
      </c>
      <c r="R41" s="33">
        <v>0</v>
      </c>
      <c r="S41" s="107">
        <f t="shared" ref="S41:S57" si="12">SUM(T41:Y41)</f>
        <v>10</v>
      </c>
      <c r="T41" s="33">
        <v>0</v>
      </c>
      <c r="U41" s="33">
        <v>4</v>
      </c>
      <c r="V41" s="33">
        <v>6</v>
      </c>
      <c r="W41" s="33">
        <v>0</v>
      </c>
      <c r="X41" s="33">
        <v>0</v>
      </c>
      <c r="Y41" s="33">
        <v>0</v>
      </c>
      <c r="Z41" s="106">
        <f t="shared" ref="Z41:Z59" si="13">SUM(AA41:AF41)</f>
        <v>2</v>
      </c>
      <c r="AA41" s="33">
        <v>0</v>
      </c>
      <c r="AB41" s="33">
        <v>2</v>
      </c>
      <c r="AC41" s="33">
        <v>0</v>
      </c>
      <c r="AD41" s="33">
        <v>0</v>
      </c>
      <c r="AE41" s="33">
        <v>0</v>
      </c>
      <c r="AF41" s="33">
        <v>0</v>
      </c>
      <c r="AG41" s="106">
        <f t="shared" ref="AG41:AG59" si="14">SUM(AH41:AM41)</f>
        <v>0</v>
      </c>
      <c r="AH41" s="33">
        <v>0</v>
      </c>
      <c r="AI41" s="33">
        <v>0</v>
      </c>
      <c r="AJ41" s="33">
        <v>0</v>
      </c>
      <c r="AK41" s="33">
        <v>0</v>
      </c>
      <c r="AL41" s="33">
        <v>0</v>
      </c>
      <c r="AM41" s="33">
        <v>0</v>
      </c>
      <c r="AN41" s="120">
        <f>(Z41+AG41)/K41</f>
        <v>0.16666666666666666</v>
      </c>
      <c r="AO41" s="120">
        <f t="shared" ref="AO41:AO59" si="15">N41/K41</f>
        <v>0</v>
      </c>
      <c r="AP41" s="27" t="s">
        <v>93</v>
      </c>
      <c r="AQ41" s="28" t="s">
        <v>85</v>
      </c>
      <c r="AR41" s="31" t="s">
        <v>158</v>
      </c>
      <c r="AS41" s="47" t="s">
        <v>140</v>
      </c>
      <c r="AT41" s="31" t="s">
        <v>100</v>
      </c>
      <c r="AU41" s="47" t="s">
        <v>83</v>
      </c>
      <c r="AV41" s="36">
        <v>1.27312713</v>
      </c>
      <c r="AW41" s="43"/>
      <c r="AX41" s="43"/>
      <c r="AY41" s="43"/>
      <c r="AZ41" s="37"/>
      <c r="BA41" s="37"/>
      <c r="BB41" s="37"/>
      <c r="BC41" s="123">
        <f t="shared" si="1"/>
        <v>1.27312713</v>
      </c>
      <c r="BD41" s="36" t="s">
        <v>111</v>
      </c>
      <c r="BE41" s="44"/>
      <c r="BF41" s="44"/>
      <c r="BG41" s="44"/>
      <c r="BH41" s="124">
        <f t="shared" si="2"/>
        <v>1.27312713</v>
      </c>
      <c r="BI41" s="45">
        <f t="shared" ref="BI41:BI71" si="16">BH41/K41</f>
        <v>0.1060939275</v>
      </c>
      <c r="BJ41" s="39" t="s">
        <v>88</v>
      </c>
      <c r="BK41" s="136">
        <v>40</v>
      </c>
      <c r="BL41" s="137">
        <v>20</v>
      </c>
      <c r="BM41" s="137">
        <v>30</v>
      </c>
      <c r="BN41" s="137">
        <v>30</v>
      </c>
      <c r="BO41" s="137">
        <v>20</v>
      </c>
      <c r="BP41" s="137">
        <v>10</v>
      </c>
      <c r="BQ41" s="138">
        <f t="shared" si="3"/>
        <v>60</v>
      </c>
      <c r="BR41" s="138">
        <f t="shared" si="4"/>
        <v>60</v>
      </c>
      <c r="BS41" s="138">
        <f t="shared" si="5"/>
        <v>30</v>
      </c>
      <c r="BT41" s="138">
        <f t="shared" si="6"/>
        <v>150</v>
      </c>
      <c r="BU41" s="55"/>
      <c r="BV41" s="8"/>
      <c r="BW41" s="46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</row>
    <row r="42" spans="1:114" ht="13.5" hidden="1" customHeight="1">
      <c r="A42" s="24" t="s">
        <v>223</v>
      </c>
      <c r="B42" s="47" t="s">
        <v>224</v>
      </c>
      <c r="C42" s="30" t="s">
        <v>206</v>
      </c>
      <c r="D42" s="30" t="s">
        <v>77</v>
      </c>
      <c r="E42" s="28" t="s">
        <v>78</v>
      </c>
      <c r="F42" s="24" t="s">
        <v>79</v>
      </c>
      <c r="G42" s="47" t="s">
        <v>80</v>
      </c>
      <c r="H42" s="28" t="s">
        <v>80</v>
      </c>
      <c r="I42" s="31" t="s">
        <v>82</v>
      </c>
      <c r="J42" s="47" t="s">
        <v>110</v>
      </c>
      <c r="K42" s="109">
        <v>23</v>
      </c>
      <c r="L42" s="24">
        <v>17</v>
      </c>
      <c r="M42" s="24">
        <v>6</v>
      </c>
      <c r="N42" s="24">
        <v>0</v>
      </c>
      <c r="O42" s="106">
        <v>91</v>
      </c>
      <c r="P42" s="24">
        <v>71</v>
      </c>
      <c r="Q42" s="24">
        <v>20</v>
      </c>
      <c r="R42" s="24">
        <v>0</v>
      </c>
      <c r="S42" s="106">
        <f t="shared" si="12"/>
        <v>17</v>
      </c>
      <c r="T42" s="24">
        <v>2</v>
      </c>
      <c r="U42" s="24">
        <v>10</v>
      </c>
      <c r="V42" s="24">
        <v>3</v>
      </c>
      <c r="W42" s="24">
        <v>2</v>
      </c>
      <c r="X42" s="24">
        <v>0</v>
      </c>
      <c r="Y42" s="24">
        <v>0</v>
      </c>
      <c r="Z42" s="106">
        <f t="shared" si="13"/>
        <v>6</v>
      </c>
      <c r="AA42" s="24">
        <v>2</v>
      </c>
      <c r="AB42" s="24">
        <v>4</v>
      </c>
      <c r="AC42" s="24">
        <v>0</v>
      </c>
      <c r="AD42" s="24">
        <v>0</v>
      </c>
      <c r="AE42" s="24">
        <v>0</v>
      </c>
      <c r="AF42" s="24">
        <v>0</v>
      </c>
      <c r="AG42" s="106">
        <f t="shared" si="14"/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24">
        <v>0</v>
      </c>
      <c r="AN42" s="120">
        <f>(M42+N42)/K42</f>
        <v>0.2608695652173913</v>
      </c>
      <c r="AO42" s="120">
        <f t="shared" si="15"/>
        <v>0</v>
      </c>
      <c r="AP42" s="27" t="s">
        <v>93</v>
      </c>
      <c r="AQ42" s="27" t="s">
        <v>85</v>
      </c>
      <c r="AR42" s="35" t="s">
        <v>82</v>
      </c>
      <c r="AS42" s="28" t="s">
        <v>110</v>
      </c>
      <c r="AT42" s="35" t="s">
        <v>109</v>
      </c>
      <c r="AU42" s="28" t="s">
        <v>87</v>
      </c>
      <c r="AV42" s="36">
        <v>0</v>
      </c>
      <c r="AW42" s="36"/>
      <c r="AX42" s="36">
        <v>2.7829999999999999</v>
      </c>
      <c r="AY42" s="37"/>
      <c r="AZ42" s="37"/>
      <c r="BA42" s="37"/>
      <c r="BB42" s="37"/>
      <c r="BC42" s="123">
        <f t="shared" si="1"/>
        <v>2.7829999999999999</v>
      </c>
      <c r="BD42" s="24"/>
      <c r="BE42" s="49"/>
      <c r="BF42" s="49"/>
      <c r="BG42" s="44"/>
      <c r="BH42" s="124">
        <f t="shared" si="2"/>
        <v>2.7829999999999999</v>
      </c>
      <c r="BI42" s="45">
        <f t="shared" si="16"/>
        <v>0.121</v>
      </c>
      <c r="BJ42" s="39" t="s">
        <v>88</v>
      </c>
      <c r="BK42" s="136">
        <v>40</v>
      </c>
      <c r="BL42" s="137">
        <v>20</v>
      </c>
      <c r="BM42" s="137">
        <v>10</v>
      </c>
      <c r="BN42" s="137">
        <v>30</v>
      </c>
      <c r="BO42" s="137">
        <v>20</v>
      </c>
      <c r="BP42" s="137">
        <v>20</v>
      </c>
      <c r="BQ42" s="138">
        <f t="shared" si="3"/>
        <v>60</v>
      </c>
      <c r="BR42" s="138">
        <f t="shared" si="4"/>
        <v>40</v>
      </c>
      <c r="BS42" s="138">
        <f t="shared" si="5"/>
        <v>40</v>
      </c>
      <c r="BT42" s="138">
        <f t="shared" si="6"/>
        <v>140</v>
      </c>
      <c r="BU42" s="55"/>
      <c r="BV42" s="8"/>
      <c r="BW42" s="46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</row>
    <row r="43" spans="1:114" ht="13.5" hidden="1" customHeight="1">
      <c r="A43" s="24" t="s">
        <v>225</v>
      </c>
      <c r="B43" s="58" t="s">
        <v>226</v>
      </c>
      <c r="C43" s="58" t="s">
        <v>206</v>
      </c>
      <c r="D43" s="100" t="s">
        <v>77</v>
      </c>
      <c r="E43" s="65" t="s">
        <v>78</v>
      </c>
      <c r="F43" s="60" t="s">
        <v>79</v>
      </c>
      <c r="G43" s="47" t="s">
        <v>91</v>
      </c>
      <c r="H43" s="47" t="s">
        <v>92</v>
      </c>
      <c r="I43" s="31" t="s">
        <v>158</v>
      </c>
      <c r="J43" s="47" t="s">
        <v>83</v>
      </c>
      <c r="K43" s="109">
        <v>41</v>
      </c>
      <c r="L43" s="24">
        <v>30</v>
      </c>
      <c r="M43" s="24">
        <v>7</v>
      </c>
      <c r="N43" s="24">
        <v>4</v>
      </c>
      <c r="O43" s="106">
        <f>SUM(P43:R43)</f>
        <v>196</v>
      </c>
      <c r="P43" s="24">
        <v>126</v>
      </c>
      <c r="Q43" s="24">
        <v>54</v>
      </c>
      <c r="R43" s="24">
        <v>16</v>
      </c>
      <c r="S43" s="109">
        <f t="shared" si="12"/>
        <v>30</v>
      </c>
      <c r="T43" s="24">
        <v>0</v>
      </c>
      <c r="U43" s="24">
        <v>24</v>
      </c>
      <c r="V43" s="24">
        <v>6</v>
      </c>
      <c r="W43" s="24">
        <v>0</v>
      </c>
      <c r="X43" s="24">
        <v>0</v>
      </c>
      <c r="Y43" s="24">
        <v>0</v>
      </c>
      <c r="Z43" s="119">
        <f t="shared" si="13"/>
        <v>7</v>
      </c>
      <c r="AA43" s="24">
        <v>0</v>
      </c>
      <c r="AB43" s="24">
        <v>0</v>
      </c>
      <c r="AC43" s="24">
        <v>0</v>
      </c>
      <c r="AD43" s="24">
        <v>1</v>
      </c>
      <c r="AE43" s="24">
        <v>6</v>
      </c>
      <c r="AF43" s="24">
        <v>0</v>
      </c>
      <c r="AG43" s="106">
        <f t="shared" si="14"/>
        <v>4</v>
      </c>
      <c r="AH43" s="24">
        <v>0</v>
      </c>
      <c r="AI43" s="24">
        <v>4</v>
      </c>
      <c r="AJ43" s="24">
        <v>0</v>
      </c>
      <c r="AK43" s="24">
        <v>0</v>
      </c>
      <c r="AL43" s="24">
        <v>0</v>
      </c>
      <c r="AM43" s="24">
        <v>0</v>
      </c>
      <c r="AN43" s="120">
        <f>(Z43+AG43)/K43</f>
        <v>0.26829268292682928</v>
      </c>
      <c r="AO43" s="120">
        <f t="shared" si="15"/>
        <v>9.7560975609756101E-2</v>
      </c>
      <c r="AP43" s="27" t="s">
        <v>93</v>
      </c>
      <c r="AQ43" s="27" t="s">
        <v>85</v>
      </c>
      <c r="AR43" s="35" t="s">
        <v>158</v>
      </c>
      <c r="AS43" s="28" t="s">
        <v>140</v>
      </c>
      <c r="AT43" s="35" t="s">
        <v>82</v>
      </c>
      <c r="AU43" s="28" t="s">
        <v>140</v>
      </c>
      <c r="AV43" s="36">
        <v>3.8096750000000004</v>
      </c>
      <c r="AW43" s="36"/>
      <c r="AX43" s="37"/>
      <c r="AY43" s="37"/>
      <c r="AZ43" s="37"/>
      <c r="BA43" s="37"/>
      <c r="BB43" s="37"/>
      <c r="BC43" s="123">
        <f t="shared" si="1"/>
        <v>3.8096750000000004</v>
      </c>
      <c r="BD43" s="24" t="s">
        <v>111</v>
      </c>
      <c r="BE43" s="49"/>
      <c r="BF43" s="49">
        <v>0.8</v>
      </c>
      <c r="BG43" s="44">
        <v>1.9800000000000002E-2</v>
      </c>
      <c r="BH43" s="124">
        <f t="shared" si="2"/>
        <v>4.6294750000000002</v>
      </c>
      <c r="BI43" s="45">
        <f t="shared" si="16"/>
        <v>0.11291402439024391</v>
      </c>
      <c r="BJ43" s="39" t="s">
        <v>102</v>
      </c>
      <c r="BK43" s="136">
        <v>40</v>
      </c>
      <c r="BL43" s="137">
        <v>20</v>
      </c>
      <c r="BM43" s="137">
        <v>50</v>
      </c>
      <c r="BN43" s="137">
        <v>30</v>
      </c>
      <c r="BO43" s="137">
        <v>20</v>
      </c>
      <c r="BP43" s="137">
        <v>20</v>
      </c>
      <c r="BQ43" s="138">
        <f t="shared" si="3"/>
        <v>60</v>
      </c>
      <c r="BR43" s="138">
        <f t="shared" si="4"/>
        <v>80</v>
      </c>
      <c r="BS43" s="138">
        <f t="shared" si="5"/>
        <v>40</v>
      </c>
      <c r="BT43" s="138">
        <f t="shared" si="6"/>
        <v>180</v>
      </c>
      <c r="BU43" s="55"/>
      <c r="BV43" s="8"/>
      <c r="BW43" s="46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</row>
    <row r="44" spans="1:114" ht="13.5" hidden="1" customHeight="1">
      <c r="A44" s="60" t="s">
        <v>227</v>
      </c>
      <c r="B44" s="64" t="s">
        <v>228</v>
      </c>
      <c r="C44" s="64" t="s">
        <v>206</v>
      </c>
      <c r="D44" s="64" t="s">
        <v>77</v>
      </c>
      <c r="E44" s="65" t="s">
        <v>78</v>
      </c>
      <c r="F44" s="24" t="s">
        <v>108</v>
      </c>
      <c r="G44" s="28" t="s">
        <v>80</v>
      </c>
      <c r="H44" s="28" t="s">
        <v>81</v>
      </c>
      <c r="I44" s="28" t="s">
        <v>97</v>
      </c>
      <c r="J44" s="145" t="s">
        <v>98</v>
      </c>
      <c r="K44" s="52">
        <v>32</v>
      </c>
      <c r="L44" s="33">
        <v>32</v>
      </c>
      <c r="M44" s="33">
        <v>0</v>
      </c>
      <c r="N44" s="33">
        <v>0</v>
      </c>
      <c r="O44" s="41">
        <f>SUM(P44:R44)</f>
        <v>134</v>
      </c>
      <c r="P44" s="33">
        <v>134</v>
      </c>
      <c r="Q44" s="33">
        <v>0</v>
      </c>
      <c r="R44" s="33">
        <v>0</v>
      </c>
      <c r="S44" s="32">
        <f>SUM(T44:Y44)</f>
        <v>32</v>
      </c>
      <c r="T44" s="33">
        <v>0</v>
      </c>
      <c r="U44" s="24">
        <v>17</v>
      </c>
      <c r="V44" s="24">
        <v>15</v>
      </c>
      <c r="W44" s="24"/>
      <c r="X44" s="33"/>
      <c r="Y44" s="33"/>
      <c r="Z44" s="32">
        <f>SUM(AA44:AF44)</f>
        <v>0</v>
      </c>
      <c r="AA44" s="66"/>
      <c r="AB44" s="66"/>
      <c r="AC44" s="66"/>
      <c r="AD44" s="66"/>
      <c r="AE44" s="66"/>
      <c r="AF44" s="66"/>
      <c r="AG44" s="52">
        <f>SUM(AH44:AM44)</f>
        <v>0</v>
      </c>
      <c r="AH44" s="66"/>
      <c r="AI44" s="66"/>
      <c r="AJ44" s="66"/>
      <c r="AK44" s="66"/>
      <c r="AL44" s="66"/>
      <c r="AM44" s="66"/>
      <c r="AN44" s="34">
        <f t="shared" ref="AN44:AN49" si="17">(M44+N44)/K44</f>
        <v>0</v>
      </c>
      <c r="AO44" s="34">
        <f>AG44/K44</f>
        <v>0</v>
      </c>
      <c r="AP44" s="27" t="s">
        <v>84</v>
      </c>
      <c r="AQ44" s="28" t="s">
        <v>85</v>
      </c>
      <c r="AR44" s="28" t="s">
        <v>97</v>
      </c>
      <c r="AS44" s="28" t="s">
        <v>134</v>
      </c>
      <c r="AT44" s="28" t="s">
        <v>100</v>
      </c>
      <c r="AU44" s="146" t="s">
        <v>87</v>
      </c>
      <c r="AV44" s="36">
        <v>3.1152495399999998</v>
      </c>
      <c r="AW44" s="36"/>
      <c r="AX44" s="36"/>
      <c r="AY44" s="36"/>
      <c r="AZ44" s="36"/>
      <c r="BA44" s="36"/>
      <c r="BB44" s="36"/>
      <c r="BC44" s="123">
        <f t="shared" si="1"/>
        <v>3.1152495399999998</v>
      </c>
      <c r="BD44" s="24"/>
      <c r="BE44" s="24"/>
      <c r="BF44" s="24"/>
      <c r="BG44" s="24"/>
      <c r="BH44" s="38">
        <f>BC44+BF44+BG44+BE44</f>
        <v>3.1152495399999998</v>
      </c>
      <c r="BI44" s="45">
        <f>BH44/K44</f>
        <v>9.7351548124999993E-2</v>
      </c>
      <c r="BJ44" s="39" t="s">
        <v>102</v>
      </c>
      <c r="BK44" s="170">
        <v>40</v>
      </c>
      <c r="BL44" s="170">
        <v>20</v>
      </c>
      <c r="BM44" s="136">
        <v>80</v>
      </c>
      <c r="BN44" s="137">
        <v>70</v>
      </c>
      <c r="BO44" s="137">
        <v>20</v>
      </c>
      <c r="BP44" s="137">
        <v>10</v>
      </c>
      <c r="BQ44" s="138">
        <f>BK44+BL44</f>
        <v>60</v>
      </c>
      <c r="BR44" s="138">
        <f>BM44+BN44</f>
        <v>150</v>
      </c>
      <c r="BS44" s="138">
        <f>BO44+BP44</f>
        <v>30</v>
      </c>
      <c r="BT44" s="138">
        <f>BQ44+BR44+BS44</f>
        <v>240</v>
      </c>
      <c r="BU44" s="27"/>
      <c r="BV44" s="8"/>
      <c r="BW44" s="46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</row>
    <row r="45" spans="1:114" ht="12.75" hidden="1">
      <c r="A45" s="25" t="s">
        <v>229</v>
      </c>
      <c r="B45" s="30" t="s">
        <v>230</v>
      </c>
      <c r="C45" s="30" t="s">
        <v>206</v>
      </c>
      <c r="D45" s="30" t="s">
        <v>77</v>
      </c>
      <c r="E45" s="28" t="s">
        <v>78</v>
      </c>
      <c r="F45" s="25" t="s">
        <v>108</v>
      </c>
      <c r="G45" s="30" t="s">
        <v>92</v>
      </c>
      <c r="H45" s="30" t="s">
        <v>92</v>
      </c>
      <c r="I45" s="30" t="s">
        <v>109</v>
      </c>
      <c r="J45" s="58" t="s">
        <v>134</v>
      </c>
      <c r="K45" s="107">
        <v>8</v>
      </c>
      <c r="L45" s="33">
        <v>8</v>
      </c>
      <c r="M45" s="33">
        <v>0</v>
      </c>
      <c r="N45" s="33">
        <v>0</v>
      </c>
      <c r="O45" s="106">
        <v>36</v>
      </c>
      <c r="P45" s="33">
        <v>36</v>
      </c>
      <c r="Q45" s="33">
        <v>0</v>
      </c>
      <c r="R45" s="33">
        <v>0</v>
      </c>
      <c r="S45" s="106">
        <f t="shared" si="12"/>
        <v>8</v>
      </c>
      <c r="T45" s="33">
        <v>0</v>
      </c>
      <c r="U45" s="33">
        <v>4</v>
      </c>
      <c r="V45" s="33">
        <v>4</v>
      </c>
      <c r="W45" s="33">
        <v>0</v>
      </c>
      <c r="X45" s="33">
        <v>0</v>
      </c>
      <c r="Y45" s="33">
        <v>0</v>
      </c>
      <c r="Z45" s="106">
        <f t="shared" si="13"/>
        <v>0</v>
      </c>
      <c r="AA45" s="33">
        <v>0</v>
      </c>
      <c r="AB45" s="33">
        <v>0</v>
      </c>
      <c r="AC45" s="33">
        <v>0</v>
      </c>
      <c r="AD45" s="33">
        <v>0</v>
      </c>
      <c r="AE45" s="33">
        <v>0</v>
      </c>
      <c r="AF45" s="33">
        <v>0</v>
      </c>
      <c r="AG45" s="106">
        <f t="shared" si="14"/>
        <v>0</v>
      </c>
      <c r="AH45" s="33">
        <v>0</v>
      </c>
      <c r="AI45" s="33">
        <v>0</v>
      </c>
      <c r="AJ45" s="33">
        <v>0</v>
      </c>
      <c r="AK45" s="33">
        <v>0</v>
      </c>
      <c r="AL45" s="33">
        <v>0</v>
      </c>
      <c r="AM45" s="33">
        <v>0</v>
      </c>
      <c r="AN45" s="120">
        <f t="shared" si="17"/>
        <v>0</v>
      </c>
      <c r="AO45" s="120">
        <f t="shared" si="15"/>
        <v>0</v>
      </c>
      <c r="AP45" s="27" t="s">
        <v>93</v>
      </c>
      <c r="AQ45" s="27" t="s">
        <v>85</v>
      </c>
      <c r="AR45" s="30" t="s">
        <v>109</v>
      </c>
      <c r="AS45" s="58" t="s">
        <v>134</v>
      </c>
      <c r="AT45" s="30" t="s">
        <v>94</v>
      </c>
      <c r="AU45" s="35" t="s">
        <v>83</v>
      </c>
      <c r="AV45" s="36">
        <v>0</v>
      </c>
      <c r="AW45" s="36"/>
      <c r="AX45" s="37"/>
      <c r="AY45" s="37"/>
      <c r="AZ45" s="36">
        <v>0.83482400000000001</v>
      </c>
      <c r="BA45" s="36"/>
      <c r="BB45" s="36"/>
      <c r="BC45" s="123">
        <f t="shared" si="1"/>
        <v>0.83482400000000001</v>
      </c>
      <c r="BD45" s="36"/>
      <c r="BE45" s="49"/>
      <c r="BF45" s="49"/>
      <c r="BG45" s="63"/>
      <c r="BH45" s="124">
        <f t="shared" si="2"/>
        <v>0.83482400000000001</v>
      </c>
      <c r="BI45" s="45">
        <f t="shared" si="16"/>
        <v>0.104353</v>
      </c>
      <c r="BJ45" s="39" t="s">
        <v>102</v>
      </c>
      <c r="BK45" s="136">
        <v>40</v>
      </c>
      <c r="BL45" s="137">
        <v>20</v>
      </c>
      <c r="BM45" s="137">
        <v>50</v>
      </c>
      <c r="BN45" s="137">
        <v>30</v>
      </c>
      <c r="BO45" s="137">
        <v>20</v>
      </c>
      <c r="BP45" s="137">
        <v>20</v>
      </c>
      <c r="BQ45" s="138">
        <f t="shared" si="3"/>
        <v>60</v>
      </c>
      <c r="BR45" s="138">
        <f t="shared" si="4"/>
        <v>80</v>
      </c>
      <c r="BS45" s="138">
        <f t="shared" si="5"/>
        <v>40</v>
      </c>
      <c r="BT45" s="138">
        <f t="shared" si="6"/>
        <v>180</v>
      </c>
      <c r="BU45" s="55"/>
      <c r="BV45" s="8"/>
      <c r="BW45" s="46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</row>
    <row r="46" spans="1:114" ht="22.5" hidden="1" customHeight="1">
      <c r="A46" s="25" t="s">
        <v>231</v>
      </c>
      <c r="B46" s="27" t="s">
        <v>232</v>
      </c>
      <c r="C46" s="61" t="s">
        <v>206</v>
      </c>
      <c r="D46" s="29" t="s">
        <v>77</v>
      </c>
      <c r="E46" s="28" t="s">
        <v>78</v>
      </c>
      <c r="F46" s="24" t="s">
        <v>108</v>
      </c>
      <c r="G46" s="47" t="s">
        <v>80</v>
      </c>
      <c r="H46" s="47" t="s">
        <v>80</v>
      </c>
      <c r="I46" s="31" t="s">
        <v>100</v>
      </c>
      <c r="J46" s="47" t="s">
        <v>146</v>
      </c>
      <c r="K46" s="107">
        <v>11</v>
      </c>
      <c r="L46" s="33">
        <v>11</v>
      </c>
      <c r="M46" s="33">
        <v>0</v>
      </c>
      <c r="N46" s="33">
        <v>0</v>
      </c>
      <c r="O46" s="106">
        <f>SUM(P46:R46)</f>
        <v>22</v>
      </c>
      <c r="P46" s="33">
        <v>22</v>
      </c>
      <c r="Q46" s="33">
        <v>0</v>
      </c>
      <c r="R46" s="33">
        <v>0</v>
      </c>
      <c r="S46" s="106">
        <f t="shared" si="12"/>
        <v>11</v>
      </c>
      <c r="T46" s="33">
        <v>11</v>
      </c>
      <c r="U46" s="33">
        <v>0</v>
      </c>
      <c r="V46" s="33">
        <v>0</v>
      </c>
      <c r="W46" s="33">
        <v>0</v>
      </c>
      <c r="X46" s="33">
        <v>0</v>
      </c>
      <c r="Y46" s="33">
        <v>0</v>
      </c>
      <c r="Z46" s="106">
        <f t="shared" si="13"/>
        <v>0</v>
      </c>
      <c r="AA46" s="33">
        <v>0</v>
      </c>
      <c r="AB46" s="33">
        <v>0</v>
      </c>
      <c r="AC46" s="33">
        <v>0</v>
      </c>
      <c r="AD46" s="33">
        <v>0</v>
      </c>
      <c r="AE46" s="33">
        <v>0</v>
      </c>
      <c r="AF46" s="33">
        <v>0</v>
      </c>
      <c r="AG46" s="106">
        <f t="shared" si="14"/>
        <v>0</v>
      </c>
      <c r="AH46" s="33">
        <v>0</v>
      </c>
      <c r="AI46" s="33">
        <v>0</v>
      </c>
      <c r="AJ46" s="33">
        <v>0</v>
      </c>
      <c r="AK46" s="33">
        <v>0</v>
      </c>
      <c r="AL46" s="33">
        <v>0</v>
      </c>
      <c r="AM46" s="33">
        <v>0</v>
      </c>
      <c r="AN46" s="120">
        <f t="shared" si="17"/>
        <v>0</v>
      </c>
      <c r="AO46" s="120">
        <f t="shared" si="15"/>
        <v>0</v>
      </c>
      <c r="AP46" s="27" t="s">
        <v>93</v>
      </c>
      <c r="AQ46" s="28" t="s">
        <v>85</v>
      </c>
      <c r="AR46" s="35" t="s">
        <v>100</v>
      </c>
      <c r="AS46" s="47" t="s">
        <v>146</v>
      </c>
      <c r="AT46" s="47" t="s">
        <v>82</v>
      </c>
      <c r="AU46" s="47" t="s">
        <v>135</v>
      </c>
      <c r="AV46" s="36">
        <v>0</v>
      </c>
      <c r="AW46" s="43">
        <v>1.111</v>
      </c>
      <c r="AX46" s="43"/>
      <c r="AY46" s="42"/>
      <c r="AZ46" s="37"/>
      <c r="BA46" s="37"/>
      <c r="BB46" s="37"/>
      <c r="BC46" s="123">
        <f t="shared" si="1"/>
        <v>1.111</v>
      </c>
      <c r="BD46" s="36"/>
      <c r="BE46" s="44"/>
      <c r="BF46" s="44"/>
      <c r="BG46" s="44"/>
      <c r="BH46" s="124">
        <f t="shared" si="2"/>
        <v>1.111</v>
      </c>
      <c r="BI46" s="45">
        <f t="shared" si="16"/>
        <v>0.10099999999999999</v>
      </c>
      <c r="BJ46" s="39" t="s">
        <v>102</v>
      </c>
      <c r="BK46" s="136">
        <v>40</v>
      </c>
      <c r="BL46" s="137">
        <v>20</v>
      </c>
      <c r="BM46" s="137">
        <v>80</v>
      </c>
      <c r="BN46" s="137">
        <v>30</v>
      </c>
      <c r="BO46" s="137">
        <v>20</v>
      </c>
      <c r="BP46" s="137">
        <v>10</v>
      </c>
      <c r="BQ46" s="138">
        <f t="shared" si="3"/>
        <v>60</v>
      </c>
      <c r="BR46" s="138">
        <f t="shared" si="4"/>
        <v>110</v>
      </c>
      <c r="BS46" s="138">
        <f t="shared" si="5"/>
        <v>30</v>
      </c>
      <c r="BT46" s="138">
        <f t="shared" si="6"/>
        <v>200</v>
      </c>
      <c r="BU46" s="27"/>
      <c r="BV46" s="8"/>
      <c r="BW46" s="46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</row>
    <row r="47" spans="1:114" ht="13.5" hidden="1" customHeight="1">
      <c r="A47" s="25" t="s">
        <v>233</v>
      </c>
      <c r="B47" s="27" t="s">
        <v>234</v>
      </c>
      <c r="C47" s="61" t="s">
        <v>206</v>
      </c>
      <c r="D47" s="29" t="s">
        <v>77</v>
      </c>
      <c r="E47" s="28" t="s">
        <v>78</v>
      </c>
      <c r="F47" s="24" t="s">
        <v>108</v>
      </c>
      <c r="G47" s="47" t="s">
        <v>80</v>
      </c>
      <c r="H47" s="47" t="s">
        <v>81</v>
      </c>
      <c r="I47" s="31" t="s">
        <v>100</v>
      </c>
      <c r="J47" s="47" t="s">
        <v>146</v>
      </c>
      <c r="K47" s="107">
        <v>8</v>
      </c>
      <c r="L47" s="33">
        <v>8</v>
      </c>
      <c r="M47" s="33">
        <v>0</v>
      </c>
      <c r="N47" s="33">
        <v>0</v>
      </c>
      <c r="O47" s="106">
        <f>SUM(P47:R47)</f>
        <v>32</v>
      </c>
      <c r="P47" s="33">
        <v>32</v>
      </c>
      <c r="Q47" s="33">
        <v>0</v>
      </c>
      <c r="R47" s="33">
        <v>0</v>
      </c>
      <c r="S47" s="106">
        <f t="shared" si="12"/>
        <v>8</v>
      </c>
      <c r="T47" s="33">
        <v>0</v>
      </c>
      <c r="U47" s="33">
        <v>8</v>
      </c>
      <c r="V47" s="33">
        <v>0</v>
      </c>
      <c r="W47" s="33">
        <v>0</v>
      </c>
      <c r="X47" s="33">
        <v>0</v>
      </c>
      <c r="Y47" s="33">
        <v>0</v>
      </c>
      <c r="Z47" s="106">
        <f t="shared" si="13"/>
        <v>0</v>
      </c>
      <c r="AA47" s="33">
        <v>0</v>
      </c>
      <c r="AB47" s="33">
        <v>0</v>
      </c>
      <c r="AC47" s="33">
        <v>0</v>
      </c>
      <c r="AD47" s="33">
        <v>0</v>
      </c>
      <c r="AE47" s="33">
        <v>0</v>
      </c>
      <c r="AF47" s="33">
        <v>0</v>
      </c>
      <c r="AG47" s="106">
        <f t="shared" si="14"/>
        <v>0</v>
      </c>
      <c r="AH47" s="33">
        <v>0</v>
      </c>
      <c r="AI47" s="33">
        <v>0</v>
      </c>
      <c r="AJ47" s="33">
        <v>0</v>
      </c>
      <c r="AK47" s="33">
        <v>0</v>
      </c>
      <c r="AL47" s="33">
        <v>0</v>
      </c>
      <c r="AM47" s="33">
        <v>0</v>
      </c>
      <c r="AN47" s="120">
        <f t="shared" si="17"/>
        <v>0</v>
      </c>
      <c r="AO47" s="120">
        <f t="shared" si="15"/>
        <v>0</v>
      </c>
      <c r="AP47" s="27" t="s">
        <v>84</v>
      </c>
      <c r="AQ47" s="28" t="s">
        <v>85</v>
      </c>
      <c r="AR47" s="35" t="s">
        <v>100</v>
      </c>
      <c r="AS47" s="47" t="s">
        <v>146</v>
      </c>
      <c r="AT47" s="47" t="s">
        <v>82</v>
      </c>
      <c r="AU47" s="47" t="s">
        <v>135</v>
      </c>
      <c r="AV47" s="36">
        <v>0</v>
      </c>
      <c r="AW47" s="43">
        <v>0.72</v>
      </c>
      <c r="AX47" s="43"/>
      <c r="AY47" s="42"/>
      <c r="AZ47" s="37"/>
      <c r="BA47" s="37"/>
      <c r="BB47" s="37"/>
      <c r="BC47" s="123">
        <f t="shared" si="1"/>
        <v>0.72</v>
      </c>
      <c r="BD47" s="36"/>
      <c r="BE47" s="44"/>
      <c r="BF47" s="44"/>
      <c r="BG47" s="44"/>
      <c r="BH47" s="124">
        <f t="shared" si="2"/>
        <v>0.72</v>
      </c>
      <c r="BI47" s="45">
        <f t="shared" si="16"/>
        <v>0.09</v>
      </c>
      <c r="BJ47" s="39" t="s">
        <v>102</v>
      </c>
      <c r="BK47" s="136">
        <v>40</v>
      </c>
      <c r="BL47" s="137">
        <v>20</v>
      </c>
      <c r="BM47" s="137">
        <v>80</v>
      </c>
      <c r="BN47" s="137">
        <v>70</v>
      </c>
      <c r="BO47" s="137">
        <v>20</v>
      </c>
      <c r="BP47" s="137">
        <v>10</v>
      </c>
      <c r="BQ47" s="138">
        <f t="shared" si="3"/>
        <v>60</v>
      </c>
      <c r="BR47" s="138">
        <f t="shared" si="4"/>
        <v>150</v>
      </c>
      <c r="BS47" s="138">
        <f t="shared" si="5"/>
        <v>30</v>
      </c>
      <c r="BT47" s="138">
        <f t="shared" si="6"/>
        <v>240</v>
      </c>
      <c r="BU47" s="27"/>
      <c r="BV47" s="8"/>
      <c r="BW47" s="46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</row>
    <row r="48" spans="1:114" ht="13.5" hidden="1" customHeight="1">
      <c r="A48" s="26" t="s">
        <v>235</v>
      </c>
      <c r="B48" s="29" t="s">
        <v>236</v>
      </c>
      <c r="C48" s="29" t="s">
        <v>206</v>
      </c>
      <c r="D48" s="29" t="s">
        <v>77</v>
      </c>
      <c r="E48" s="28" t="s">
        <v>78</v>
      </c>
      <c r="F48" s="25" t="s">
        <v>79</v>
      </c>
      <c r="G48" s="27" t="s">
        <v>92</v>
      </c>
      <c r="H48" s="27" t="s">
        <v>92</v>
      </c>
      <c r="I48" s="30" t="s">
        <v>158</v>
      </c>
      <c r="J48" s="27" t="s">
        <v>134</v>
      </c>
      <c r="K48" s="107">
        <v>4</v>
      </c>
      <c r="L48" s="33">
        <v>4</v>
      </c>
      <c r="M48" s="33">
        <v>0</v>
      </c>
      <c r="N48" s="33">
        <v>0</v>
      </c>
      <c r="O48" s="106">
        <v>16</v>
      </c>
      <c r="P48" s="33">
        <v>16</v>
      </c>
      <c r="Q48" s="33">
        <v>0</v>
      </c>
      <c r="R48" s="33">
        <v>0</v>
      </c>
      <c r="S48" s="106">
        <f t="shared" si="12"/>
        <v>4</v>
      </c>
      <c r="T48" s="33">
        <v>0</v>
      </c>
      <c r="U48" s="33">
        <v>4</v>
      </c>
      <c r="V48" s="33">
        <v>0</v>
      </c>
      <c r="W48" s="33">
        <v>0</v>
      </c>
      <c r="X48" s="33">
        <v>0</v>
      </c>
      <c r="Y48" s="33">
        <v>0</v>
      </c>
      <c r="Z48" s="106">
        <f t="shared" si="13"/>
        <v>0</v>
      </c>
      <c r="AA48" s="33">
        <v>0</v>
      </c>
      <c r="AB48" s="33">
        <v>0</v>
      </c>
      <c r="AC48" s="33">
        <v>0</v>
      </c>
      <c r="AD48" s="33">
        <v>0</v>
      </c>
      <c r="AE48" s="33">
        <v>0</v>
      </c>
      <c r="AF48" s="33">
        <v>0</v>
      </c>
      <c r="AG48" s="106">
        <f t="shared" si="14"/>
        <v>0</v>
      </c>
      <c r="AH48" s="33">
        <v>0</v>
      </c>
      <c r="AI48" s="33">
        <v>0</v>
      </c>
      <c r="AJ48" s="33">
        <v>0</v>
      </c>
      <c r="AK48" s="33">
        <v>0</v>
      </c>
      <c r="AL48" s="33">
        <v>0</v>
      </c>
      <c r="AM48" s="33">
        <v>0</v>
      </c>
      <c r="AN48" s="120">
        <f t="shared" si="17"/>
        <v>0</v>
      </c>
      <c r="AO48" s="120">
        <f t="shared" si="15"/>
        <v>0</v>
      </c>
      <c r="AP48" s="27" t="s">
        <v>93</v>
      </c>
      <c r="AQ48" s="27" t="s">
        <v>85</v>
      </c>
      <c r="AR48" s="30" t="s">
        <v>158</v>
      </c>
      <c r="AS48" s="27" t="s">
        <v>134</v>
      </c>
      <c r="AT48" s="30" t="s">
        <v>100</v>
      </c>
      <c r="AU48" s="47" t="s">
        <v>135</v>
      </c>
      <c r="AV48" s="36">
        <v>0</v>
      </c>
      <c r="AW48" s="36">
        <v>0.41741200000000001</v>
      </c>
      <c r="AX48" s="127"/>
      <c r="AY48" s="43"/>
      <c r="AZ48" s="43"/>
      <c r="BA48" s="37"/>
      <c r="BB48" s="37"/>
      <c r="BC48" s="123">
        <f t="shared" si="1"/>
        <v>0.41741200000000001</v>
      </c>
      <c r="BD48" s="36"/>
      <c r="BE48" s="44"/>
      <c r="BF48" s="44"/>
      <c r="BG48" s="63"/>
      <c r="BH48" s="124">
        <f t="shared" si="2"/>
        <v>0.41741200000000001</v>
      </c>
      <c r="BI48" s="45">
        <f t="shared" si="16"/>
        <v>0.104353</v>
      </c>
      <c r="BJ48" s="39" t="s">
        <v>88</v>
      </c>
      <c r="BK48" s="136">
        <v>40</v>
      </c>
      <c r="BL48" s="137">
        <v>20</v>
      </c>
      <c r="BM48" s="137">
        <v>40</v>
      </c>
      <c r="BN48" s="137">
        <v>30</v>
      </c>
      <c r="BO48" s="137">
        <v>0</v>
      </c>
      <c r="BP48" s="137">
        <v>10</v>
      </c>
      <c r="BQ48" s="138">
        <f t="shared" si="3"/>
        <v>60</v>
      </c>
      <c r="BR48" s="138">
        <f t="shared" si="4"/>
        <v>70</v>
      </c>
      <c r="BS48" s="138">
        <f t="shared" si="5"/>
        <v>10</v>
      </c>
      <c r="BT48" s="138">
        <f t="shared" si="6"/>
        <v>140</v>
      </c>
      <c r="BU48" s="27"/>
      <c r="BV48" s="8"/>
      <c r="BW48" s="46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</row>
    <row r="49" spans="1:114" ht="13.5" hidden="1" customHeight="1">
      <c r="A49" s="25" t="s">
        <v>237</v>
      </c>
      <c r="B49" s="29" t="s">
        <v>238</v>
      </c>
      <c r="C49" s="29" t="s">
        <v>206</v>
      </c>
      <c r="D49" s="29" t="s">
        <v>77</v>
      </c>
      <c r="E49" s="28" t="s">
        <v>78</v>
      </c>
      <c r="F49" s="25" t="s">
        <v>108</v>
      </c>
      <c r="G49" s="27" t="s">
        <v>92</v>
      </c>
      <c r="H49" s="27" t="s">
        <v>92</v>
      </c>
      <c r="I49" s="30" t="s">
        <v>82</v>
      </c>
      <c r="J49" s="27" t="s">
        <v>87</v>
      </c>
      <c r="K49" s="107">
        <v>44</v>
      </c>
      <c r="L49" s="33">
        <v>0</v>
      </c>
      <c r="M49" s="33">
        <v>40</v>
      </c>
      <c r="N49" s="33">
        <v>4</v>
      </c>
      <c r="O49" s="106">
        <f t="shared" ref="O49:O64" si="18">SUM(P49:R49)</f>
        <v>132</v>
      </c>
      <c r="P49" s="33">
        <v>0</v>
      </c>
      <c r="Q49" s="33">
        <v>104</v>
      </c>
      <c r="R49" s="33">
        <v>28</v>
      </c>
      <c r="S49" s="106">
        <f t="shared" si="12"/>
        <v>0</v>
      </c>
      <c r="T49" s="33">
        <v>0</v>
      </c>
      <c r="U49" s="33">
        <v>0</v>
      </c>
      <c r="V49" s="33">
        <v>0</v>
      </c>
      <c r="W49" s="33">
        <v>0</v>
      </c>
      <c r="X49" s="33">
        <v>0</v>
      </c>
      <c r="Y49" s="33">
        <v>0</v>
      </c>
      <c r="Z49" s="106">
        <f t="shared" si="13"/>
        <v>40</v>
      </c>
      <c r="AA49" s="33">
        <v>14</v>
      </c>
      <c r="AB49" s="33">
        <v>26</v>
      </c>
      <c r="AC49" s="33">
        <v>0</v>
      </c>
      <c r="AD49" s="33">
        <v>0</v>
      </c>
      <c r="AE49" s="33">
        <v>0</v>
      </c>
      <c r="AF49" s="33">
        <v>0</v>
      </c>
      <c r="AG49" s="106">
        <f t="shared" si="14"/>
        <v>4</v>
      </c>
      <c r="AH49" s="33">
        <v>0</v>
      </c>
      <c r="AI49" s="33">
        <v>4</v>
      </c>
      <c r="AJ49" s="33">
        <v>0</v>
      </c>
      <c r="AK49" s="33">
        <v>0</v>
      </c>
      <c r="AL49" s="33">
        <v>0</v>
      </c>
      <c r="AM49" s="33">
        <v>0</v>
      </c>
      <c r="AN49" s="120">
        <f t="shared" si="17"/>
        <v>1</v>
      </c>
      <c r="AO49" s="120">
        <f t="shared" si="15"/>
        <v>9.0909090909090912E-2</v>
      </c>
      <c r="AP49" s="27" t="s">
        <v>93</v>
      </c>
      <c r="AQ49" s="27" t="s">
        <v>85</v>
      </c>
      <c r="AR49" s="30" t="s">
        <v>82</v>
      </c>
      <c r="AS49" s="27" t="s">
        <v>87</v>
      </c>
      <c r="AT49" s="30" t="s">
        <v>109</v>
      </c>
      <c r="AU49" s="47" t="s">
        <v>99</v>
      </c>
      <c r="AV49" s="36">
        <v>1.25</v>
      </c>
      <c r="AW49" s="43"/>
      <c r="AX49" s="37"/>
      <c r="AY49" s="43">
        <v>2.5915319999999999</v>
      </c>
      <c r="AZ49" s="43"/>
      <c r="BA49" s="37"/>
      <c r="BB49" s="37"/>
      <c r="BC49" s="123">
        <f t="shared" si="1"/>
        <v>3.8415319999999999</v>
      </c>
      <c r="BD49" s="36" t="s">
        <v>111</v>
      </c>
      <c r="BE49" s="44"/>
      <c r="BF49" s="44">
        <v>0.75</v>
      </c>
      <c r="BG49" s="63"/>
      <c r="BH49" s="124">
        <f t="shared" si="2"/>
        <v>4.5915319999999999</v>
      </c>
      <c r="BI49" s="45">
        <f t="shared" si="16"/>
        <v>0.104353</v>
      </c>
      <c r="BJ49" s="39" t="s">
        <v>102</v>
      </c>
      <c r="BK49" s="136">
        <v>40</v>
      </c>
      <c r="BL49" s="137">
        <v>20</v>
      </c>
      <c r="BM49" s="137">
        <v>50</v>
      </c>
      <c r="BN49" s="137">
        <v>30</v>
      </c>
      <c r="BO49" s="137">
        <v>0</v>
      </c>
      <c r="BP49" s="137">
        <v>30</v>
      </c>
      <c r="BQ49" s="138">
        <f t="shared" si="3"/>
        <v>60</v>
      </c>
      <c r="BR49" s="138">
        <f t="shared" si="4"/>
        <v>80</v>
      </c>
      <c r="BS49" s="138">
        <f t="shared" si="5"/>
        <v>30</v>
      </c>
      <c r="BT49" s="138">
        <f t="shared" si="6"/>
        <v>170</v>
      </c>
      <c r="BU49" s="27"/>
      <c r="BV49" s="8"/>
      <c r="BW49" s="46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</row>
    <row r="50" spans="1:114" ht="13.5" hidden="1" customHeight="1">
      <c r="A50" s="24" t="s">
        <v>239</v>
      </c>
      <c r="B50" s="27" t="s">
        <v>240</v>
      </c>
      <c r="C50" s="28" t="s">
        <v>206</v>
      </c>
      <c r="D50" s="29" t="s">
        <v>77</v>
      </c>
      <c r="E50" s="28" t="s">
        <v>78</v>
      </c>
      <c r="F50" s="24" t="s">
        <v>108</v>
      </c>
      <c r="G50" s="27" t="s">
        <v>92</v>
      </c>
      <c r="H50" s="27" t="s">
        <v>92</v>
      </c>
      <c r="I50" s="30" t="s">
        <v>82</v>
      </c>
      <c r="J50" s="27" t="s">
        <v>87</v>
      </c>
      <c r="K50" s="112">
        <v>49</v>
      </c>
      <c r="L50" s="53">
        <v>35</v>
      </c>
      <c r="M50" s="53">
        <v>11</v>
      </c>
      <c r="N50" s="53">
        <v>3</v>
      </c>
      <c r="O50" s="106">
        <f t="shared" si="18"/>
        <v>283</v>
      </c>
      <c r="P50" s="53">
        <v>219</v>
      </c>
      <c r="Q50" s="33">
        <v>46</v>
      </c>
      <c r="R50" s="33">
        <v>18</v>
      </c>
      <c r="S50" s="106">
        <f t="shared" si="12"/>
        <v>35</v>
      </c>
      <c r="T50" s="33">
        <v>0</v>
      </c>
      <c r="U50" s="53">
        <v>16</v>
      </c>
      <c r="V50" s="33">
        <v>13</v>
      </c>
      <c r="W50" s="33">
        <v>6</v>
      </c>
      <c r="X50" s="33">
        <v>0</v>
      </c>
      <c r="Y50" s="33">
        <v>0</v>
      </c>
      <c r="Z50" s="106">
        <f t="shared" si="13"/>
        <v>11</v>
      </c>
      <c r="AA50" s="33">
        <v>0</v>
      </c>
      <c r="AB50" s="33">
        <v>4</v>
      </c>
      <c r="AC50" s="33">
        <v>3</v>
      </c>
      <c r="AD50" s="33">
        <v>2</v>
      </c>
      <c r="AE50" s="33">
        <v>2</v>
      </c>
      <c r="AF50" s="33">
        <v>0</v>
      </c>
      <c r="AG50" s="106">
        <f t="shared" si="14"/>
        <v>3</v>
      </c>
      <c r="AH50" s="33">
        <v>0</v>
      </c>
      <c r="AI50" s="33">
        <v>2</v>
      </c>
      <c r="AJ50" s="33">
        <v>1</v>
      </c>
      <c r="AK50" s="33">
        <v>0</v>
      </c>
      <c r="AL50" s="33">
        <v>0</v>
      </c>
      <c r="AM50" s="33">
        <v>0</v>
      </c>
      <c r="AN50" s="120">
        <f>(Z50+AG50)/K50</f>
        <v>0.2857142857142857</v>
      </c>
      <c r="AO50" s="120">
        <f t="shared" si="15"/>
        <v>6.1224489795918366E-2</v>
      </c>
      <c r="AP50" s="27" t="s">
        <v>93</v>
      </c>
      <c r="AQ50" s="27" t="s">
        <v>241</v>
      </c>
      <c r="AR50" s="30" t="s">
        <v>82</v>
      </c>
      <c r="AS50" s="27" t="s">
        <v>87</v>
      </c>
      <c r="AT50" s="35" t="s">
        <v>109</v>
      </c>
      <c r="AU50" s="47" t="s">
        <v>99</v>
      </c>
      <c r="AV50" s="36">
        <v>0.75</v>
      </c>
      <c r="AW50" s="36"/>
      <c r="AX50" s="126"/>
      <c r="AY50" s="36">
        <v>2.5632969999999999</v>
      </c>
      <c r="AZ50" s="36">
        <v>0.6</v>
      </c>
      <c r="BA50" s="37"/>
      <c r="BB50" s="37"/>
      <c r="BC50" s="123">
        <f t="shared" si="1"/>
        <v>3.913297</v>
      </c>
      <c r="BD50" s="24"/>
      <c r="BE50" s="44"/>
      <c r="BF50" s="44">
        <v>1.2</v>
      </c>
      <c r="BG50" s="63"/>
      <c r="BH50" s="124">
        <f t="shared" si="2"/>
        <v>5.1132970000000002</v>
      </c>
      <c r="BI50" s="45">
        <f t="shared" si="16"/>
        <v>0.104353</v>
      </c>
      <c r="BJ50" s="39" t="s">
        <v>88</v>
      </c>
      <c r="BK50" s="136">
        <v>40</v>
      </c>
      <c r="BL50" s="137">
        <v>20</v>
      </c>
      <c r="BM50" s="137">
        <v>50</v>
      </c>
      <c r="BN50" s="137">
        <v>30</v>
      </c>
      <c r="BO50" s="137">
        <v>0</v>
      </c>
      <c r="BP50" s="137">
        <v>20</v>
      </c>
      <c r="BQ50" s="138">
        <f t="shared" si="3"/>
        <v>60</v>
      </c>
      <c r="BR50" s="138">
        <f t="shared" si="4"/>
        <v>80</v>
      </c>
      <c r="BS50" s="138">
        <f t="shared" si="5"/>
        <v>20</v>
      </c>
      <c r="BT50" s="138">
        <f t="shared" si="6"/>
        <v>160</v>
      </c>
      <c r="BU50" s="55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</row>
    <row r="51" spans="1:114" ht="13.5" hidden="1" customHeight="1">
      <c r="A51" s="24" t="s">
        <v>242</v>
      </c>
      <c r="B51" s="28" t="s">
        <v>243</v>
      </c>
      <c r="C51" s="28" t="s">
        <v>206</v>
      </c>
      <c r="D51" s="29" t="s">
        <v>77</v>
      </c>
      <c r="E51" s="28" t="s">
        <v>78</v>
      </c>
      <c r="F51" s="24" t="s">
        <v>79</v>
      </c>
      <c r="G51" s="28" t="s">
        <v>80</v>
      </c>
      <c r="H51" s="28" t="s">
        <v>80</v>
      </c>
      <c r="I51" s="31" t="s">
        <v>100</v>
      </c>
      <c r="J51" s="47" t="s">
        <v>244</v>
      </c>
      <c r="K51" s="112">
        <v>35</v>
      </c>
      <c r="L51" s="33">
        <v>24</v>
      </c>
      <c r="M51" s="33">
        <v>9</v>
      </c>
      <c r="N51" s="33">
        <v>2</v>
      </c>
      <c r="O51" s="106">
        <f t="shared" si="18"/>
        <v>162</v>
      </c>
      <c r="P51" s="33">
        <v>116</v>
      </c>
      <c r="Q51" s="33">
        <v>38</v>
      </c>
      <c r="R51" s="33">
        <v>8</v>
      </c>
      <c r="S51" s="106">
        <f t="shared" si="12"/>
        <v>24</v>
      </c>
      <c r="T51" s="33">
        <v>0</v>
      </c>
      <c r="U51" s="33">
        <v>10</v>
      </c>
      <c r="V51" s="33">
        <v>8</v>
      </c>
      <c r="W51" s="33">
        <v>6</v>
      </c>
      <c r="X51" s="33">
        <v>0</v>
      </c>
      <c r="Y51" s="33">
        <v>0</v>
      </c>
      <c r="Z51" s="106">
        <f t="shared" si="13"/>
        <v>9</v>
      </c>
      <c r="AA51" s="33">
        <v>0</v>
      </c>
      <c r="AB51" s="33">
        <v>8</v>
      </c>
      <c r="AC51" s="33">
        <v>0</v>
      </c>
      <c r="AD51" s="33">
        <v>0</v>
      </c>
      <c r="AE51" s="33">
        <v>1</v>
      </c>
      <c r="AF51" s="33">
        <v>0</v>
      </c>
      <c r="AG51" s="106">
        <f t="shared" si="14"/>
        <v>2</v>
      </c>
      <c r="AH51" s="33">
        <v>0</v>
      </c>
      <c r="AI51" s="33">
        <v>2</v>
      </c>
      <c r="AJ51" s="33">
        <v>0</v>
      </c>
      <c r="AK51" s="33">
        <v>0</v>
      </c>
      <c r="AL51" s="33">
        <v>0</v>
      </c>
      <c r="AM51" s="33">
        <v>0</v>
      </c>
      <c r="AN51" s="120">
        <f t="shared" ref="AN51:AN57" si="19">(M51+N51)/K51</f>
        <v>0.31428571428571428</v>
      </c>
      <c r="AO51" s="120">
        <f t="shared" si="15"/>
        <v>5.7142857142857141E-2</v>
      </c>
      <c r="AP51" s="27" t="s">
        <v>93</v>
      </c>
      <c r="AQ51" s="29" t="s">
        <v>85</v>
      </c>
      <c r="AR51" s="35" t="s">
        <v>100</v>
      </c>
      <c r="AS51" s="47" t="s">
        <v>244</v>
      </c>
      <c r="AT51" s="35" t="s">
        <v>86</v>
      </c>
      <c r="AU51" s="47" t="s">
        <v>146</v>
      </c>
      <c r="AV51" s="36">
        <v>0</v>
      </c>
      <c r="AW51" s="43">
        <v>2.117</v>
      </c>
      <c r="AX51" s="43">
        <v>2.117</v>
      </c>
      <c r="AY51" s="43"/>
      <c r="AZ51" s="37"/>
      <c r="BA51" s="37"/>
      <c r="BB51" s="37"/>
      <c r="BC51" s="123">
        <f t="shared" si="1"/>
        <v>4.234</v>
      </c>
      <c r="BD51" s="36" t="s">
        <v>111</v>
      </c>
      <c r="BE51" s="44"/>
      <c r="BF51" s="44"/>
      <c r="BG51" s="44"/>
      <c r="BH51" s="124">
        <f t="shared" si="2"/>
        <v>4.234</v>
      </c>
      <c r="BI51" s="59">
        <f t="shared" si="16"/>
        <v>0.12097142857142858</v>
      </c>
      <c r="BJ51" s="39" t="s">
        <v>102</v>
      </c>
      <c r="BK51" s="136">
        <v>40</v>
      </c>
      <c r="BL51" s="137">
        <v>20</v>
      </c>
      <c r="BM51" s="137">
        <v>10</v>
      </c>
      <c r="BN51" s="137">
        <v>70</v>
      </c>
      <c r="BO51" s="137">
        <v>20</v>
      </c>
      <c r="BP51" s="137">
        <v>20</v>
      </c>
      <c r="BQ51" s="138">
        <f t="shared" si="3"/>
        <v>60</v>
      </c>
      <c r="BR51" s="138">
        <f t="shared" si="4"/>
        <v>80</v>
      </c>
      <c r="BS51" s="138">
        <f t="shared" si="5"/>
        <v>40</v>
      </c>
      <c r="BT51" s="138">
        <f t="shared" si="6"/>
        <v>180</v>
      </c>
      <c r="BU51" s="27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</row>
    <row r="52" spans="1:114" ht="12.75" hidden="1" customHeight="1">
      <c r="A52" s="26" t="s">
        <v>245</v>
      </c>
      <c r="B52" s="27" t="s">
        <v>246</v>
      </c>
      <c r="C52" s="30" t="s">
        <v>206</v>
      </c>
      <c r="D52" s="30" t="s">
        <v>77</v>
      </c>
      <c r="E52" s="28" t="s">
        <v>78</v>
      </c>
      <c r="F52" s="25" t="s">
        <v>79</v>
      </c>
      <c r="G52" s="30" t="s">
        <v>80</v>
      </c>
      <c r="H52" s="30" t="s">
        <v>81</v>
      </c>
      <c r="I52" s="30" t="s">
        <v>100</v>
      </c>
      <c r="J52" s="58" t="s">
        <v>119</v>
      </c>
      <c r="K52" s="107">
        <v>33</v>
      </c>
      <c r="L52" s="33">
        <v>33</v>
      </c>
      <c r="M52" s="33">
        <v>0</v>
      </c>
      <c r="N52" s="33">
        <v>0</v>
      </c>
      <c r="O52" s="106">
        <f t="shared" si="18"/>
        <v>136</v>
      </c>
      <c r="P52" s="33">
        <v>136</v>
      </c>
      <c r="Q52" s="33">
        <v>0</v>
      </c>
      <c r="R52" s="33">
        <v>0</v>
      </c>
      <c r="S52" s="106">
        <f t="shared" si="12"/>
        <v>33</v>
      </c>
      <c r="T52" s="33">
        <v>0</v>
      </c>
      <c r="U52" s="33">
        <v>29</v>
      </c>
      <c r="V52" s="33">
        <v>4</v>
      </c>
      <c r="W52" s="33">
        <v>0</v>
      </c>
      <c r="X52" s="33">
        <v>0</v>
      </c>
      <c r="Y52" s="33">
        <v>0</v>
      </c>
      <c r="Z52" s="106">
        <f t="shared" si="13"/>
        <v>0</v>
      </c>
      <c r="AA52" s="33">
        <v>0</v>
      </c>
      <c r="AB52" s="33">
        <v>0</v>
      </c>
      <c r="AC52" s="33">
        <v>0</v>
      </c>
      <c r="AD52" s="33">
        <v>0</v>
      </c>
      <c r="AE52" s="33">
        <v>0</v>
      </c>
      <c r="AF52" s="33">
        <v>0</v>
      </c>
      <c r="AG52" s="106">
        <f t="shared" si="14"/>
        <v>0</v>
      </c>
      <c r="AH52" s="33">
        <v>0</v>
      </c>
      <c r="AI52" s="33">
        <v>0</v>
      </c>
      <c r="AJ52" s="33">
        <v>0</v>
      </c>
      <c r="AK52" s="33">
        <v>0</v>
      </c>
      <c r="AL52" s="33">
        <v>0</v>
      </c>
      <c r="AM52" s="33">
        <v>0</v>
      </c>
      <c r="AN52" s="120">
        <f t="shared" si="19"/>
        <v>0</v>
      </c>
      <c r="AO52" s="120">
        <f t="shared" si="15"/>
        <v>0</v>
      </c>
      <c r="AP52" s="27" t="s">
        <v>84</v>
      </c>
      <c r="AQ52" s="27" t="s">
        <v>85</v>
      </c>
      <c r="AR52" s="30" t="s">
        <v>100</v>
      </c>
      <c r="AS52" s="58" t="s">
        <v>119</v>
      </c>
      <c r="AT52" s="30" t="s">
        <v>109</v>
      </c>
      <c r="AU52" s="35" t="s">
        <v>101</v>
      </c>
      <c r="AV52" s="36">
        <v>0</v>
      </c>
      <c r="AW52" s="36">
        <v>1</v>
      </c>
      <c r="AX52" s="36">
        <v>1.7</v>
      </c>
      <c r="AY52" s="36"/>
      <c r="AZ52" s="36"/>
      <c r="BA52" s="36"/>
      <c r="BB52" s="36"/>
      <c r="BC52" s="123">
        <f t="shared" si="1"/>
        <v>2.7</v>
      </c>
      <c r="BD52" s="36"/>
      <c r="BE52" s="49"/>
      <c r="BF52" s="49"/>
      <c r="BG52" s="63"/>
      <c r="BH52" s="124">
        <f t="shared" si="2"/>
        <v>2.7</v>
      </c>
      <c r="BI52" s="45">
        <f t="shared" si="16"/>
        <v>8.1818181818181818E-2</v>
      </c>
      <c r="BJ52" s="39" t="s">
        <v>102</v>
      </c>
      <c r="BK52" s="136">
        <v>40</v>
      </c>
      <c r="BL52" s="137">
        <v>20</v>
      </c>
      <c r="BM52" s="137">
        <v>40</v>
      </c>
      <c r="BN52" s="137">
        <v>70</v>
      </c>
      <c r="BO52" s="137">
        <v>20</v>
      </c>
      <c r="BP52" s="137">
        <v>10</v>
      </c>
      <c r="BQ52" s="138">
        <f t="shared" si="3"/>
        <v>60</v>
      </c>
      <c r="BR52" s="138">
        <f t="shared" si="4"/>
        <v>110</v>
      </c>
      <c r="BS52" s="138">
        <f t="shared" si="5"/>
        <v>30</v>
      </c>
      <c r="BT52" s="138">
        <f t="shared" si="6"/>
        <v>200</v>
      </c>
      <c r="BU52" s="55"/>
      <c r="BV52" s="8"/>
      <c r="BW52" s="46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</row>
    <row r="53" spans="1:114" ht="13.5" hidden="1" customHeight="1">
      <c r="A53" s="26" t="s">
        <v>247</v>
      </c>
      <c r="B53" s="27" t="s">
        <v>248</v>
      </c>
      <c r="C53" s="30" t="s">
        <v>206</v>
      </c>
      <c r="D53" s="30" t="s">
        <v>77</v>
      </c>
      <c r="E53" s="28" t="s">
        <v>78</v>
      </c>
      <c r="F53" s="25" t="s">
        <v>79</v>
      </c>
      <c r="G53" s="30" t="s">
        <v>80</v>
      </c>
      <c r="H53" s="30" t="s">
        <v>80</v>
      </c>
      <c r="I53" s="30" t="s">
        <v>100</v>
      </c>
      <c r="J53" s="58" t="s">
        <v>119</v>
      </c>
      <c r="K53" s="107">
        <v>56</v>
      </c>
      <c r="L53" s="33">
        <v>35</v>
      </c>
      <c r="M53" s="33">
        <v>17</v>
      </c>
      <c r="N53" s="33">
        <v>4</v>
      </c>
      <c r="O53" s="106">
        <f t="shared" si="18"/>
        <v>246</v>
      </c>
      <c r="P53" s="33">
        <v>151</v>
      </c>
      <c r="Q53" s="33">
        <v>79</v>
      </c>
      <c r="R53" s="33">
        <v>16</v>
      </c>
      <c r="S53" s="106">
        <f t="shared" si="12"/>
        <v>35</v>
      </c>
      <c r="T53" s="33">
        <v>0</v>
      </c>
      <c r="U53" s="33">
        <v>24</v>
      </c>
      <c r="V53" s="33">
        <v>11</v>
      </c>
      <c r="W53" s="33">
        <v>0</v>
      </c>
      <c r="X53" s="33">
        <v>0</v>
      </c>
      <c r="Y53" s="33">
        <v>0</v>
      </c>
      <c r="Z53" s="106">
        <f t="shared" si="13"/>
        <v>17</v>
      </c>
      <c r="AA53" s="33">
        <v>0</v>
      </c>
      <c r="AB53" s="33">
        <v>10</v>
      </c>
      <c r="AC53" s="33">
        <v>5</v>
      </c>
      <c r="AD53" s="33">
        <v>0</v>
      </c>
      <c r="AE53" s="33">
        <v>2</v>
      </c>
      <c r="AF53" s="33">
        <v>0</v>
      </c>
      <c r="AG53" s="106">
        <f t="shared" si="14"/>
        <v>4</v>
      </c>
      <c r="AH53" s="33">
        <v>0</v>
      </c>
      <c r="AI53" s="33">
        <v>4</v>
      </c>
      <c r="AJ53" s="33">
        <v>0</v>
      </c>
      <c r="AK53" s="33">
        <v>0</v>
      </c>
      <c r="AL53" s="33">
        <v>0</v>
      </c>
      <c r="AM53" s="33">
        <v>0</v>
      </c>
      <c r="AN53" s="120">
        <f t="shared" si="19"/>
        <v>0.375</v>
      </c>
      <c r="AO53" s="120">
        <f t="shared" si="15"/>
        <v>7.1428571428571425E-2</v>
      </c>
      <c r="AP53" s="27" t="s">
        <v>93</v>
      </c>
      <c r="AQ53" s="27" t="s">
        <v>85</v>
      </c>
      <c r="AR53" s="30" t="s">
        <v>100</v>
      </c>
      <c r="AS53" s="58" t="s">
        <v>119</v>
      </c>
      <c r="AT53" s="30" t="s">
        <v>109</v>
      </c>
      <c r="AU53" s="35" t="s">
        <v>101</v>
      </c>
      <c r="AV53" s="36">
        <v>0</v>
      </c>
      <c r="AW53" s="36">
        <v>1</v>
      </c>
      <c r="AX53" s="36">
        <v>6.26</v>
      </c>
      <c r="AY53" s="36"/>
      <c r="AZ53" s="36"/>
      <c r="BA53" s="36"/>
      <c r="BB53" s="36"/>
      <c r="BC53" s="123">
        <f t="shared" si="1"/>
        <v>7.26</v>
      </c>
      <c r="BD53" s="36"/>
      <c r="BE53" s="49"/>
      <c r="BF53" s="49"/>
      <c r="BG53" s="63"/>
      <c r="BH53" s="124">
        <f t="shared" si="2"/>
        <v>7.26</v>
      </c>
      <c r="BI53" s="45">
        <f t="shared" si="16"/>
        <v>0.12964285714285714</v>
      </c>
      <c r="BJ53" s="39" t="s">
        <v>102</v>
      </c>
      <c r="BK53" s="136">
        <v>40</v>
      </c>
      <c r="BL53" s="137">
        <v>20</v>
      </c>
      <c r="BM53" s="137">
        <v>40</v>
      </c>
      <c r="BN53" s="137">
        <v>70</v>
      </c>
      <c r="BO53" s="137">
        <v>20</v>
      </c>
      <c r="BP53" s="137">
        <v>20</v>
      </c>
      <c r="BQ53" s="138">
        <f t="shared" si="3"/>
        <v>60</v>
      </c>
      <c r="BR53" s="138">
        <f t="shared" si="4"/>
        <v>110</v>
      </c>
      <c r="BS53" s="138">
        <f t="shared" si="5"/>
        <v>40</v>
      </c>
      <c r="BT53" s="138">
        <f t="shared" si="6"/>
        <v>210</v>
      </c>
      <c r="BU53" s="55"/>
      <c r="BV53" s="8"/>
      <c r="BW53" s="46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</row>
    <row r="54" spans="1:114" ht="13.5" hidden="1" customHeight="1">
      <c r="A54" s="24" t="s">
        <v>249</v>
      </c>
      <c r="B54" s="28" t="s">
        <v>250</v>
      </c>
      <c r="C54" s="28" t="s">
        <v>206</v>
      </c>
      <c r="D54" s="29" t="s">
        <v>77</v>
      </c>
      <c r="E54" s="28" t="s">
        <v>78</v>
      </c>
      <c r="F54" s="24" t="s">
        <v>108</v>
      </c>
      <c r="G54" s="28" t="s">
        <v>92</v>
      </c>
      <c r="H54" s="28" t="s">
        <v>92</v>
      </c>
      <c r="I54" s="31" t="s">
        <v>86</v>
      </c>
      <c r="J54" s="47" t="s">
        <v>140</v>
      </c>
      <c r="K54" s="107">
        <v>6</v>
      </c>
      <c r="L54" s="33">
        <f>T54+U54+V54+W54+X54+Y54</f>
        <v>0</v>
      </c>
      <c r="M54" s="33">
        <v>3</v>
      </c>
      <c r="N54" s="33">
        <v>3</v>
      </c>
      <c r="O54" s="106">
        <f t="shared" si="18"/>
        <v>24</v>
      </c>
      <c r="P54" s="33">
        <v>0</v>
      </c>
      <c r="Q54" s="33">
        <v>12</v>
      </c>
      <c r="R54" s="33">
        <v>12</v>
      </c>
      <c r="S54" s="106">
        <f t="shared" si="12"/>
        <v>0</v>
      </c>
      <c r="T54" s="33">
        <v>0</v>
      </c>
      <c r="U54" s="33">
        <v>0</v>
      </c>
      <c r="V54" s="33">
        <v>0</v>
      </c>
      <c r="W54" s="33">
        <v>0</v>
      </c>
      <c r="X54" s="33">
        <v>0</v>
      </c>
      <c r="Y54" s="33">
        <v>0</v>
      </c>
      <c r="Z54" s="106">
        <f t="shared" si="13"/>
        <v>3</v>
      </c>
      <c r="AA54" s="33">
        <v>0</v>
      </c>
      <c r="AB54" s="33">
        <v>3</v>
      </c>
      <c r="AC54" s="33">
        <v>0</v>
      </c>
      <c r="AD54" s="33">
        <v>0</v>
      </c>
      <c r="AE54" s="33">
        <v>0</v>
      </c>
      <c r="AF54" s="33">
        <v>0</v>
      </c>
      <c r="AG54" s="106">
        <f t="shared" si="14"/>
        <v>3</v>
      </c>
      <c r="AH54" s="33">
        <v>0</v>
      </c>
      <c r="AI54" s="33">
        <v>3</v>
      </c>
      <c r="AJ54" s="33">
        <v>0</v>
      </c>
      <c r="AK54" s="33">
        <v>0</v>
      </c>
      <c r="AL54" s="33">
        <v>0</v>
      </c>
      <c r="AM54" s="33">
        <v>0</v>
      </c>
      <c r="AN54" s="120">
        <f t="shared" si="19"/>
        <v>1</v>
      </c>
      <c r="AO54" s="120">
        <f t="shared" si="15"/>
        <v>0.5</v>
      </c>
      <c r="AP54" s="27" t="s">
        <v>93</v>
      </c>
      <c r="AQ54" s="28" t="s">
        <v>85</v>
      </c>
      <c r="AR54" s="35" t="s">
        <v>86</v>
      </c>
      <c r="AS54" s="47" t="s">
        <v>140</v>
      </c>
      <c r="AT54" s="35" t="s">
        <v>109</v>
      </c>
      <c r="AU54" s="47" t="s">
        <v>98</v>
      </c>
      <c r="AV54" s="36">
        <v>0</v>
      </c>
      <c r="AW54" s="43"/>
      <c r="AX54" s="43"/>
      <c r="AY54" s="43">
        <v>0.62611799999999995</v>
      </c>
      <c r="AZ54" s="37"/>
      <c r="BA54" s="37"/>
      <c r="BB54" s="37"/>
      <c r="BC54" s="123">
        <f t="shared" si="1"/>
        <v>0.62611799999999995</v>
      </c>
      <c r="BD54" s="36" t="s">
        <v>111</v>
      </c>
      <c r="BE54" s="44"/>
      <c r="BF54" s="44"/>
      <c r="BG54" s="44"/>
      <c r="BH54" s="124">
        <f t="shared" si="2"/>
        <v>0.62611799999999995</v>
      </c>
      <c r="BI54" s="59">
        <f t="shared" si="16"/>
        <v>0.10435299999999999</v>
      </c>
      <c r="BJ54" s="39" t="s">
        <v>102</v>
      </c>
      <c r="BK54" s="136">
        <v>40</v>
      </c>
      <c r="BL54" s="137">
        <v>20</v>
      </c>
      <c r="BM54" s="137">
        <v>50</v>
      </c>
      <c r="BN54" s="137">
        <v>10</v>
      </c>
      <c r="BO54" s="137">
        <v>20</v>
      </c>
      <c r="BP54" s="137">
        <v>30</v>
      </c>
      <c r="BQ54" s="138">
        <f t="shared" si="3"/>
        <v>60</v>
      </c>
      <c r="BR54" s="138">
        <f t="shared" si="4"/>
        <v>60</v>
      </c>
      <c r="BS54" s="138">
        <f t="shared" si="5"/>
        <v>50</v>
      </c>
      <c r="BT54" s="138">
        <f t="shared" si="6"/>
        <v>170</v>
      </c>
      <c r="BU54" s="27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</row>
    <row r="55" spans="1:114" ht="13.5" hidden="1" customHeight="1">
      <c r="A55" s="24" t="s">
        <v>251</v>
      </c>
      <c r="B55" s="28" t="s">
        <v>252</v>
      </c>
      <c r="C55" s="28" t="s">
        <v>253</v>
      </c>
      <c r="D55" s="28" t="s">
        <v>155</v>
      </c>
      <c r="E55" s="28" t="s">
        <v>151</v>
      </c>
      <c r="F55" s="24" t="s">
        <v>79</v>
      </c>
      <c r="G55" s="28" t="s">
        <v>91</v>
      </c>
      <c r="H55" s="28" t="s">
        <v>92</v>
      </c>
      <c r="I55" s="31" t="s">
        <v>158</v>
      </c>
      <c r="J55" s="47" t="s">
        <v>119</v>
      </c>
      <c r="K55" s="113">
        <v>56</v>
      </c>
      <c r="L55" s="33">
        <v>42</v>
      </c>
      <c r="M55" s="33">
        <v>10</v>
      </c>
      <c r="N55" s="33">
        <v>4</v>
      </c>
      <c r="O55" s="106">
        <f t="shared" si="18"/>
        <v>308</v>
      </c>
      <c r="P55" s="33">
        <v>228</v>
      </c>
      <c r="Q55" s="33">
        <v>64</v>
      </c>
      <c r="R55" s="33">
        <v>16</v>
      </c>
      <c r="S55" s="106">
        <f t="shared" si="12"/>
        <v>42</v>
      </c>
      <c r="T55" s="33">
        <v>0</v>
      </c>
      <c r="U55" s="33">
        <v>4</v>
      </c>
      <c r="V55" s="33">
        <v>16</v>
      </c>
      <c r="W55" s="33">
        <v>22</v>
      </c>
      <c r="X55" s="33">
        <v>0</v>
      </c>
      <c r="Y55" s="33">
        <v>0</v>
      </c>
      <c r="Z55" s="106">
        <f t="shared" si="13"/>
        <v>10</v>
      </c>
      <c r="AA55" s="33">
        <v>0</v>
      </c>
      <c r="AB55" s="33">
        <v>4</v>
      </c>
      <c r="AC55" s="33">
        <v>0</v>
      </c>
      <c r="AD55" s="33">
        <v>0</v>
      </c>
      <c r="AE55" s="33">
        <v>6</v>
      </c>
      <c r="AF55" s="33">
        <v>0</v>
      </c>
      <c r="AG55" s="106">
        <f t="shared" si="14"/>
        <v>4</v>
      </c>
      <c r="AH55" s="33">
        <v>0</v>
      </c>
      <c r="AI55" s="33">
        <v>4</v>
      </c>
      <c r="AJ55" s="33">
        <v>0</v>
      </c>
      <c r="AK55" s="33">
        <v>0</v>
      </c>
      <c r="AL55" s="33">
        <v>0</v>
      </c>
      <c r="AM55" s="33">
        <v>0</v>
      </c>
      <c r="AN55" s="120">
        <f t="shared" si="19"/>
        <v>0.25</v>
      </c>
      <c r="AO55" s="120">
        <f t="shared" si="15"/>
        <v>7.1428571428571425E-2</v>
      </c>
      <c r="AP55" s="27" t="s">
        <v>93</v>
      </c>
      <c r="AQ55" s="28" t="s">
        <v>85</v>
      </c>
      <c r="AR55" s="35" t="s">
        <v>158</v>
      </c>
      <c r="AS55" s="47" t="s">
        <v>119</v>
      </c>
      <c r="AT55" s="47" t="s">
        <v>82</v>
      </c>
      <c r="AU55" s="47" t="s">
        <v>119</v>
      </c>
      <c r="AV55" s="36">
        <v>0</v>
      </c>
      <c r="AW55" s="43">
        <v>2.5</v>
      </c>
      <c r="AX55" s="43">
        <v>3.4839587000000001</v>
      </c>
      <c r="AY55" s="43"/>
      <c r="AZ55" s="37"/>
      <c r="BA55" s="37"/>
      <c r="BB55" s="37"/>
      <c r="BC55" s="123">
        <f t="shared" si="1"/>
        <v>5.9839587000000005</v>
      </c>
      <c r="BD55" s="36" t="s">
        <v>111</v>
      </c>
      <c r="BE55" s="44"/>
      <c r="BF55" s="44">
        <v>0.9</v>
      </c>
      <c r="BG55" s="44"/>
      <c r="BH55" s="124">
        <f t="shared" si="2"/>
        <v>6.8839587000000009</v>
      </c>
      <c r="BI55" s="59">
        <f t="shared" si="16"/>
        <v>0.12292783392857144</v>
      </c>
      <c r="BJ55" s="39" t="s">
        <v>102</v>
      </c>
      <c r="BK55" s="136">
        <v>50</v>
      </c>
      <c r="BL55" s="137">
        <v>50</v>
      </c>
      <c r="BM55" s="137">
        <v>30</v>
      </c>
      <c r="BN55" s="137">
        <v>30</v>
      </c>
      <c r="BO55" s="137">
        <v>0</v>
      </c>
      <c r="BP55" s="137">
        <v>20</v>
      </c>
      <c r="BQ55" s="138">
        <f t="shared" si="3"/>
        <v>100</v>
      </c>
      <c r="BR55" s="138">
        <f t="shared" si="4"/>
        <v>60</v>
      </c>
      <c r="BS55" s="138">
        <f t="shared" si="5"/>
        <v>20</v>
      </c>
      <c r="BT55" s="138">
        <f t="shared" si="6"/>
        <v>180</v>
      </c>
      <c r="BU55" s="27"/>
      <c r="BV55" s="8"/>
      <c r="BW55" s="46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</row>
    <row r="56" spans="1:114" ht="13.5" hidden="1" customHeight="1">
      <c r="A56" s="60" t="s">
        <v>254</v>
      </c>
      <c r="B56" s="29" t="s">
        <v>255</v>
      </c>
      <c r="C56" s="30" t="s">
        <v>253</v>
      </c>
      <c r="D56" s="62" t="s">
        <v>155</v>
      </c>
      <c r="E56" s="64" t="s">
        <v>151</v>
      </c>
      <c r="F56" s="60" t="s">
        <v>108</v>
      </c>
      <c r="G56" s="47" t="s">
        <v>92</v>
      </c>
      <c r="H56" s="47" t="s">
        <v>92</v>
      </c>
      <c r="I56" s="27" t="s">
        <v>158</v>
      </c>
      <c r="J56" s="47" t="s">
        <v>134</v>
      </c>
      <c r="K56" s="109">
        <v>19</v>
      </c>
      <c r="L56" s="24">
        <v>13</v>
      </c>
      <c r="M56" s="24">
        <v>5</v>
      </c>
      <c r="N56" s="24">
        <v>1</v>
      </c>
      <c r="O56" s="114">
        <f t="shared" si="18"/>
        <v>85</v>
      </c>
      <c r="P56" s="24">
        <v>61</v>
      </c>
      <c r="Q56" s="24">
        <v>20</v>
      </c>
      <c r="R56" s="24">
        <v>4</v>
      </c>
      <c r="S56" s="106">
        <f t="shared" si="12"/>
        <v>13</v>
      </c>
      <c r="T56" s="24">
        <v>0</v>
      </c>
      <c r="U56" s="24">
        <v>6</v>
      </c>
      <c r="V56" s="24">
        <v>5</v>
      </c>
      <c r="W56" s="24">
        <v>2</v>
      </c>
      <c r="X56" s="24">
        <v>0</v>
      </c>
      <c r="Y56" s="24">
        <v>0</v>
      </c>
      <c r="Z56" s="106">
        <f t="shared" si="13"/>
        <v>5</v>
      </c>
      <c r="AA56" s="24">
        <v>0</v>
      </c>
      <c r="AB56" s="24">
        <v>4</v>
      </c>
      <c r="AC56" s="24">
        <v>0</v>
      </c>
      <c r="AD56" s="24">
        <v>0</v>
      </c>
      <c r="AE56" s="24">
        <v>1</v>
      </c>
      <c r="AF56" s="24">
        <v>0</v>
      </c>
      <c r="AG56" s="114">
        <f t="shared" si="14"/>
        <v>1</v>
      </c>
      <c r="AH56" s="24">
        <v>0</v>
      </c>
      <c r="AI56" s="24">
        <v>1</v>
      </c>
      <c r="AJ56" s="24">
        <v>0</v>
      </c>
      <c r="AK56" s="24">
        <v>0</v>
      </c>
      <c r="AL56" s="24">
        <v>0</v>
      </c>
      <c r="AM56" s="24">
        <v>0</v>
      </c>
      <c r="AN56" s="120">
        <f t="shared" si="19"/>
        <v>0.31578947368421051</v>
      </c>
      <c r="AO56" s="120">
        <f t="shared" si="15"/>
        <v>5.2631578947368418E-2</v>
      </c>
      <c r="AP56" s="27" t="s">
        <v>93</v>
      </c>
      <c r="AQ56" s="29" t="s">
        <v>85</v>
      </c>
      <c r="AR56" s="27" t="s">
        <v>158</v>
      </c>
      <c r="AS56" s="47" t="s">
        <v>99</v>
      </c>
      <c r="AT56" s="27" t="s">
        <v>100</v>
      </c>
      <c r="AU56" s="28" t="s">
        <v>134</v>
      </c>
      <c r="AV56" s="36">
        <v>0.5</v>
      </c>
      <c r="AW56" s="43">
        <v>1.3265799599999999</v>
      </c>
      <c r="AX56" s="43"/>
      <c r="AY56" s="37"/>
      <c r="AZ56" s="37"/>
      <c r="BA56" s="37"/>
      <c r="BB56" s="37"/>
      <c r="BC56" s="123">
        <f t="shared" si="1"/>
        <v>1.8265799599999999</v>
      </c>
      <c r="BD56" s="24" t="s">
        <v>111</v>
      </c>
      <c r="BE56" s="44"/>
      <c r="BF56" s="44">
        <v>0.4</v>
      </c>
      <c r="BG56" s="30"/>
      <c r="BH56" s="124">
        <f t="shared" si="2"/>
        <v>2.22657996</v>
      </c>
      <c r="BI56" s="59">
        <f t="shared" si="16"/>
        <v>0.11718841894736842</v>
      </c>
      <c r="BJ56" s="39" t="s">
        <v>102</v>
      </c>
      <c r="BK56" s="136">
        <v>50</v>
      </c>
      <c r="BL56" s="137">
        <v>50</v>
      </c>
      <c r="BM56" s="137">
        <v>50</v>
      </c>
      <c r="BN56" s="137">
        <v>30</v>
      </c>
      <c r="BO56" s="137">
        <v>20</v>
      </c>
      <c r="BP56" s="137">
        <v>20</v>
      </c>
      <c r="BQ56" s="138">
        <f t="shared" si="3"/>
        <v>100</v>
      </c>
      <c r="BR56" s="138">
        <f t="shared" si="4"/>
        <v>80</v>
      </c>
      <c r="BS56" s="138">
        <f t="shared" si="5"/>
        <v>40</v>
      </c>
      <c r="BT56" s="138">
        <f t="shared" si="6"/>
        <v>220</v>
      </c>
      <c r="BU56" s="27"/>
      <c r="BV56" s="8"/>
      <c r="BW56" s="46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</row>
    <row r="57" spans="1:114" ht="13.5" hidden="1" customHeight="1">
      <c r="A57" s="25" t="s">
        <v>256</v>
      </c>
      <c r="B57" s="29" t="s">
        <v>257</v>
      </c>
      <c r="C57" s="29" t="s">
        <v>258</v>
      </c>
      <c r="D57" s="29" t="s">
        <v>106</v>
      </c>
      <c r="E57" s="28" t="s">
        <v>107</v>
      </c>
      <c r="F57" s="25" t="s">
        <v>79</v>
      </c>
      <c r="G57" s="27" t="s">
        <v>80</v>
      </c>
      <c r="H57" s="27" t="s">
        <v>80</v>
      </c>
      <c r="I57" s="31" t="s">
        <v>86</v>
      </c>
      <c r="J57" s="28" t="s">
        <v>140</v>
      </c>
      <c r="K57" s="112">
        <v>10</v>
      </c>
      <c r="L57" s="33">
        <v>8</v>
      </c>
      <c r="M57" s="33">
        <v>2</v>
      </c>
      <c r="N57" s="33">
        <v>0</v>
      </c>
      <c r="O57" s="106">
        <f t="shared" si="18"/>
        <v>45</v>
      </c>
      <c r="P57" s="33">
        <v>37</v>
      </c>
      <c r="Q57" s="33">
        <v>8</v>
      </c>
      <c r="R57" s="33">
        <v>0</v>
      </c>
      <c r="S57" s="106">
        <f t="shared" si="12"/>
        <v>8</v>
      </c>
      <c r="T57" s="33">
        <v>0</v>
      </c>
      <c r="U57" s="33">
        <v>3</v>
      </c>
      <c r="V57" s="33">
        <v>5</v>
      </c>
      <c r="W57" s="33">
        <v>0</v>
      </c>
      <c r="X57" s="33">
        <v>0</v>
      </c>
      <c r="Y57" s="33">
        <v>0</v>
      </c>
      <c r="Z57" s="106">
        <f t="shared" si="13"/>
        <v>2</v>
      </c>
      <c r="AA57" s="33">
        <v>0</v>
      </c>
      <c r="AB57" s="33">
        <v>2</v>
      </c>
      <c r="AC57" s="33">
        <v>0</v>
      </c>
      <c r="AD57" s="33">
        <v>0</v>
      </c>
      <c r="AE57" s="33">
        <v>0</v>
      </c>
      <c r="AF57" s="33">
        <v>0</v>
      </c>
      <c r="AG57" s="106">
        <f t="shared" si="14"/>
        <v>0</v>
      </c>
      <c r="AH57" s="33">
        <v>0</v>
      </c>
      <c r="AI57" s="33">
        <v>0</v>
      </c>
      <c r="AJ57" s="33">
        <v>0</v>
      </c>
      <c r="AK57" s="33">
        <v>0</v>
      </c>
      <c r="AL57" s="33">
        <v>0</v>
      </c>
      <c r="AM57" s="33">
        <v>0</v>
      </c>
      <c r="AN57" s="120">
        <f t="shared" si="19"/>
        <v>0.2</v>
      </c>
      <c r="AO57" s="120">
        <f t="shared" si="15"/>
        <v>0</v>
      </c>
      <c r="AP57" s="27" t="s">
        <v>93</v>
      </c>
      <c r="AQ57" s="27" t="s">
        <v>85</v>
      </c>
      <c r="AR57" s="35" t="s">
        <v>86</v>
      </c>
      <c r="AS57" s="27" t="s">
        <v>121</v>
      </c>
      <c r="AT57" s="35" t="s">
        <v>86</v>
      </c>
      <c r="AU57" s="27" t="s">
        <v>134</v>
      </c>
      <c r="AV57" s="36">
        <v>0</v>
      </c>
      <c r="AW57" s="36"/>
      <c r="AX57" s="36"/>
      <c r="AY57" s="36">
        <v>0.58799999999999997</v>
      </c>
      <c r="AZ57" s="36">
        <v>0.58799999999999997</v>
      </c>
      <c r="BA57" s="37"/>
      <c r="BB57" s="37"/>
      <c r="BC57" s="123">
        <f t="shared" si="1"/>
        <v>1.1759999999999999</v>
      </c>
      <c r="BD57" s="36"/>
      <c r="BE57" s="49"/>
      <c r="BF57" s="49"/>
      <c r="BG57" s="49"/>
      <c r="BH57" s="124">
        <f t="shared" si="2"/>
        <v>1.1759999999999999</v>
      </c>
      <c r="BI57" s="45">
        <f t="shared" si="16"/>
        <v>0.1176</v>
      </c>
      <c r="BJ57" s="39" t="s">
        <v>88</v>
      </c>
      <c r="BK57" s="136">
        <v>30</v>
      </c>
      <c r="BL57" s="137">
        <v>35</v>
      </c>
      <c r="BM57" s="137">
        <v>10</v>
      </c>
      <c r="BN57" s="137">
        <v>10</v>
      </c>
      <c r="BO57" s="137">
        <v>0</v>
      </c>
      <c r="BP57" s="137">
        <v>10</v>
      </c>
      <c r="BQ57" s="138">
        <f t="shared" si="3"/>
        <v>65</v>
      </c>
      <c r="BR57" s="138">
        <f t="shared" si="4"/>
        <v>20</v>
      </c>
      <c r="BS57" s="138">
        <f t="shared" si="5"/>
        <v>10</v>
      </c>
      <c r="BT57" s="138">
        <f t="shared" si="6"/>
        <v>95</v>
      </c>
      <c r="BU57" s="27"/>
      <c r="BV57" s="8"/>
      <c r="BW57" s="46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</row>
    <row r="58" spans="1:114" ht="13.5" hidden="1" customHeight="1">
      <c r="A58" s="25" t="s">
        <v>259</v>
      </c>
      <c r="B58" s="58" t="s">
        <v>260</v>
      </c>
      <c r="C58" s="29" t="s">
        <v>261</v>
      </c>
      <c r="D58" s="29" t="s">
        <v>261</v>
      </c>
      <c r="E58" s="28"/>
      <c r="F58" s="25" t="s">
        <v>108</v>
      </c>
      <c r="G58" s="27" t="s">
        <v>92</v>
      </c>
      <c r="H58" s="27" t="s">
        <v>92</v>
      </c>
      <c r="I58" s="56" t="s">
        <v>100</v>
      </c>
      <c r="J58" s="28" t="s">
        <v>87</v>
      </c>
      <c r="K58" s="112">
        <v>50</v>
      </c>
      <c r="L58" s="33">
        <v>50</v>
      </c>
      <c r="M58" s="33">
        <v>0</v>
      </c>
      <c r="N58" s="33">
        <v>0</v>
      </c>
      <c r="O58" s="106">
        <f t="shared" si="18"/>
        <v>200</v>
      </c>
      <c r="P58" s="24">
        <v>200</v>
      </c>
      <c r="Q58" s="24">
        <v>0</v>
      </c>
      <c r="R58" s="24">
        <v>0</v>
      </c>
      <c r="S58" s="106">
        <v>50</v>
      </c>
      <c r="T58" s="24">
        <v>0</v>
      </c>
      <c r="U58" s="24">
        <v>0</v>
      </c>
      <c r="V58" s="24">
        <v>50</v>
      </c>
      <c r="W58" s="24">
        <v>0</v>
      </c>
      <c r="X58" s="24">
        <v>0</v>
      </c>
      <c r="Y58" s="24">
        <v>0</v>
      </c>
      <c r="Z58" s="106">
        <f t="shared" si="13"/>
        <v>0</v>
      </c>
      <c r="AA58" s="24">
        <v>0</v>
      </c>
      <c r="AB58" s="24">
        <v>0</v>
      </c>
      <c r="AC58" s="24">
        <v>0</v>
      </c>
      <c r="AD58" s="24">
        <v>0</v>
      </c>
      <c r="AE58" s="24">
        <v>0</v>
      </c>
      <c r="AF58" s="24">
        <v>0</v>
      </c>
      <c r="AG58" s="106">
        <f t="shared" si="14"/>
        <v>0</v>
      </c>
      <c r="AH58" s="33">
        <v>0</v>
      </c>
      <c r="AI58" s="33">
        <v>0</v>
      </c>
      <c r="AJ58" s="33">
        <v>0</v>
      </c>
      <c r="AK58" s="33">
        <v>0</v>
      </c>
      <c r="AL58" s="33">
        <v>0</v>
      </c>
      <c r="AM58" s="33">
        <v>0</v>
      </c>
      <c r="AN58" s="120">
        <f>(Z58+AG58)/K58</f>
        <v>0</v>
      </c>
      <c r="AO58" s="120">
        <f t="shared" si="15"/>
        <v>0</v>
      </c>
      <c r="AP58" s="27" t="s">
        <v>93</v>
      </c>
      <c r="AQ58" s="27" t="s">
        <v>262</v>
      </c>
      <c r="AR58" s="27" t="s">
        <v>100</v>
      </c>
      <c r="AS58" s="27" t="s">
        <v>87</v>
      </c>
      <c r="AT58" s="27" t="s">
        <v>100</v>
      </c>
      <c r="AU58" s="27" t="s">
        <v>119</v>
      </c>
      <c r="AV58" s="36">
        <v>0</v>
      </c>
      <c r="AW58" s="43">
        <v>2.5</v>
      </c>
      <c r="AX58" s="37"/>
      <c r="AY58" s="37"/>
      <c r="AZ58" s="37"/>
      <c r="BA58" s="37"/>
      <c r="BB58" s="37"/>
      <c r="BC58" s="123">
        <f t="shared" si="1"/>
        <v>2.5</v>
      </c>
      <c r="BD58" s="36"/>
      <c r="BE58" s="49"/>
      <c r="BF58" s="49"/>
      <c r="BG58" s="49"/>
      <c r="BH58" s="124">
        <f t="shared" si="2"/>
        <v>2.5</v>
      </c>
      <c r="BI58" s="45">
        <f t="shared" si="16"/>
        <v>0.05</v>
      </c>
      <c r="BJ58" s="39" t="s">
        <v>102</v>
      </c>
      <c r="BK58" s="147">
        <v>0</v>
      </c>
      <c r="BL58" s="148">
        <v>0</v>
      </c>
      <c r="BM58" s="148">
        <v>0</v>
      </c>
      <c r="BN58" s="148">
        <v>0</v>
      </c>
      <c r="BO58" s="148">
        <v>0</v>
      </c>
      <c r="BP58" s="148">
        <v>0</v>
      </c>
      <c r="BQ58" s="149">
        <f t="shared" si="3"/>
        <v>0</v>
      </c>
      <c r="BR58" s="149">
        <f t="shared" si="4"/>
        <v>0</v>
      </c>
      <c r="BS58" s="149">
        <f t="shared" si="5"/>
        <v>0</v>
      </c>
      <c r="BT58" s="149">
        <f t="shared" si="6"/>
        <v>0</v>
      </c>
      <c r="BU58" s="27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</row>
    <row r="59" spans="1:114" ht="13.5" hidden="1" customHeight="1">
      <c r="A59" s="26" t="s">
        <v>263</v>
      </c>
      <c r="B59" s="58" t="s">
        <v>264</v>
      </c>
      <c r="C59" s="29" t="s">
        <v>261</v>
      </c>
      <c r="D59" s="28" t="s">
        <v>261</v>
      </c>
      <c r="E59" s="28"/>
      <c r="F59" s="25" t="s">
        <v>108</v>
      </c>
      <c r="G59" s="27" t="s">
        <v>92</v>
      </c>
      <c r="H59" s="27" t="s">
        <v>92</v>
      </c>
      <c r="I59" s="56" t="s">
        <v>82</v>
      </c>
      <c r="J59" s="47" t="s">
        <v>87</v>
      </c>
      <c r="K59" s="112">
        <v>50</v>
      </c>
      <c r="L59" s="33">
        <v>50</v>
      </c>
      <c r="M59" s="33">
        <v>0</v>
      </c>
      <c r="N59" s="33">
        <v>0</v>
      </c>
      <c r="O59" s="106">
        <f t="shared" si="18"/>
        <v>200</v>
      </c>
      <c r="P59" s="24">
        <v>200</v>
      </c>
      <c r="Q59" s="24">
        <v>0</v>
      </c>
      <c r="R59" s="24">
        <v>0</v>
      </c>
      <c r="S59" s="106">
        <v>50</v>
      </c>
      <c r="T59" s="24">
        <v>0</v>
      </c>
      <c r="U59" s="24">
        <v>0</v>
      </c>
      <c r="V59" s="24">
        <v>50</v>
      </c>
      <c r="W59" s="24">
        <v>0</v>
      </c>
      <c r="X59" s="24">
        <v>0</v>
      </c>
      <c r="Y59" s="24">
        <v>0</v>
      </c>
      <c r="Z59" s="106">
        <f t="shared" si="13"/>
        <v>0</v>
      </c>
      <c r="AA59" s="24">
        <v>0</v>
      </c>
      <c r="AB59" s="24">
        <v>0</v>
      </c>
      <c r="AC59" s="24">
        <v>0</v>
      </c>
      <c r="AD59" s="24">
        <v>0</v>
      </c>
      <c r="AE59" s="24">
        <v>0</v>
      </c>
      <c r="AF59" s="24">
        <v>0</v>
      </c>
      <c r="AG59" s="106">
        <f t="shared" si="14"/>
        <v>0</v>
      </c>
      <c r="AH59" s="33">
        <v>0</v>
      </c>
      <c r="AI59" s="33">
        <v>0</v>
      </c>
      <c r="AJ59" s="33">
        <v>0</v>
      </c>
      <c r="AK59" s="33">
        <v>0</v>
      </c>
      <c r="AL59" s="33">
        <v>0</v>
      </c>
      <c r="AM59" s="33">
        <v>0</v>
      </c>
      <c r="AN59" s="120">
        <f>(Z59+AG59)/K59</f>
        <v>0</v>
      </c>
      <c r="AO59" s="120">
        <f t="shared" si="15"/>
        <v>0</v>
      </c>
      <c r="AP59" s="27" t="s">
        <v>93</v>
      </c>
      <c r="AQ59" s="27" t="s">
        <v>262</v>
      </c>
      <c r="AR59" s="27" t="s">
        <v>82</v>
      </c>
      <c r="AS59" s="35" t="s">
        <v>87</v>
      </c>
      <c r="AT59" s="27" t="s">
        <v>82</v>
      </c>
      <c r="AU59" s="27" t="s">
        <v>119</v>
      </c>
      <c r="AV59" s="36">
        <v>0</v>
      </c>
      <c r="AW59" s="43"/>
      <c r="AX59" s="43">
        <v>2.5</v>
      </c>
      <c r="AY59" s="43"/>
      <c r="AZ59" s="37"/>
      <c r="BA59" s="37"/>
      <c r="BB59" s="37"/>
      <c r="BC59" s="123">
        <f t="shared" si="1"/>
        <v>2.5</v>
      </c>
      <c r="BD59" s="36"/>
      <c r="BE59" s="44"/>
      <c r="BF59" s="44"/>
      <c r="BG59" s="44"/>
      <c r="BH59" s="124">
        <f t="shared" si="2"/>
        <v>2.5</v>
      </c>
      <c r="BI59" s="45">
        <f t="shared" si="16"/>
        <v>0.05</v>
      </c>
      <c r="BJ59" s="39" t="s">
        <v>102</v>
      </c>
      <c r="BK59" s="147">
        <v>0</v>
      </c>
      <c r="BL59" s="148">
        <v>0</v>
      </c>
      <c r="BM59" s="148">
        <v>0</v>
      </c>
      <c r="BN59" s="148">
        <v>0</v>
      </c>
      <c r="BO59" s="148">
        <v>0</v>
      </c>
      <c r="BP59" s="148">
        <v>0</v>
      </c>
      <c r="BQ59" s="149">
        <f t="shared" si="3"/>
        <v>0</v>
      </c>
      <c r="BR59" s="149">
        <f t="shared" si="4"/>
        <v>0</v>
      </c>
      <c r="BS59" s="149">
        <f t="shared" si="5"/>
        <v>0</v>
      </c>
      <c r="BT59" s="149">
        <f t="shared" si="6"/>
        <v>0</v>
      </c>
      <c r="BU59" s="27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</row>
    <row r="60" spans="1:114" ht="13.5" hidden="1" customHeight="1">
      <c r="A60" s="26" t="s">
        <v>265</v>
      </c>
      <c r="B60" s="58" t="s">
        <v>266</v>
      </c>
      <c r="C60" s="29" t="s">
        <v>261</v>
      </c>
      <c r="D60" s="29" t="s">
        <v>261</v>
      </c>
      <c r="E60" s="28"/>
      <c r="F60" s="25" t="s">
        <v>108</v>
      </c>
      <c r="G60" s="27" t="s">
        <v>92</v>
      </c>
      <c r="H60" s="27" t="s">
        <v>92</v>
      </c>
      <c r="I60" s="31" t="s">
        <v>86</v>
      </c>
      <c r="J60" s="47" t="s">
        <v>87</v>
      </c>
      <c r="K60" s="112">
        <v>50</v>
      </c>
      <c r="L60" s="33">
        <v>50</v>
      </c>
      <c r="M60" s="33">
        <v>0</v>
      </c>
      <c r="N60" s="33">
        <v>0</v>
      </c>
      <c r="O60" s="106">
        <f t="shared" si="18"/>
        <v>200</v>
      </c>
      <c r="P60" s="33">
        <v>200</v>
      </c>
      <c r="Q60" s="33">
        <v>0</v>
      </c>
      <c r="R60" s="33">
        <v>0</v>
      </c>
      <c r="S60" s="106">
        <v>50</v>
      </c>
      <c r="T60" s="33">
        <v>0</v>
      </c>
      <c r="U60" s="33">
        <v>0</v>
      </c>
      <c r="V60" s="33">
        <v>50</v>
      </c>
      <c r="W60" s="33">
        <v>0</v>
      </c>
      <c r="X60" s="33">
        <v>0</v>
      </c>
      <c r="Y60" s="33">
        <v>0</v>
      </c>
      <c r="Z60" s="106">
        <v>0</v>
      </c>
      <c r="AA60" s="33">
        <v>0</v>
      </c>
      <c r="AB60" s="33">
        <v>0</v>
      </c>
      <c r="AC60" s="33">
        <v>0</v>
      </c>
      <c r="AD60" s="33">
        <v>0</v>
      </c>
      <c r="AE60" s="33">
        <v>0</v>
      </c>
      <c r="AF60" s="33">
        <v>0</v>
      </c>
      <c r="AG60" s="106">
        <v>0</v>
      </c>
      <c r="AH60" s="33">
        <v>0</v>
      </c>
      <c r="AI60" s="33">
        <v>0</v>
      </c>
      <c r="AJ60" s="33">
        <v>0</v>
      </c>
      <c r="AK60" s="33">
        <v>0</v>
      </c>
      <c r="AL60" s="33">
        <v>0</v>
      </c>
      <c r="AM60" s="33">
        <v>0</v>
      </c>
      <c r="AN60" s="120">
        <v>0</v>
      </c>
      <c r="AO60" s="120">
        <v>0</v>
      </c>
      <c r="AP60" s="27" t="s">
        <v>93</v>
      </c>
      <c r="AQ60" s="27" t="s">
        <v>262</v>
      </c>
      <c r="AR60" s="35" t="s">
        <v>86</v>
      </c>
      <c r="AS60" s="35" t="s">
        <v>87</v>
      </c>
      <c r="AT60" s="27" t="s">
        <v>86</v>
      </c>
      <c r="AU60" s="35" t="s">
        <v>119</v>
      </c>
      <c r="AV60" s="36">
        <v>0</v>
      </c>
      <c r="AW60" s="37"/>
      <c r="AX60" s="37"/>
      <c r="AY60" s="36">
        <v>2.5</v>
      </c>
      <c r="AZ60" s="37"/>
      <c r="BA60" s="37"/>
      <c r="BB60" s="37"/>
      <c r="BC60" s="123">
        <f t="shared" si="1"/>
        <v>2.5</v>
      </c>
      <c r="BD60" s="36"/>
      <c r="BE60" s="49"/>
      <c r="BF60" s="49"/>
      <c r="BG60" s="49"/>
      <c r="BH60" s="124">
        <f t="shared" si="2"/>
        <v>2.5</v>
      </c>
      <c r="BI60" s="45">
        <f t="shared" si="16"/>
        <v>0.05</v>
      </c>
      <c r="BJ60" s="39" t="s">
        <v>102</v>
      </c>
      <c r="BK60" s="147">
        <v>0</v>
      </c>
      <c r="BL60" s="148">
        <v>0</v>
      </c>
      <c r="BM60" s="148">
        <v>0</v>
      </c>
      <c r="BN60" s="148">
        <v>0</v>
      </c>
      <c r="BO60" s="148">
        <v>0</v>
      </c>
      <c r="BP60" s="148">
        <v>0</v>
      </c>
      <c r="BQ60" s="149">
        <f t="shared" si="3"/>
        <v>0</v>
      </c>
      <c r="BR60" s="149">
        <f t="shared" si="4"/>
        <v>0</v>
      </c>
      <c r="BS60" s="149">
        <f t="shared" si="5"/>
        <v>0</v>
      </c>
      <c r="BT60" s="149">
        <f t="shared" si="6"/>
        <v>0</v>
      </c>
      <c r="BU60" s="27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</row>
    <row r="61" spans="1:114" ht="13.5" hidden="1" customHeight="1">
      <c r="A61" s="26" t="s">
        <v>267</v>
      </c>
      <c r="B61" s="58" t="s">
        <v>268</v>
      </c>
      <c r="C61" s="29" t="s">
        <v>261</v>
      </c>
      <c r="D61" s="29" t="s">
        <v>261</v>
      </c>
      <c r="E61" s="28"/>
      <c r="F61" s="25" t="s">
        <v>108</v>
      </c>
      <c r="G61" s="27" t="s">
        <v>92</v>
      </c>
      <c r="H61" s="27" t="s">
        <v>92</v>
      </c>
      <c r="I61" s="31" t="s">
        <v>109</v>
      </c>
      <c r="J61" s="47" t="s">
        <v>87</v>
      </c>
      <c r="K61" s="112">
        <v>50</v>
      </c>
      <c r="L61" s="33">
        <v>50</v>
      </c>
      <c r="M61" s="33">
        <v>0</v>
      </c>
      <c r="N61" s="33">
        <v>0</v>
      </c>
      <c r="O61" s="106">
        <f t="shared" si="18"/>
        <v>200</v>
      </c>
      <c r="P61" s="33">
        <v>200</v>
      </c>
      <c r="Q61" s="33">
        <v>0</v>
      </c>
      <c r="R61" s="33">
        <v>0</v>
      </c>
      <c r="S61" s="106">
        <v>50</v>
      </c>
      <c r="T61" s="33">
        <v>0</v>
      </c>
      <c r="U61" s="33">
        <v>0</v>
      </c>
      <c r="V61" s="33">
        <v>50</v>
      </c>
      <c r="W61" s="33">
        <v>0</v>
      </c>
      <c r="X61" s="33">
        <v>0</v>
      </c>
      <c r="Y61" s="33">
        <v>0</v>
      </c>
      <c r="Z61" s="106">
        <v>0</v>
      </c>
      <c r="AA61" s="33">
        <v>0</v>
      </c>
      <c r="AB61" s="33">
        <v>0</v>
      </c>
      <c r="AC61" s="33">
        <v>0</v>
      </c>
      <c r="AD61" s="33">
        <v>0</v>
      </c>
      <c r="AE61" s="33">
        <v>0</v>
      </c>
      <c r="AF61" s="33">
        <v>0</v>
      </c>
      <c r="AG61" s="106">
        <v>0</v>
      </c>
      <c r="AH61" s="33">
        <v>0</v>
      </c>
      <c r="AI61" s="33">
        <v>0</v>
      </c>
      <c r="AJ61" s="33">
        <v>0</v>
      </c>
      <c r="AK61" s="33">
        <v>0</v>
      </c>
      <c r="AL61" s="33">
        <v>0</v>
      </c>
      <c r="AM61" s="33">
        <v>0</v>
      </c>
      <c r="AN61" s="120">
        <v>0</v>
      </c>
      <c r="AO61" s="120">
        <v>0</v>
      </c>
      <c r="AP61" s="27" t="s">
        <v>93</v>
      </c>
      <c r="AQ61" s="27" t="s">
        <v>262</v>
      </c>
      <c r="AR61" s="35" t="s">
        <v>109</v>
      </c>
      <c r="AS61" s="35" t="s">
        <v>87</v>
      </c>
      <c r="AT61" s="27" t="s">
        <v>109</v>
      </c>
      <c r="AU61" s="35" t="s">
        <v>119</v>
      </c>
      <c r="AV61" s="36">
        <v>0</v>
      </c>
      <c r="AW61" s="37"/>
      <c r="AX61" s="37"/>
      <c r="AY61" s="36"/>
      <c r="AZ61" s="36">
        <v>2.5</v>
      </c>
      <c r="BA61" s="37"/>
      <c r="BB61" s="37"/>
      <c r="BC61" s="123">
        <f t="shared" si="1"/>
        <v>2.5</v>
      </c>
      <c r="BD61" s="36"/>
      <c r="BE61" s="49"/>
      <c r="BF61" s="49"/>
      <c r="BG61" s="49"/>
      <c r="BH61" s="124">
        <f t="shared" si="2"/>
        <v>2.5</v>
      </c>
      <c r="BI61" s="45">
        <f t="shared" si="16"/>
        <v>0.05</v>
      </c>
      <c r="BJ61" s="39" t="s">
        <v>102</v>
      </c>
      <c r="BK61" s="147">
        <v>0</v>
      </c>
      <c r="BL61" s="148">
        <v>0</v>
      </c>
      <c r="BM61" s="148">
        <v>0</v>
      </c>
      <c r="BN61" s="148">
        <v>0</v>
      </c>
      <c r="BO61" s="148">
        <v>0</v>
      </c>
      <c r="BP61" s="148">
        <v>0</v>
      </c>
      <c r="BQ61" s="149">
        <f t="shared" si="3"/>
        <v>0</v>
      </c>
      <c r="BR61" s="149">
        <f t="shared" si="4"/>
        <v>0</v>
      </c>
      <c r="BS61" s="149">
        <f t="shared" si="5"/>
        <v>0</v>
      </c>
      <c r="BT61" s="149">
        <f t="shared" si="6"/>
        <v>0</v>
      </c>
      <c r="BU61" s="27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</row>
    <row r="62" spans="1:114" ht="13.5" hidden="1" customHeight="1">
      <c r="A62" s="26" t="s">
        <v>269</v>
      </c>
      <c r="B62" s="58" t="s">
        <v>270</v>
      </c>
      <c r="C62" s="29" t="s">
        <v>261</v>
      </c>
      <c r="D62" s="29" t="s">
        <v>261</v>
      </c>
      <c r="E62" s="28"/>
      <c r="F62" s="25" t="s">
        <v>108</v>
      </c>
      <c r="G62" s="27" t="s">
        <v>92</v>
      </c>
      <c r="H62" s="27" t="s">
        <v>92</v>
      </c>
      <c r="I62" s="31" t="s">
        <v>94</v>
      </c>
      <c r="J62" s="47" t="s">
        <v>87</v>
      </c>
      <c r="K62" s="112">
        <v>50</v>
      </c>
      <c r="L62" s="33">
        <v>50</v>
      </c>
      <c r="M62" s="33">
        <v>0</v>
      </c>
      <c r="N62" s="33">
        <v>0</v>
      </c>
      <c r="O62" s="106">
        <f t="shared" si="18"/>
        <v>200</v>
      </c>
      <c r="P62" s="33">
        <v>200</v>
      </c>
      <c r="Q62" s="33">
        <v>0</v>
      </c>
      <c r="R62" s="33">
        <v>0</v>
      </c>
      <c r="S62" s="106">
        <v>50</v>
      </c>
      <c r="T62" s="33">
        <v>0</v>
      </c>
      <c r="U62" s="33">
        <v>0</v>
      </c>
      <c r="V62" s="33">
        <v>50</v>
      </c>
      <c r="W62" s="33">
        <v>0</v>
      </c>
      <c r="X62" s="33">
        <v>0</v>
      </c>
      <c r="Y62" s="33">
        <v>0</v>
      </c>
      <c r="Z62" s="106">
        <v>0</v>
      </c>
      <c r="AA62" s="33">
        <v>0</v>
      </c>
      <c r="AB62" s="33">
        <v>0</v>
      </c>
      <c r="AC62" s="33">
        <v>0</v>
      </c>
      <c r="AD62" s="33">
        <v>0</v>
      </c>
      <c r="AE62" s="33">
        <v>0</v>
      </c>
      <c r="AF62" s="33">
        <v>0</v>
      </c>
      <c r="AG62" s="106">
        <v>0</v>
      </c>
      <c r="AH62" s="33">
        <v>0</v>
      </c>
      <c r="AI62" s="33">
        <v>0</v>
      </c>
      <c r="AJ62" s="33">
        <v>0</v>
      </c>
      <c r="AK62" s="33">
        <v>0</v>
      </c>
      <c r="AL62" s="33">
        <v>0</v>
      </c>
      <c r="AM62" s="33">
        <v>0</v>
      </c>
      <c r="AN62" s="120">
        <v>0</v>
      </c>
      <c r="AO62" s="120">
        <v>0</v>
      </c>
      <c r="AP62" s="27" t="s">
        <v>93</v>
      </c>
      <c r="AQ62" s="27" t="s">
        <v>262</v>
      </c>
      <c r="AR62" s="35" t="s">
        <v>94</v>
      </c>
      <c r="AS62" s="35" t="s">
        <v>87</v>
      </c>
      <c r="AT62" s="27" t="s">
        <v>94</v>
      </c>
      <c r="AU62" s="35" t="s">
        <v>119</v>
      </c>
      <c r="AV62" s="36">
        <v>0</v>
      </c>
      <c r="AW62" s="37"/>
      <c r="AX62" s="37"/>
      <c r="AY62" s="36"/>
      <c r="AZ62" s="36"/>
      <c r="BA62" s="36">
        <v>2.5</v>
      </c>
      <c r="BB62" s="36"/>
      <c r="BC62" s="123">
        <f t="shared" si="1"/>
        <v>2.5</v>
      </c>
      <c r="BD62" s="36"/>
      <c r="BE62" s="49"/>
      <c r="BF62" s="49"/>
      <c r="BG62" s="49"/>
      <c r="BH62" s="124">
        <f t="shared" si="2"/>
        <v>2.5</v>
      </c>
      <c r="BI62" s="45">
        <f t="shared" si="16"/>
        <v>0.05</v>
      </c>
      <c r="BJ62" s="39" t="s">
        <v>102</v>
      </c>
      <c r="BK62" s="147">
        <v>0</v>
      </c>
      <c r="BL62" s="148">
        <v>0</v>
      </c>
      <c r="BM62" s="148">
        <v>0</v>
      </c>
      <c r="BN62" s="148">
        <v>0</v>
      </c>
      <c r="BO62" s="148">
        <v>0</v>
      </c>
      <c r="BP62" s="148">
        <v>0</v>
      </c>
      <c r="BQ62" s="149">
        <f t="shared" si="3"/>
        <v>0</v>
      </c>
      <c r="BR62" s="149">
        <f t="shared" si="4"/>
        <v>0</v>
      </c>
      <c r="BS62" s="149">
        <f t="shared" si="5"/>
        <v>0</v>
      </c>
      <c r="BT62" s="149">
        <f t="shared" si="6"/>
        <v>0</v>
      </c>
      <c r="BU62" s="27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</row>
    <row r="63" spans="1:114" ht="13.5" hidden="1" customHeight="1">
      <c r="A63" s="24" t="s">
        <v>271</v>
      </c>
      <c r="B63" s="30" t="s">
        <v>272</v>
      </c>
      <c r="C63" s="30" t="s">
        <v>273</v>
      </c>
      <c r="D63" s="29" t="s">
        <v>274</v>
      </c>
      <c r="E63" s="47" t="s">
        <v>275</v>
      </c>
      <c r="F63" s="24" t="s">
        <v>108</v>
      </c>
      <c r="G63" s="47" t="s">
        <v>91</v>
      </c>
      <c r="H63" s="47" t="s">
        <v>92</v>
      </c>
      <c r="I63" s="31" t="s">
        <v>100</v>
      </c>
      <c r="J63" s="28" t="s">
        <v>83</v>
      </c>
      <c r="K63" s="107">
        <v>22</v>
      </c>
      <c r="L63" s="24">
        <v>0</v>
      </c>
      <c r="M63" s="24">
        <v>20</v>
      </c>
      <c r="N63" s="24">
        <v>2</v>
      </c>
      <c r="O63" s="106">
        <f t="shared" si="18"/>
        <v>88</v>
      </c>
      <c r="P63" s="24">
        <v>0</v>
      </c>
      <c r="Q63" s="24">
        <v>80</v>
      </c>
      <c r="R63" s="24">
        <v>8</v>
      </c>
      <c r="S63" s="109">
        <v>0</v>
      </c>
      <c r="T63" s="24">
        <v>0</v>
      </c>
      <c r="U63" s="24">
        <v>0</v>
      </c>
      <c r="V63" s="24">
        <v>0</v>
      </c>
      <c r="W63" s="24">
        <v>0</v>
      </c>
      <c r="X63" s="24">
        <v>0</v>
      </c>
      <c r="Y63" s="24">
        <v>0</v>
      </c>
      <c r="Z63" s="109">
        <v>20</v>
      </c>
      <c r="AA63" s="24">
        <v>0</v>
      </c>
      <c r="AB63" s="24">
        <v>20</v>
      </c>
      <c r="AC63" s="24">
        <v>0</v>
      </c>
      <c r="AD63" s="24">
        <v>0</v>
      </c>
      <c r="AE63" s="24">
        <v>0</v>
      </c>
      <c r="AF63" s="24">
        <v>0</v>
      </c>
      <c r="AG63" s="109">
        <v>2</v>
      </c>
      <c r="AH63" s="24">
        <v>0</v>
      </c>
      <c r="AI63" s="24">
        <v>2</v>
      </c>
      <c r="AJ63" s="24">
        <v>0</v>
      </c>
      <c r="AK63" s="24">
        <v>0</v>
      </c>
      <c r="AL63" s="24">
        <v>0</v>
      </c>
      <c r="AM63" s="24">
        <v>0</v>
      </c>
      <c r="AN63" s="120">
        <f>(M63+N63)/K63</f>
        <v>1</v>
      </c>
      <c r="AO63" s="120">
        <f t="shared" ref="AO63:AO71" si="20">N63/K63</f>
        <v>9.0909090909090912E-2</v>
      </c>
      <c r="AP63" s="27" t="s">
        <v>93</v>
      </c>
      <c r="AQ63" s="27" t="s">
        <v>85</v>
      </c>
      <c r="AR63" s="31" t="s">
        <v>100</v>
      </c>
      <c r="AS63" s="28" t="s">
        <v>83</v>
      </c>
      <c r="AT63" s="35" t="s">
        <v>86</v>
      </c>
      <c r="AU63" s="28" t="s">
        <v>101</v>
      </c>
      <c r="AV63" s="36">
        <v>0</v>
      </c>
      <c r="AW63" s="36">
        <v>1.295766</v>
      </c>
      <c r="AX63" s="43">
        <v>1</v>
      </c>
      <c r="AY63" s="43"/>
      <c r="AZ63" s="37"/>
      <c r="BA63" s="37"/>
      <c r="BB63" s="36"/>
      <c r="BC63" s="123">
        <f t="shared" si="1"/>
        <v>2.295766</v>
      </c>
      <c r="BD63" s="24" t="s">
        <v>111</v>
      </c>
      <c r="BE63" s="30"/>
      <c r="BF63" s="30"/>
      <c r="BG63" s="67"/>
      <c r="BH63" s="124">
        <f t="shared" si="2"/>
        <v>2.295766</v>
      </c>
      <c r="BI63" s="45">
        <f t="shared" si="16"/>
        <v>0.104353</v>
      </c>
      <c r="BJ63" s="39" t="s">
        <v>88</v>
      </c>
      <c r="BK63" s="136">
        <v>30</v>
      </c>
      <c r="BL63" s="137">
        <v>15</v>
      </c>
      <c r="BM63" s="137">
        <v>0</v>
      </c>
      <c r="BN63" s="137">
        <v>30</v>
      </c>
      <c r="BO63" s="137">
        <v>20</v>
      </c>
      <c r="BP63" s="137">
        <v>30</v>
      </c>
      <c r="BQ63" s="138">
        <f t="shared" si="3"/>
        <v>45</v>
      </c>
      <c r="BR63" s="138">
        <f t="shared" si="4"/>
        <v>30</v>
      </c>
      <c r="BS63" s="138">
        <f t="shared" si="5"/>
        <v>50</v>
      </c>
      <c r="BT63" s="138">
        <f t="shared" si="6"/>
        <v>125</v>
      </c>
      <c r="BU63" s="55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</row>
    <row r="64" spans="1:114" ht="13.5" hidden="1" customHeight="1">
      <c r="A64" s="60" t="s">
        <v>276</v>
      </c>
      <c r="B64" s="30" t="s">
        <v>277</v>
      </c>
      <c r="C64" s="30" t="s">
        <v>150</v>
      </c>
      <c r="D64" s="62" t="s">
        <v>150</v>
      </c>
      <c r="E64" s="64" t="s">
        <v>151</v>
      </c>
      <c r="F64" s="60" t="s">
        <v>108</v>
      </c>
      <c r="G64" s="47" t="s">
        <v>92</v>
      </c>
      <c r="H64" s="47" t="s">
        <v>92</v>
      </c>
      <c r="I64" s="56" t="s">
        <v>100</v>
      </c>
      <c r="J64" s="28" t="s">
        <v>87</v>
      </c>
      <c r="K64" s="114">
        <v>29</v>
      </c>
      <c r="L64" s="24">
        <v>20</v>
      </c>
      <c r="M64" s="24">
        <v>7</v>
      </c>
      <c r="N64" s="24">
        <v>2</v>
      </c>
      <c r="O64" s="109">
        <f t="shared" si="18"/>
        <v>137</v>
      </c>
      <c r="P64" s="24">
        <v>96</v>
      </c>
      <c r="Q64" s="24">
        <v>33</v>
      </c>
      <c r="R64" s="24">
        <v>8</v>
      </c>
      <c r="S64" s="109">
        <f t="shared" ref="S64:S71" si="21">SUM(T64:Y64)</f>
        <v>20</v>
      </c>
      <c r="T64" s="24">
        <v>0</v>
      </c>
      <c r="U64" s="24">
        <v>8</v>
      </c>
      <c r="V64" s="24">
        <v>8</v>
      </c>
      <c r="W64" s="24">
        <v>4</v>
      </c>
      <c r="X64" s="24">
        <v>0</v>
      </c>
      <c r="Y64" s="24">
        <v>0</v>
      </c>
      <c r="Z64" s="106">
        <f t="shared" ref="Z64:Z71" si="22">SUM(AA64:AF64)</f>
        <v>7</v>
      </c>
      <c r="AA64" s="24">
        <v>0</v>
      </c>
      <c r="AB64" s="24">
        <v>4</v>
      </c>
      <c r="AC64" s="24">
        <v>2</v>
      </c>
      <c r="AD64" s="24">
        <v>0</v>
      </c>
      <c r="AE64" s="24">
        <v>1</v>
      </c>
      <c r="AF64" s="24">
        <v>0</v>
      </c>
      <c r="AG64" s="109">
        <f t="shared" ref="AG64:AG71" si="23">SUM(AH64:AM64)</f>
        <v>2</v>
      </c>
      <c r="AH64" s="24">
        <v>0</v>
      </c>
      <c r="AI64" s="24">
        <v>2</v>
      </c>
      <c r="AJ64" s="24">
        <v>0</v>
      </c>
      <c r="AK64" s="24">
        <v>0</v>
      </c>
      <c r="AL64" s="24">
        <v>0</v>
      </c>
      <c r="AM64" s="24">
        <v>0</v>
      </c>
      <c r="AN64" s="120">
        <f>(M64+N64)/K64</f>
        <v>0.31034482758620691</v>
      </c>
      <c r="AO64" s="120">
        <f t="shared" si="20"/>
        <v>6.8965517241379309E-2</v>
      </c>
      <c r="AP64" s="27" t="s">
        <v>93</v>
      </c>
      <c r="AQ64" s="29" t="s">
        <v>85</v>
      </c>
      <c r="AR64" s="56" t="s">
        <v>100</v>
      </c>
      <c r="AS64" s="28" t="s">
        <v>87</v>
      </c>
      <c r="AT64" s="27" t="s">
        <v>82</v>
      </c>
      <c r="AU64" s="27" t="s">
        <v>87</v>
      </c>
      <c r="AV64" s="36">
        <v>0</v>
      </c>
      <c r="AW64" s="43">
        <v>1.426237</v>
      </c>
      <c r="AX64" s="43">
        <v>1.1000000000000001</v>
      </c>
      <c r="AY64" s="37"/>
      <c r="AZ64" s="37"/>
      <c r="BB64" s="43"/>
      <c r="BC64" s="123">
        <f t="shared" si="1"/>
        <v>2.5262370000000001</v>
      </c>
      <c r="BD64" s="24" t="s">
        <v>111</v>
      </c>
      <c r="BE64" s="30"/>
      <c r="BF64" s="44">
        <v>0.5</v>
      </c>
      <c r="BG64" s="30"/>
      <c r="BH64" s="124">
        <f t="shared" si="2"/>
        <v>3.0262370000000001</v>
      </c>
      <c r="BI64" s="45">
        <f t="shared" si="16"/>
        <v>0.104353</v>
      </c>
      <c r="BJ64" s="39" t="s">
        <v>102</v>
      </c>
      <c r="BK64" s="136">
        <v>50</v>
      </c>
      <c r="BL64" s="137">
        <v>25</v>
      </c>
      <c r="BM64" s="137">
        <v>50</v>
      </c>
      <c r="BN64" s="137">
        <v>30</v>
      </c>
      <c r="BO64" s="137">
        <v>20</v>
      </c>
      <c r="BP64" s="137">
        <v>20</v>
      </c>
      <c r="BQ64" s="138">
        <f t="shared" si="3"/>
        <v>75</v>
      </c>
      <c r="BR64" s="138">
        <f t="shared" si="4"/>
        <v>80</v>
      </c>
      <c r="BS64" s="138">
        <f t="shared" si="5"/>
        <v>40</v>
      </c>
      <c r="BT64" s="138">
        <f t="shared" si="6"/>
        <v>195</v>
      </c>
      <c r="BU64" s="27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</row>
    <row r="65" spans="1:114" ht="13.5" hidden="1" customHeight="1">
      <c r="A65" s="25" t="s">
        <v>278</v>
      </c>
      <c r="B65" s="29" t="s">
        <v>279</v>
      </c>
      <c r="C65" s="29" t="s">
        <v>150</v>
      </c>
      <c r="D65" s="29" t="s">
        <v>150</v>
      </c>
      <c r="E65" s="28" t="s">
        <v>151</v>
      </c>
      <c r="F65" s="25" t="s">
        <v>108</v>
      </c>
      <c r="G65" s="27" t="s">
        <v>92</v>
      </c>
      <c r="H65" s="27" t="s">
        <v>92</v>
      </c>
      <c r="I65" s="56" t="s">
        <v>158</v>
      </c>
      <c r="J65" s="27" t="s">
        <v>135</v>
      </c>
      <c r="K65" s="107">
        <v>20</v>
      </c>
      <c r="L65" s="33">
        <v>0</v>
      </c>
      <c r="M65" s="33">
        <v>20</v>
      </c>
      <c r="N65" s="33">
        <v>0</v>
      </c>
      <c r="O65" s="107">
        <v>80</v>
      </c>
      <c r="P65" s="33">
        <v>0</v>
      </c>
      <c r="Q65" s="33">
        <v>80</v>
      </c>
      <c r="R65" s="33">
        <v>0</v>
      </c>
      <c r="S65" s="107">
        <f t="shared" si="21"/>
        <v>0</v>
      </c>
      <c r="T65" s="33">
        <v>0</v>
      </c>
      <c r="U65" s="33">
        <v>0</v>
      </c>
      <c r="V65" s="33">
        <v>0</v>
      </c>
      <c r="W65" s="33">
        <v>0</v>
      </c>
      <c r="X65" s="33">
        <v>0</v>
      </c>
      <c r="Y65" s="33">
        <v>0</v>
      </c>
      <c r="Z65" s="107">
        <f t="shared" si="22"/>
        <v>20</v>
      </c>
      <c r="AA65" s="33">
        <v>0</v>
      </c>
      <c r="AB65" s="33">
        <v>20</v>
      </c>
      <c r="AC65" s="33">
        <v>0</v>
      </c>
      <c r="AD65" s="33">
        <v>0</v>
      </c>
      <c r="AE65" s="33">
        <v>0</v>
      </c>
      <c r="AF65" s="33">
        <v>0</v>
      </c>
      <c r="AG65" s="106">
        <f t="shared" si="23"/>
        <v>0</v>
      </c>
      <c r="AH65" s="33">
        <v>0</v>
      </c>
      <c r="AI65" s="33">
        <v>0</v>
      </c>
      <c r="AJ65" s="33">
        <v>0</v>
      </c>
      <c r="AK65" s="33">
        <v>0</v>
      </c>
      <c r="AL65" s="33">
        <v>0</v>
      </c>
      <c r="AM65" s="33">
        <v>0</v>
      </c>
      <c r="AN65" s="120">
        <f t="shared" ref="AN65:AN71" si="24">(Z65+AG65)/K65</f>
        <v>1</v>
      </c>
      <c r="AO65" s="120">
        <f t="shared" si="20"/>
        <v>0</v>
      </c>
      <c r="AP65" s="27" t="s">
        <v>93</v>
      </c>
      <c r="AQ65" s="27" t="s">
        <v>85</v>
      </c>
      <c r="AR65" s="27" t="s">
        <v>158</v>
      </c>
      <c r="AS65" s="27" t="s">
        <v>135</v>
      </c>
      <c r="AT65" s="27" t="s">
        <v>82</v>
      </c>
      <c r="AU65" s="27" t="s">
        <v>110</v>
      </c>
      <c r="AV65" s="36">
        <v>1</v>
      </c>
      <c r="AW65" s="43">
        <v>0.82559539999999998</v>
      </c>
      <c r="AX65" s="43"/>
      <c r="AY65" s="43"/>
      <c r="AZ65" s="37"/>
      <c r="BA65" s="37"/>
      <c r="BB65" s="37"/>
      <c r="BC65" s="123">
        <f t="shared" si="1"/>
        <v>1.8255954000000001</v>
      </c>
      <c r="BD65" s="36" t="s">
        <v>111</v>
      </c>
      <c r="BE65" s="44"/>
      <c r="BF65" s="44">
        <v>0.4</v>
      </c>
      <c r="BG65" s="44">
        <v>4.9299999999999997E-2</v>
      </c>
      <c r="BH65" s="125">
        <f t="shared" si="2"/>
        <v>2.2748954000000001</v>
      </c>
      <c r="BI65" s="45">
        <f t="shared" si="16"/>
        <v>0.11374477000000001</v>
      </c>
      <c r="BJ65" s="39" t="s">
        <v>102</v>
      </c>
      <c r="BK65" s="136">
        <v>50</v>
      </c>
      <c r="BL65" s="137">
        <v>25</v>
      </c>
      <c r="BM65" s="137">
        <v>50</v>
      </c>
      <c r="BN65" s="137">
        <v>30</v>
      </c>
      <c r="BO65" s="137">
        <v>20</v>
      </c>
      <c r="BP65" s="137">
        <v>20</v>
      </c>
      <c r="BQ65" s="138">
        <f t="shared" si="3"/>
        <v>75</v>
      </c>
      <c r="BR65" s="138">
        <f t="shared" si="4"/>
        <v>80</v>
      </c>
      <c r="BS65" s="138">
        <f t="shared" si="5"/>
        <v>40</v>
      </c>
      <c r="BT65" s="138">
        <f t="shared" si="6"/>
        <v>195</v>
      </c>
      <c r="BU65" s="35"/>
      <c r="BV65" s="8"/>
      <c r="BW65" s="8"/>
      <c r="BX65" s="57"/>
      <c r="BY65" s="57"/>
      <c r="BZ65" s="57"/>
      <c r="CA65" s="57"/>
      <c r="CB65" s="57"/>
      <c r="CC65" s="57"/>
      <c r="CD65" s="57"/>
      <c r="CE65" s="57"/>
      <c r="CF65" s="57"/>
      <c r="CG65" s="57"/>
      <c r="CH65" s="57"/>
      <c r="CI65" s="57"/>
      <c r="CJ65" s="57"/>
      <c r="CK65" s="57"/>
      <c r="CL65" s="57"/>
      <c r="CM65" s="57"/>
      <c r="CN65" s="57"/>
      <c r="CO65" s="57"/>
      <c r="CP65" s="57"/>
      <c r="CQ65" s="57"/>
      <c r="CR65" s="57"/>
      <c r="CS65" s="57"/>
      <c r="CT65" s="57"/>
      <c r="CU65" s="57"/>
      <c r="CV65" s="57"/>
      <c r="CW65" s="57"/>
      <c r="CX65" s="57"/>
      <c r="CY65" s="57"/>
      <c r="CZ65" s="57"/>
      <c r="DA65" s="57"/>
      <c r="DB65" s="57"/>
      <c r="DC65" s="57"/>
      <c r="DD65" s="57"/>
      <c r="DE65" s="57"/>
      <c r="DF65" s="57"/>
      <c r="DG65" s="57"/>
      <c r="DH65" s="57"/>
      <c r="DI65" s="57"/>
      <c r="DJ65" s="57"/>
    </row>
    <row r="66" spans="1:114" ht="13.5" hidden="1" customHeight="1">
      <c r="A66" s="25" t="s">
        <v>280</v>
      </c>
      <c r="B66" s="29" t="s">
        <v>281</v>
      </c>
      <c r="C66" s="29" t="s">
        <v>150</v>
      </c>
      <c r="D66" s="29" t="s">
        <v>150</v>
      </c>
      <c r="E66" s="28" t="s">
        <v>151</v>
      </c>
      <c r="F66" s="24" t="s">
        <v>108</v>
      </c>
      <c r="G66" s="27" t="s">
        <v>80</v>
      </c>
      <c r="H66" s="27" t="s">
        <v>81</v>
      </c>
      <c r="I66" s="30" t="s">
        <v>158</v>
      </c>
      <c r="J66" s="27" t="s">
        <v>135</v>
      </c>
      <c r="K66" s="112">
        <v>9</v>
      </c>
      <c r="L66" s="33">
        <v>9</v>
      </c>
      <c r="M66" s="33">
        <v>0</v>
      </c>
      <c r="N66" s="33">
        <v>0</v>
      </c>
      <c r="O66" s="106">
        <v>88</v>
      </c>
      <c r="P66" s="33">
        <v>88</v>
      </c>
      <c r="Q66" s="33">
        <v>0</v>
      </c>
      <c r="R66" s="33">
        <v>0</v>
      </c>
      <c r="S66" s="106">
        <f t="shared" si="21"/>
        <v>9</v>
      </c>
      <c r="T66" s="33">
        <v>0</v>
      </c>
      <c r="U66" s="33">
        <v>9</v>
      </c>
      <c r="V66" s="33">
        <v>0</v>
      </c>
      <c r="W66" s="33">
        <v>0</v>
      </c>
      <c r="X66" s="33">
        <v>0</v>
      </c>
      <c r="Y66" s="33">
        <v>0</v>
      </c>
      <c r="Z66" s="106">
        <f t="shared" si="22"/>
        <v>0</v>
      </c>
      <c r="AA66" s="33">
        <v>0</v>
      </c>
      <c r="AB66" s="33">
        <v>0</v>
      </c>
      <c r="AC66" s="33">
        <v>0</v>
      </c>
      <c r="AD66" s="33">
        <v>0</v>
      </c>
      <c r="AE66" s="33">
        <v>0</v>
      </c>
      <c r="AF66" s="33">
        <v>0</v>
      </c>
      <c r="AG66" s="106">
        <f t="shared" si="23"/>
        <v>0</v>
      </c>
      <c r="AH66" s="24">
        <v>0</v>
      </c>
      <c r="AI66" s="24">
        <v>0</v>
      </c>
      <c r="AJ66" s="24">
        <v>0</v>
      </c>
      <c r="AK66" s="24">
        <v>0</v>
      </c>
      <c r="AL66" s="24">
        <v>0</v>
      </c>
      <c r="AM66" s="24">
        <v>0</v>
      </c>
      <c r="AN66" s="120">
        <f t="shared" si="24"/>
        <v>0</v>
      </c>
      <c r="AO66" s="120">
        <f t="shared" si="20"/>
        <v>0</v>
      </c>
      <c r="AP66" s="27" t="s">
        <v>84</v>
      </c>
      <c r="AQ66" s="27" t="s">
        <v>85</v>
      </c>
      <c r="AR66" s="27" t="s">
        <v>158</v>
      </c>
      <c r="AS66" s="27" t="s">
        <v>135</v>
      </c>
      <c r="AT66" s="27" t="s">
        <v>82</v>
      </c>
      <c r="AU66" s="27" t="s">
        <v>110</v>
      </c>
      <c r="AV66" s="36">
        <v>0.75</v>
      </c>
      <c r="AW66" s="36">
        <v>0.1</v>
      </c>
      <c r="AX66" s="37"/>
      <c r="AY66" s="37"/>
      <c r="AZ66" s="37"/>
      <c r="BA66" s="37"/>
      <c r="BB66" s="37"/>
      <c r="BC66" s="123">
        <f t="shared" si="1"/>
        <v>0.85</v>
      </c>
      <c r="BD66" s="49" t="s">
        <v>111</v>
      </c>
      <c r="BE66" s="44"/>
      <c r="BF66" s="44"/>
      <c r="BG66" s="44"/>
      <c r="BH66" s="124">
        <f t="shared" si="2"/>
        <v>0.85</v>
      </c>
      <c r="BI66" s="45">
        <f t="shared" si="16"/>
        <v>9.4444444444444442E-2</v>
      </c>
      <c r="BJ66" s="39" t="s">
        <v>102</v>
      </c>
      <c r="BK66" s="136">
        <v>50</v>
      </c>
      <c r="BL66" s="137">
        <v>25</v>
      </c>
      <c r="BM66" s="137">
        <v>50</v>
      </c>
      <c r="BN66" s="137">
        <v>70</v>
      </c>
      <c r="BO66" s="137">
        <v>20</v>
      </c>
      <c r="BP66" s="137">
        <v>20</v>
      </c>
      <c r="BQ66" s="138">
        <f t="shared" si="3"/>
        <v>75</v>
      </c>
      <c r="BR66" s="138">
        <f t="shared" si="4"/>
        <v>120</v>
      </c>
      <c r="BS66" s="138">
        <f t="shared" si="5"/>
        <v>40</v>
      </c>
      <c r="BT66" s="138">
        <f t="shared" si="6"/>
        <v>235</v>
      </c>
      <c r="BU66" s="35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</row>
    <row r="67" spans="1:114" ht="13.5" hidden="1" customHeight="1">
      <c r="A67" s="25" t="s">
        <v>282</v>
      </c>
      <c r="B67" s="29" t="s">
        <v>283</v>
      </c>
      <c r="C67" s="29" t="s">
        <v>150</v>
      </c>
      <c r="D67" s="29" t="s">
        <v>150</v>
      </c>
      <c r="E67" s="28" t="s">
        <v>151</v>
      </c>
      <c r="F67" s="24" t="s">
        <v>108</v>
      </c>
      <c r="G67" s="27" t="s">
        <v>80</v>
      </c>
      <c r="H67" s="27" t="s">
        <v>80</v>
      </c>
      <c r="I67" s="30" t="s">
        <v>158</v>
      </c>
      <c r="J67" s="27" t="s">
        <v>135</v>
      </c>
      <c r="K67" s="112">
        <v>15</v>
      </c>
      <c r="L67" s="33">
        <v>15</v>
      </c>
      <c r="M67" s="33">
        <v>0</v>
      </c>
      <c r="N67" s="33">
        <v>0</v>
      </c>
      <c r="O67" s="106">
        <v>88</v>
      </c>
      <c r="P67" s="33">
        <v>88</v>
      </c>
      <c r="Q67" s="33">
        <v>0</v>
      </c>
      <c r="R67" s="33">
        <v>0</v>
      </c>
      <c r="S67" s="106">
        <f t="shared" si="21"/>
        <v>15</v>
      </c>
      <c r="T67" s="33">
        <v>0</v>
      </c>
      <c r="U67" s="33">
        <v>15</v>
      </c>
      <c r="V67" s="33">
        <v>0</v>
      </c>
      <c r="W67" s="33">
        <v>0</v>
      </c>
      <c r="X67" s="33">
        <v>0</v>
      </c>
      <c r="Y67" s="33">
        <v>0</v>
      </c>
      <c r="Z67" s="106">
        <f t="shared" si="22"/>
        <v>0</v>
      </c>
      <c r="AA67" s="33">
        <v>0</v>
      </c>
      <c r="AB67" s="33">
        <v>0</v>
      </c>
      <c r="AC67" s="33">
        <v>0</v>
      </c>
      <c r="AD67" s="33">
        <v>0</v>
      </c>
      <c r="AE67" s="33">
        <v>0</v>
      </c>
      <c r="AF67" s="33">
        <v>0</v>
      </c>
      <c r="AG67" s="106">
        <f t="shared" si="23"/>
        <v>0</v>
      </c>
      <c r="AH67" s="24">
        <v>0</v>
      </c>
      <c r="AI67" s="24">
        <v>0</v>
      </c>
      <c r="AJ67" s="24">
        <v>0</v>
      </c>
      <c r="AK67" s="24">
        <v>0</v>
      </c>
      <c r="AL67" s="24">
        <v>0</v>
      </c>
      <c r="AM67" s="24">
        <v>0</v>
      </c>
      <c r="AN67" s="120">
        <f t="shared" si="24"/>
        <v>0</v>
      </c>
      <c r="AO67" s="120">
        <f t="shared" si="20"/>
        <v>0</v>
      </c>
      <c r="AP67" s="27" t="s">
        <v>93</v>
      </c>
      <c r="AQ67" s="27" t="s">
        <v>85</v>
      </c>
      <c r="AR67" s="27" t="s">
        <v>158</v>
      </c>
      <c r="AS67" s="27" t="s">
        <v>135</v>
      </c>
      <c r="AT67" s="27" t="s">
        <v>82</v>
      </c>
      <c r="AU67" s="27" t="s">
        <v>110</v>
      </c>
      <c r="AV67" s="36">
        <v>1</v>
      </c>
      <c r="AW67" s="36">
        <v>0.85499999999999998</v>
      </c>
      <c r="AX67" s="37"/>
      <c r="AY67" s="37"/>
      <c r="AZ67" s="37"/>
      <c r="BA67" s="37"/>
      <c r="BB67" s="37"/>
      <c r="BC67" s="123">
        <f t="shared" si="1"/>
        <v>1.855</v>
      </c>
      <c r="BD67" s="49" t="s">
        <v>111</v>
      </c>
      <c r="BE67" s="44"/>
      <c r="BF67" s="44"/>
      <c r="BG67" s="44"/>
      <c r="BH67" s="124">
        <f t="shared" si="2"/>
        <v>1.855</v>
      </c>
      <c r="BI67" s="45">
        <f t="shared" si="16"/>
        <v>0.12366666666666666</v>
      </c>
      <c r="BJ67" s="39" t="s">
        <v>102</v>
      </c>
      <c r="BK67" s="136">
        <v>50</v>
      </c>
      <c r="BL67" s="137">
        <v>25</v>
      </c>
      <c r="BM67" s="137">
        <v>50</v>
      </c>
      <c r="BN67" s="137">
        <v>70</v>
      </c>
      <c r="BO67" s="137">
        <v>20</v>
      </c>
      <c r="BP67" s="137">
        <v>20</v>
      </c>
      <c r="BQ67" s="138">
        <f t="shared" si="3"/>
        <v>75</v>
      </c>
      <c r="BR67" s="138">
        <f t="shared" si="4"/>
        <v>120</v>
      </c>
      <c r="BS67" s="138">
        <f t="shared" si="5"/>
        <v>40</v>
      </c>
      <c r="BT67" s="138">
        <f t="shared" si="6"/>
        <v>235</v>
      </c>
      <c r="BU67" s="35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</row>
    <row r="68" spans="1:114" ht="13.5" hidden="1" customHeight="1">
      <c r="A68" s="26" t="s">
        <v>284</v>
      </c>
      <c r="B68" s="30" t="s">
        <v>285</v>
      </c>
      <c r="C68" s="30" t="s">
        <v>150</v>
      </c>
      <c r="D68" s="29" t="s">
        <v>150</v>
      </c>
      <c r="E68" s="28" t="s">
        <v>151</v>
      </c>
      <c r="F68" s="24" t="s">
        <v>79</v>
      </c>
      <c r="G68" s="27" t="s">
        <v>80</v>
      </c>
      <c r="H68" s="27" t="s">
        <v>80</v>
      </c>
      <c r="I68" s="30" t="s">
        <v>86</v>
      </c>
      <c r="J68" s="30" t="s">
        <v>101</v>
      </c>
      <c r="K68" s="112">
        <v>30</v>
      </c>
      <c r="L68" s="33">
        <v>0</v>
      </c>
      <c r="M68" s="33">
        <v>22</v>
      </c>
      <c r="N68" s="33">
        <v>8</v>
      </c>
      <c r="O68" s="106">
        <f t="shared" ref="O68:O107" si="25">SUM(P68:R68)</f>
        <v>67</v>
      </c>
      <c r="P68" s="33">
        <v>0</v>
      </c>
      <c r="Q68" s="33">
        <v>49</v>
      </c>
      <c r="R68" s="33">
        <v>18</v>
      </c>
      <c r="S68" s="106">
        <f t="shared" si="21"/>
        <v>0</v>
      </c>
      <c r="T68" s="33">
        <v>0</v>
      </c>
      <c r="U68" s="33">
        <v>0</v>
      </c>
      <c r="V68" s="33">
        <v>0</v>
      </c>
      <c r="W68" s="33">
        <v>0</v>
      </c>
      <c r="X68" s="33">
        <v>0</v>
      </c>
      <c r="Y68" s="33">
        <v>0</v>
      </c>
      <c r="Z68" s="106">
        <f t="shared" si="22"/>
        <v>22</v>
      </c>
      <c r="AA68" s="33">
        <v>17</v>
      </c>
      <c r="AB68" s="33">
        <v>5</v>
      </c>
      <c r="AC68" s="33">
        <v>0</v>
      </c>
      <c r="AD68" s="33">
        <v>0</v>
      </c>
      <c r="AE68" s="33">
        <v>0</v>
      </c>
      <c r="AF68" s="33">
        <v>0</v>
      </c>
      <c r="AG68" s="106">
        <f t="shared" si="23"/>
        <v>8</v>
      </c>
      <c r="AH68" s="24">
        <v>6</v>
      </c>
      <c r="AI68" s="24">
        <v>2</v>
      </c>
      <c r="AJ68" s="24">
        <v>0</v>
      </c>
      <c r="AK68" s="24">
        <v>0</v>
      </c>
      <c r="AL68" s="24">
        <v>0</v>
      </c>
      <c r="AM68" s="24">
        <v>0</v>
      </c>
      <c r="AN68" s="120">
        <f t="shared" si="24"/>
        <v>1</v>
      </c>
      <c r="AO68" s="120">
        <f t="shared" si="20"/>
        <v>0.26666666666666666</v>
      </c>
      <c r="AP68" s="27" t="s">
        <v>93</v>
      </c>
      <c r="AQ68" s="27" t="s">
        <v>85</v>
      </c>
      <c r="AR68" s="35" t="s">
        <v>86</v>
      </c>
      <c r="AS68" s="58" t="s">
        <v>101</v>
      </c>
      <c r="AT68" s="35" t="s">
        <v>109</v>
      </c>
      <c r="AU68" s="47" t="s">
        <v>101</v>
      </c>
      <c r="AV68" s="36">
        <v>0</v>
      </c>
      <c r="AW68" s="68"/>
      <c r="AX68" s="36"/>
      <c r="AY68" s="36">
        <v>3.1305900000000002</v>
      </c>
      <c r="AZ68" s="37"/>
      <c r="BA68" s="37"/>
      <c r="BB68" s="37"/>
      <c r="BC68" s="123">
        <f t="shared" si="1"/>
        <v>3.1305900000000002</v>
      </c>
      <c r="BD68" s="49"/>
      <c r="BE68" s="69"/>
      <c r="BF68" s="69"/>
      <c r="BG68" s="69"/>
      <c r="BH68" s="124">
        <f t="shared" si="2"/>
        <v>3.1305900000000002</v>
      </c>
      <c r="BI68" s="45">
        <f t="shared" si="16"/>
        <v>0.104353</v>
      </c>
      <c r="BJ68" s="39" t="s">
        <v>102</v>
      </c>
      <c r="BK68" s="136">
        <v>50</v>
      </c>
      <c r="BL68" s="137">
        <v>25</v>
      </c>
      <c r="BM68" s="137">
        <v>30</v>
      </c>
      <c r="BN68" s="137">
        <v>30</v>
      </c>
      <c r="BO68" s="137">
        <v>20</v>
      </c>
      <c r="BP68" s="137">
        <v>30</v>
      </c>
      <c r="BQ68" s="138">
        <f t="shared" si="3"/>
        <v>75</v>
      </c>
      <c r="BR68" s="138">
        <f t="shared" si="4"/>
        <v>60</v>
      </c>
      <c r="BS68" s="138">
        <f t="shared" si="5"/>
        <v>50</v>
      </c>
      <c r="BT68" s="138">
        <f t="shared" si="6"/>
        <v>185</v>
      </c>
      <c r="BU68" s="35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</row>
    <row r="69" spans="1:114" ht="13.5" hidden="1" customHeight="1">
      <c r="A69" s="25" t="s">
        <v>286</v>
      </c>
      <c r="B69" s="29" t="s">
        <v>287</v>
      </c>
      <c r="C69" s="29" t="s">
        <v>150</v>
      </c>
      <c r="D69" s="29" t="s">
        <v>150</v>
      </c>
      <c r="E69" s="28" t="s">
        <v>151</v>
      </c>
      <c r="F69" s="25" t="s">
        <v>108</v>
      </c>
      <c r="G69" s="27" t="s">
        <v>92</v>
      </c>
      <c r="H69" s="27" t="s">
        <v>92</v>
      </c>
      <c r="I69" s="31" t="s">
        <v>213</v>
      </c>
      <c r="J69" s="28" t="s">
        <v>99</v>
      </c>
      <c r="K69" s="107">
        <v>58</v>
      </c>
      <c r="L69" s="33">
        <v>36</v>
      </c>
      <c r="M69" s="33">
        <v>18</v>
      </c>
      <c r="N69" s="33">
        <v>4</v>
      </c>
      <c r="O69" s="106">
        <f t="shared" si="25"/>
        <v>288</v>
      </c>
      <c r="P69" s="33">
        <v>222</v>
      </c>
      <c r="Q69" s="33">
        <v>48</v>
      </c>
      <c r="R69" s="33">
        <v>18</v>
      </c>
      <c r="S69" s="107">
        <f t="shared" si="21"/>
        <v>36</v>
      </c>
      <c r="T69" s="33">
        <v>0</v>
      </c>
      <c r="U69" s="33">
        <v>24</v>
      </c>
      <c r="V69" s="33">
        <v>12</v>
      </c>
      <c r="W69" s="33">
        <v>0</v>
      </c>
      <c r="X69" s="33">
        <v>0</v>
      </c>
      <c r="Y69" s="33">
        <v>0</v>
      </c>
      <c r="Z69" s="107">
        <f t="shared" si="22"/>
        <v>18</v>
      </c>
      <c r="AA69" s="33">
        <v>0</v>
      </c>
      <c r="AB69" s="33">
        <v>8</v>
      </c>
      <c r="AC69" s="33">
        <v>0</v>
      </c>
      <c r="AD69" s="33">
        <v>0</v>
      </c>
      <c r="AE69" s="33">
        <v>10</v>
      </c>
      <c r="AF69" s="33">
        <v>0</v>
      </c>
      <c r="AG69" s="106">
        <f t="shared" si="23"/>
        <v>4</v>
      </c>
      <c r="AH69" s="33">
        <v>0</v>
      </c>
      <c r="AI69" s="33">
        <v>2</v>
      </c>
      <c r="AJ69" s="33">
        <v>2</v>
      </c>
      <c r="AK69" s="33">
        <v>0</v>
      </c>
      <c r="AL69" s="33">
        <v>0</v>
      </c>
      <c r="AM69" s="33">
        <v>0</v>
      </c>
      <c r="AN69" s="120">
        <f t="shared" si="24"/>
        <v>0.37931034482758619</v>
      </c>
      <c r="AO69" s="120">
        <f t="shared" si="20"/>
        <v>6.8965517241379309E-2</v>
      </c>
      <c r="AP69" s="27" t="s">
        <v>93</v>
      </c>
      <c r="AQ69" s="27" t="s">
        <v>85</v>
      </c>
      <c r="AR69" s="35" t="s">
        <v>97</v>
      </c>
      <c r="AS69" s="27" t="s">
        <v>87</v>
      </c>
      <c r="AT69" s="35" t="s">
        <v>100</v>
      </c>
      <c r="AU69" s="35" t="s">
        <v>135</v>
      </c>
      <c r="AV69" s="36">
        <v>4.4191145000000001</v>
      </c>
      <c r="AW69" s="43"/>
      <c r="AX69" s="43"/>
      <c r="AY69" s="43"/>
      <c r="AZ69" s="37"/>
      <c r="BA69" s="37"/>
      <c r="BB69" s="37"/>
      <c r="BC69" s="123">
        <f t="shared" si="1"/>
        <v>4.4191145000000001</v>
      </c>
      <c r="BD69" s="36" t="s">
        <v>111</v>
      </c>
      <c r="BE69" s="44"/>
      <c r="BF69" s="44">
        <v>0.7</v>
      </c>
      <c r="BG69" s="44">
        <v>3.9E-2</v>
      </c>
      <c r="BH69" s="124">
        <f t="shared" si="2"/>
        <v>5.1581144999999999</v>
      </c>
      <c r="BI69" s="59">
        <f t="shared" si="16"/>
        <v>8.893300862068966E-2</v>
      </c>
      <c r="BJ69" s="39" t="s">
        <v>102</v>
      </c>
      <c r="BK69" s="136">
        <v>50</v>
      </c>
      <c r="BL69" s="137">
        <v>25</v>
      </c>
      <c r="BM69" s="137">
        <v>80</v>
      </c>
      <c r="BN69" s="137">
        <v>70</v>
      </c>
      <c r="BO69" s="137">
        <v>0</v>
      </c>
      <c r="BP69" s="137">
        <v>20</v>
      </c>
      <c r="BQ69" s="138">
        <f t="shared" si="3"/>
        <v>75</v>
      </c>
      <c r="BR69" s="138">
        <f t="shared" si="4"/>
        <v>150</v>
      </c>
      <c r="BS69" s="138">
        <f t="shared" si="5"/>
        <v>20</v>
      </c>
      <c r="BT69" s="138">
        <f t="shared" si="6"/>
        <v>245</v>
      </c>
      <c r="BU69" s="35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</row>
    <row r="70" spans="1:114" ht="13.5" hidden="1" customHeight="1">
      <c r="A70" s="54" t="s">
        <v>288</v>
      </c>
      <c r="B70" s="29" t="s">
        <v>289</v>
      </c>
      <c r="C70" s="28" t="s">
        <v>150</v>
      </c>
      <c r="D70" s="29" t="s">
        <v>150</v>
      </c>
      <c r="E70" s="28" t="s">
        <v>151</v>
      </c>
      <c r="F70" s="54" t="s">
        <v>108</v>
      </c>
      <c r="G70" s="27" t="s">
        <v>80</v>
      </c>
      <c r="H70" s="27" t="s">
        <v>81</v>
      </c>
      <c r="I70" s="31" t="s">
        <v>158</v>
      </c>
      <c r="J70" s="47" t="s">
        <v>135</v>
      </c>
      <c r="K70" s="113">
        <v>49</v>
      </c>
      <c r="L70" s="33">
        <v>45</v>
      </c>
      <c r="M70" s="33">
        <v>4</v>
      </c>
      <c r="N70" s="33">
        <v>0</v>
      </c>
      <c r="O70" s="106">
        <f t="shared" si="25"/>
        <v>214</v>
      </c>
      <c r="P70" s="33">
        <v>194</v>
      </c>
      <c r="Q70" s="33">
        <v>20</v>
      </c>
      <c r="R70" s="33">
        <v>0</v>
      </c>
      <c r="S70" s="107">
        <f t="shared" si="21"/>
        <v>45</v>
      </c>
      <c r="T70" s="33">
        <v>0</v>
      </c>
      <c r="U70" s="33">
        <v>33</v>
      </c>
      <c r="V70" s="33">
        <v>10</v>
      </c>
      <c r="W70" s="33">
        <v>2</v>
      </c>
      <c r="X70" s="33">
        <v>0</v>
      </c>
      <c r="Y70" s="33">
        <v>0</v>
      </c>
      <c r="Z70" s="107">
        <f t="shared" si="22"/>
        <v>4</v>
      </c>
      <c r="AA70" s="33">
        <v>0</v>
      </c>
      <c r="AB70" s="33">
        <v>0</v>
      </c>
      <c r="AC70" s="33">
        <v>4</v>
      </c>
      <c r="AD70" s="33">
        <v>0</v>
      </c>
      <c r="AE70" s="33">
        <v>0</v>
      </c>
      <c r="AF70" s="33">
        <v>0</v>
      </c>
      <c r="AG70" s="106">
        <f t="shared" si="23"/>
        <v>0</v>
      </c>
      <c r="AH70" s="33">
        <v>0</v>
      </c>
      <c r="AI70" s="33">
        <v>0</v>
      </c>
      <c r="AJ70" s="33">
        <v>0</v>
      </c>
      <c r="AK70" s="33">
        <v>0</v>
      </c>
      <c r="AL70" s="33">
        <v>0</v>
      </c>
      <c r="AM70" s="33">
        <v>0</v>
      </c>
      <c r="AN70" s="120">
        <f t="shared" si="24"/>
        <v>8.1632653061224483E-2</v>
      </c>
      <c r="AO70" s="120">
        <f t="shared" si="20"/>
        <v>0</v>
      </c>
      <c r="AP70" s="35" t="s">
        <v>84</v>
      </c>
      <c r="AQ70" s="27" t="s">
        <v>85</v>
      </c>
      <c r="AR70" s="35" t="s">
        <v>158</v>
      </c>
      <c r="AS70" s="47" t="s">
        <v>135</v>
      </c>
      <c r="AT70" s="35" t="s">
        <v>82</v>
      </c>
      <c r="AU70" s="47" t="s">
        <v>134</v>
      </c>
      <c r="AV70" s="36">
        <v>2.2599999999999998</v>
      </c>
      <c r="AW70" s="36">
        <v>1.621</v>
      </c>
      <c r="AX70" s="36"/>
      <c r="AY70" s="36"/>
      <c r="AZ70" s="36"/>
      <c r="BA70" s="37"/>
      <c r="BB70" s="37"/>
      <c r="BC70" s="123">
        <f t="shared" ref="BC70:BC123" si="26">SUM(AV70:BB70)</f>
        <v>3.8809999999999998</v>
      </c>
      <c r="BD70" s="24"/>
      <c r="BE70" s="24"/>
      <c r="BF70" s="24"/>
      <c r="BG70" s="24"/>
      <c r="BH70" s="124">
        <f t="shared" ref="BH70:BH123" si="27">BC70+BF70+BG70+BE70</f>
        <v>3.8809999999999998</v>
      </c>
      <c r="BI70" s="45">
        <f t="shared" si="16"/>
        <v>7.9204081632653051E-2</v>
      </c>
      <c r="BJ70" s="39" t="s">
        <v>102</v>
      </c>
      <c r="BK70" s="136">
        <v>50</v>
      </c>
      <c r="BL70" s="137">
        <v>25</v>
      </c>
      <c r="BM70" s="137">
        <v>40</v>
      </c>
      <c r="BN70" s="137">
        <v>70</v>
      </c>
      <c r="BO70" s="137">
        <v>0</v>
      </c>
      <c r="BP70" s="137">
        <v>10</v>
      </c>
      <c r="BQ70" s="138">
        <f t="shared" ref="BQ70:BQ123" si="28">BK70+BL70</f>
        <v>75</v>
      </c>
      <c r="BR70" s="138">
        <f t="shared" ref="BR70:BR123" si="29">BM70+BN70</f>
        <v>110</v>
      </c>
      <c r="BS70" s="138">
        <f t="shared" ref="BS70:BS123" si="30">BO70+BP70</f>
        <v>10</v>
      </c>
      <c r="BT70" s="138">
        <f t="shared" ref="BT70:BT123" si="31">BQ70+BR70+BS70</f>
        <v>195</v>
      </c>
      <c r="BU70" s="55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</row>
    <row r="71" spans="1:114" ht="13.5" hidden="1" customHeight="1">
      <c r="A71" s="54" t="s">
        <v>290</v>
      </c>
      <c r="B71" s="29" t="s">
        <v>291</v>
      </c>
      <c r="C71" s="28" t="s">
        <v>150</v>
      </c>
      <c r="D71" s="29" t="s">
        <v>150</v>
      </c>
      <c r="E71" s="28" t="s">
        <v>151</v>
      </c>
      <c r="F71" s="54" t="s">
        <v>108</v>
      </c>
      <c r="G71" s="27" t="s">
        <v>80</v>
      </c>
      <c r="H71" s="27" t="s">
        <v>80</v>
      </c>
      <c r="I71" s="31" t="s">
        <v>158</v>
      </c>
      <c r="J71" s="47" t="s">
        <v>135</v>
      </c>
      <c r="K71" s="113">
        <v>31</v>
      </c>
      <c r="L71" s="33">
        <v>22</v>
      </c>
      <c r="M71" s="33">
        <v>9</v>
      </c>
      <c r="N71" s="33">
        <v>0</v>
      </c>
      <c r="O71" s="106">
        <f t="shared" si="25"/>
        <v>152</v>
      </c>
      <c r="P71" s="33">
        <v>110</v>
      </c>
      <c r="Q71" s="33">
        <v>42</v>
      </c>
      <c r="R71" s="33">
        <v>0</v>
      </c>
      <c r="S71" s="107">
        <f t="shared" si="21"/>
        <v>22</v>
      </c>
      <c r="T71" s="33">
        <v>0</v>
      </c>
      <c r="U71" s="33">
        <v>8</v>
      </c>
      <c r="V71" s="33">
        <v>6</v>
      </c>
      <c r="W71" s="33">
        <v>8</v>
      </c>
      <c r="X71" s="33">
        <v>0</v>
      </c>
      <c r="Y71" s="33">
        <v>0</v>
      </c>
      <c r="Z71" s="107">
        <f t="shared" si="22"/>
        <v>9</v>
      </c>
      <c r="AA71" s="33">
        <v>0</v>
      </c>
      <c r="AB71" s="33">
        <v>7</v>
      </c>
      <c r="AC71" s="33">
        <v>0</v>
      </c>
      <c r="AD71" s="33">
        <v>0</v>
      </c>
      <c r="AE71" s="33">
        <v>2</v>
      </c>
      <c r="AF71" s="33">
        <v>0</v>
      </c>
      <c r="AG71" s="106">
        <f t="shared" si="23"/>
        <v>0</v>
      </c>
      <c r="AH71" s="33">
        <v>0</v>
      </c>
      <c r="AI71" s="33">
        <v>0</v>
      </c>
      <c r="AJ71" s="33">
        <v>0</v>
      </c>
      <c r="AK71" s="33">
        <v>0</v>
      </c>
      <c r="AL71" s="33">
        <v>0</v>
      </c>
      <c r="AM71" s="33">
        <v>0</v>
      </c>
      <c r="AN71" s="120">
        <f t="shared" si="24"/>
        <v>0.29032258064516131</v>
      </c>
      <c r="AO71" s="120">
        <f t="shared" si="20"/>
        <v>0</v>
      </c>
      <c r="AP71" s="27" t="s">
        <v>93</v>
      </c>
      <c r="AQ71" s="27" t="s">
        <v>85</v>
      </c>
      <c r="AR71" s="35" t="s">
        <v>158</v>
      </c>
      <c r="AS71" s="47" t="s">
        <v>135</v>
      </c>
      <c r="AT71" s="35" t="s">
        <v>82</v>
      </c>
      <c r="AU71" s="47" t="s">
        <v>134</v>
      </c>
      <c r="AV71" s="36">
        <v>1.855</v>
      </c>
      <c r="AW71" s="36">
        <v>1.855</v>
      </c>
      <c r="AX71" s="36"/>
      <c r="AY71" s="36"/>
      <c r="AZ71" s="36"/>
      <c r="BA71" s="37"/>
      <c r="BB71" s="37"/>
      <c r="BC71" s="123">
        <f t="shared" si="26"/>
        <v>3.71</v>
      </c>
      <c r="BD71" s="24"/>
      <c r="BE71" s="24"/>
      <c r="BF71" s="24"/>
      <c r="BG71" s="24"/>
      <c r="BH71" s="124">
        <f t="shared" si="27"/>
        <v>3.71</v>
      </c>
      <c r="BI71" s="45">
        <f t="shared" si="16"/>
        <v>0.11967741935483871</v>
      </c>
      <c r="BJ71" s="39" t="s">
        <v>102</v>
      </c>
      <c r="BK71" s="136">
        <v>50</v>
      </c>
      <c r="BL71" s="137">
        <v>25</v>
      </c>
      <c r="BM71" s="137">
        <v>40</v>
      </c>
      <c r="BN71" s="137">
        <v>70</v>
      </c>
      <c r="BO71" s="137">
        <v>0</v>
      </c>
      <c r="BP71" s="137">
        <v>20</v>
      </c>
      <c r="BQ71" s="138">
        <f t="shared" si="28"/>
        <v>75</v>
      </c>
      <c r="BR71" s="138">
        <f t="shared" si="29"/>
        <v>110</v>
      </c>
      <c r="BS71" s="138">
        <f t="shared" si="30"/>
        <v>20</v>
      </c>
      <c r="BT71" s="138">
        <f t="shared" si="31"/>
        <v>205</v>
      </c>
      <c r="BU71" s="55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</row>
    <row r="72" spans="1:114" ht="13.5" customHeight="1">
      <c r="A72" s="54" t="s">
        <v>292</v>
      </c>
      <c r="B72" s="30" t="s">
        <v>293</v>
      </c>
      <c r="C72" s="28" t="s">
        <v>294</v>
      </c>
      <c r="D72" s="29" t="s">
        <v>295</v>
      </c>
      <c r="E72" s="28" t="s">
        <v>107</v>
      </c>
      <c r="F72" s="54" t="s">
        <v>108</v>
      </c>
      <c r="G72" s="27" t="s">
        <v>80</v>
      </c>
      <c r="H72" s="27" t="s">
        <v>80</v>
      </c>
      <c r="I72" s="31" t="s">
        <v>109</v>
      </c>
      <c r="J72" s="47" t="s">
        <v>134</v>
      </c>
      <c r="K72" s="112">
        <v>0</v>
      </c>
      <c r="L72" s="33">
        <v>19</v>
      </c>
      <c r="M72" s="33">
        <v>9</v>
      </c>
      <c r="N72" s="33">
        <v>2</v>
      </c>
      <c r="O72" s="107">
        <f t="shared" si="25"/>
        <v>129</v>
      </c>
      <c r="P72" s="33">
        <v>85</v>
      </c>
      <c r="Q72" s="33">
        <v>36</v>
      </c>
      <c r="R72" s="33">
        <v>8</v>
      </c>
      <c r="S72" s="106">
        <v>0</v>
      </c>
      <c r="T72" s="33">
        <v>0</v>
      </c>
      <c r="U72" s="33">
        <v>14</v>
      </c>
      <c r="V72" s="33">
        <v>5</v>
      </c>
      <c r="W72" s="33">
        <v>0</v>
      </c>
      <c r="X72" s="33">
        <v>0</v>
      </c>
      <c r="Y72" s="33">
        <v>0</v>
      </c>
      <c r="Z72" s="107">
        <v>0</v>
      </c>
      <c r="AA72" s="33">
        <v>0</v>
      </c>
      <c r="AB72" s="33">
        <v>9</v>
      </c>
      <c r="AC72" s="33">
        <v>0</v>
      </c>
      <c r="AD72" s="33">
        <v>0</v>
      </c>
      <c r="AE72" s="33">
        <v>0</v>
      </c>
      <c r="AF72" s="33">
        <v>0</v>
      </c>
      <c r="AG72" s="107">
        <v>0</v>
      </c>
      <c r="AH72" s="33">
        <v>0</v>
      </c>
      <c r="AI72" s="33">
        <v>2</v>
      </c>
      <c r="AJ72" s="33">
        <v>0</v>
      </c>
      <c r="AK72" s="33">
        <v>0</v>
      </c>
      <c r="AL72" s="33">
        <v>0</v>
      </c>
      <c r="AM72" s="33">
        <v>0</v>
      </c>
      <c r="AN72" s="120">
        <f>(M72+N72)/BV72</f>
        <v>0.36666666666666664</v>
      </c>
      <c r="AO72" s="120">
        <f>N72/BV72</f>
        <v>6.6666666666666666E-2</v>
      </c>
      <c r="AP72" s="27" t="s">
        <v>93</v>
      </c>
      <c r="AQ72" s="27" t="s">
        <v>85</v>
      </c>
      <c r="AR72" s="35" t="s">
        <v>109</v>
      </c>
      <c r="AS72" s="47" t="s">
        <v>134</v>
      </c>
      <c r="AT72" s="35" t="s">
        <v>120</v>
      </c>
      <c r="AU72" s="47" t="s">
        <v>87</v>
      </c>
      <c r="AV72" s="36">
        <v>0.85609254999999995</v>
      </c>
      <c r="AW72" s="36"/>
      <c r="AX72" s="36"/>
      <c r="AY72" s="36"/>
      <c r="AZ72" s="36">
        <v>2.1139999999999999</v>
      </c>
      <c r="BA72" s="37"/>
      <c r="BB72" s="37"/>
      <c r="BC72" s="123">
        <f t="shared" si="26"/>
        <v>2.9700925499999999</v>
      </c>
      <c r="BD72" s="24"/>
      <c r="BE72" s="24"/>
      <c r="BF72" s="24"/>
      <c r="BG72" s="24"/>
      <c r="BH72" s="124">
        <f t="shared" si="27"/>
        <v>2.9700925499999999</v>
      </c>
      <c r="BI72" s="45">
        <f>BH72/BV72</f>
        <v>9.9003085000000005E-2</v>
      </c>
      <c r="BJ72" s="39" t="s">
        <v>88</v>
      </c>
      <c r="BK72" s="136">
        <v>30</v>
      </c>
      <c r="BL72" s="137">
        <v>5</v>
      </c>
      <c r="BM72" s="137">
        <v>50</v>
      </c>
      <c r="BN72" s="137">
        <v>30</v>
      </c>
      <c r="BO72" s="137">
        <v>0</v>
      </c>
      <c r="BP72" s="137">
        <v>20</v>
      </c>
      <c r="BQ72" s="138">
        <f t="shared" si="28"/>
        <v>35</v>
      </c>
      <c r="BR72" s="138">
        <f t="shared" si="29"/>
        <v>80</v>
      </c>
      <c r="BS72" s="138">
        <f t="shared" si="30"/>
        <v>20</v>
      </c>
      <c r="BT72" s="138">
        <f t="shared" si="31"/>
        <v>135</v>
      </c>
      <c r="BU72" s="27" t="s">
        <v>123</v>
      </c>
      <c r="BV72" s="202">
        <v>30</v>
      </c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</row>
    <row r="73" spans="1:114" ht="12.75" hidden="1" customHeight="1">
      <c r="A73" s="25" t="s">
        <v>296</v>
      </c>
      <c r="B73" s="30" t="s">
        <v>297</v>
      </c>
      <c r="C73" s="30" t="s">
        <v>298</v>
      </c>
      <c r="D73" s="30" t="s">
        <v>133</v>
      </c>
      <c r="E73" s="28" t="s">
        <v>78</v>
      </c>
      <c r="F73" s="25" t="s">
        <v>108</v>
      </c>
      <c r="G73" s="30" t="s">
        <v>92</v>
      </c>
      <c r="H73" s="30" t="s">
        <v>92</v>
      </c>
      <c r="I73" s="58" t="s">
        <v>109</v>
      </c>
      <c r="J73" s="58" t="s">
        <v>87</v>
      </c>
      <c r="K73" s="107">
        <v>3</v>
      </c>
      <c r="L73" s="33">
        <v>0</v>
      </c>
      <c r="M73" s="33">
        <v>0</v>
      </c>
      <c r="N73" s="33">
        <v>3</v>
      </c>
      <c r="O73" s="107">
        <f t="shared" si="25"/>
        <v>12</v>
      </c>
      <c r="P73" s="33">
        <v>0</v>
      </c>
      <c r="Q73" s="33">
        <v>0</v>
      </c>
      <c r="R73" s="33">
        <v>12</v>
      </c>
      <c r="S73" s="107">
        <f>SUM(T73:Y73)</f>
        <v>0</v>
      </c>
      <c r="T73" s="33">
        <v>0</v>
      </c>
      <c r="U73" s="33">
        <v>0</v>
      </c>
      <c r="V73" s="33">
        <v>0</v>
      </c>
      <c r="W73" s="33">
        <v>0</v>
      </c>
      <c r="X73" s="33">
        <v>0</v>
      </c>
      <c r="Y73" s="33">
        <v>0</v>
      </c>
      <c r="Z73" s="107">
        <f>SUM(AA73:AF73)</f>
        <v>0</v>
      </c>
      <c r="AA73" s="33">
        <v>0</v>
      </c>
      <c r="AB73" s="33">
        <v>0</v>
      </c>
      <c r="AC73" s="33">
        <v>0</v>
      </c>
      <c r="AD73" s="33">
        <v>0</v>
      </c>
      <c r="AE73" s="33">
        <v>0</v>
      </c>
      <c r="AF73" s="33">
        <v>0</v>
      </c>
      <c r="AG73" s="107">
        <f>SUM(AH73:AM73)</f>
        <v>3</v>
      </c>
      <c r="AH73" s="33">
        <v>0</v>
      </c>
      <c r="AI73" s="33">
        <v>3</v>
      </c>
      <c r="AJ73" s="33">
        <v>0</v>
      </c>
      <c r="AK73" s="33">
        <v>0</v>
      </c>
      <c r="AL73" s="33">
        <v>0</v>
      </c>
      <c r="AM73" s="33">
        <v>0</v>
      </c>
      <c r="AN73" s="120">
        <f>(Z73+AG73)/K73</f>
        <v>1</v>
      </c>
      <c r="AO73" s="120">
        <f>N73/K73</f>
        <v>1</v>
      </c>
      <c r="AP73" s="27" t="s">
        <v>93</v>
      </c>
      <c r="AQ73" s="27" t="s">
        <v>85</v>
      </c>
      <c r="AR73" s="58" t="s">
        <v>109</v>
      </c>
      <c r="AS73" s="58" t="s">
        <v>87</v>
      </c>
      <c r="AT73" s="58" t="s">
        <v>109</v>
      </c>
      <c r="AU73" s="35" t="s">
        <v>119</v>
      </c>
      <c r="AV73" s="36">
        <v>0</v>
      </c>
      <c r="AW73" s="43"/>
      <c r="AX73" s="43"/>
      <c r="AY73" s="43"/>
      <c r="AZ73" s="43">
        <v>0.31305899999999998</v>
      </c>
      <c r="BA73" s="37"/>
      <c r="BB73" s="37"/>
      <c r="BC73" s="123">
        <f t="shared" si="26"/>
        <v>0.31305899999999998</v>
      </c>
      <c r="BD73" s="36" t="s">
        <v>111</v>
      </c>
      <c r="BE73" s="44"/>
      <c r="BF73" s="44"/>
      <c r="BG73" s="44"/>
      <c r="BH73" s="124">
        <f t="shared" si="27"/>
        <v>0.31305899999999998</v>
      </c>
      <c r="BI73" s="59">
        <f>BH73/K73</f>
        <v>0.10435299999999999</v>
      </c>
      <c r="BJ73" s="39" t="s">
        <v>102</v>
      </c>
      <c r="BK73" s="136">
        <v>40</v>
      </c>
      <c r="BL73" s="137">
        <v>40</v>
      </c>
      <c r="BM73" s="137">
        <v>50</v>
      </c>
      <c r="BN73" s="137">
        <v>10</v>
      </c>
      <c r="BO73" s="137">
        <v>20</v>
      </c>
      <c r="BP73" s="137">
        <v>30</v>
      </c>
      <c r="BQ73" s="138">
        <f t="shared" si="28"/>
        <v>80</v>
      </c>
      <c r="BR73" s="138">
        <f t="shared" si="29"/>
        <v>60</v>
      </c>
      <c r="BS73" s="138">
        <f t="shared" si="30"/>
        <v>50</v>
      </c>
      <c r="BT73" s="138">
        <f t="shared" si="31"/>
        <v>190</v>
      </c>
      <c r="BU73" s="27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</row>
    <row r="74" spans="1:114" ht="12.75" hidden="1" customHeight="1">
      <c r="A74" s="25" t="s">
        <v>299</v>
      </c>
      <c r="B74" s="29" t="s">
        <v>300</v>
      </c>
      <c r="C74" s="29" t="s">
        <v>301</v>
      </c>
      <c r="D74" s="29" t="s">
        <v>77</v>
      </c>
      <c r="E74" s="28" t="s">
        <v>78</v>
      </c>
      <c r="F74" s="25" t="s">
        <v>108</v>
      </c>
      <c r="G74" s="30" t="s">
        <v>92</v>
      </c>
      <c r="H74" s="30" t="s">
        <v>92</v>
      </c>
      <c r="I74" s="31" t="s">
        <v>158</v>
      </c>
      <c r="J74" s="47" t="s">
        <v>101</v>
      </c>
      <c r="K74" s="112">
        <v>13</v>
      </c>
      <c r="L74" s="33">
        <v>13</v>
      </c>
      <c r="M74" s="33">
        <v>0</v>
      </c>
      <c r="N74" s="33">
        <v>0</v>
      </c>
      <c r="O74" s="106">
        <f t="shared" si="25"/>
        <v>58</v>
      </c>
      <c r="P74" s="33">
        <v>58</v>
      </c>
      <c r="Q74" s="33">
        <v>0</v>
      </c>
      <c r="R74" s="33">
        <v>0</v>
      </c>
      <c r="S74" s="106">
        <f>SUM(T74:Y74)</f>
        <v>13</v>
      </c>
      <c r="T74" s="33">
        <v>0</v>
      </c>
      <c r="U74" s="33">
        <v>7</v>
      </c>
      <c r="V74" s="33">
        <v>6</v>
      </c>
      <c r="W74" s="33">
        <v>0</v>
      </c>
      <c r="X74" s="33">
        <v>0</v>
      </c>
      <c r="Y74" s="33">
        <v>0</v>
      </c>
      <c r="Z74" s="106">
        <f>SUM(AA74:AF74)</f>
        <v>0</v>
      </c>
      <c r="AA74" s="33">
        <v>0</v>
      </c>
      <c r="AB74" s="33">
        <v>0</v>
      </c>
      <c r="AC74" s="33">
        <v>0</v>
      </c>
      <c r="AD74" s="33">
        <v>0</v>
      </c>
      <c r="AE74" s="33">
        <v>0</v>
      </c>
      <c r="AF74" s="33">
        <v>0</v>
      </c>
      <c r="AG74" s="106">
        <f>SUM(AH74:AM74)</f>
        <v>0</v>
      </c>
      <c r="AH74" s="24">
        <v>0</v>
      </c>
      <c r="AI74" s="33">
        <v>0</v>
      </c>
      <c r="AJ74" s="33">
        <v>0</v>
      </c>
      <c r="AK74" s="24">
        <v>0</v>
      </c>
      <c r="AL74" s="24">
        <v>0</v>
      </c>
      <c r="AM74" s="24">
        <v>0</v>
      </c>
      <c r="AN74" s="120">
        <f>(M74+N74)/K74</f>
        <v>0</v>
      </c>
      <c r="AO74" s="120">
        <f>N74/K74</f>
        <v>0</v>
      </c>
      <c r="AP74" s="27" t="s">
        <v>84</v>
      </c>
      <c r="AQ74" s="29" t="s">
        <v>85</v>
      </c>
      <c r="AR74" s="35" t="s">
        <v>158</v>
      </c>
      <c r="AS74" s="47" t="s">
        <v>110</v>
      </c>
      <c r="AT74" s="35" t="s">
        <v>82</v>
      </c>
      <c r="AU74" s="27" t="s">
        <v>83</v>
      </c>
      <c r="AV74" s="36">
        <v>0.2</v>
      </c>
      <c r="AW74" s="36">
        <v>0.91129048000000001</v>
      </c>
      <c r="AX74" s="37"/>
      <c r="AY74" s="37"/>
      <c r="AZ74" s="37"/>
      <c r="BA74" s="37"/>
      <c r="BB74" s="37"/>
      <c r="BC74" s="123">
        <f t="shared" si="26"/>
        <v>1.1112904800000001</v>
      </c>
      <c r="BD74" s="36" t="s">
        <v>111</v>
      </c>
      <c r="BE74" s="49"/>
      <c r="BF74" s="49"/>
      <c r="BG74" s="49"/>
      <c r="BH74" s="124">
        <f t="shared" si="27"/>
        <v>1.1112904800000001</v>
      </c>
      <c r="BI74" s="45">
        <f>BH74/K74</f>
        <v>8.548388307692309E-2</v>
      </c>
      <c r="BJ74" s="39" t="s">
        <v>88</v>
      </c>
      <c r="BK74" s="136">
        <v>40</v>
      </c>
      <c r="BL74" s="137">
        <v>20</v>
      </c>
      <c r="BM74" s="137">
        <v>0</v>
      </c>
      <c r="BN74" s="137">
        <v>30</v>
      </c>
      <c r="BO74" s="137">
        <v>20</v>
      </c>
      <c r="BP74" s="137">
        <v>10</v>
      </c>
      <c r="BQ74" s="138">
        <f t="shared" si="28"/>
        <v>60</v>
      </c>
      <c r="BR74" s="138">
        <f t="shared" si="29"/>
        <v>30</v>
      </c>
      <c r="BS74" s="138">
        <f t="shared" si="30"/>
        <v>30</v>
      </c>
      <c r="BT74" s="138">
        <f t="shared" si="31"/>
        <v>120</v>
      </c>
      <c r="BU74" s="27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</row>
    <row r="75" spans="1:114" ht="13.5" hidden="1" customHeight="1">
      <c r="A75" s="25" t="s">
        <v>302</v>
      </c>
      <c r="B75" s="29" t="s">
        <v>303</v>
      </c>
      <c r="C75" s="29" t="s">
        <v>301</v>
      </c>
      <c r="D75" s="29" t="s">
        <v>77</v>
      </c>
      <c r="E75" s="28" t="s">
        <v>78</v>
      </c>
      <c r="F75" s="25" t="s">
        <v>108</v>
      </c>
      <c r="G75" s="30" t="s">
        <v>92</v>
      </c>
      <c r="H75" s="30" t="s">
        <v>92</v>
      </c>
      <c r="I75" s="31" t="s">
        <v>158</v>
      </c>
      <c r="J75" s="47" t="s">
        <v>101</v>
      </c>
      <c r="K75" s="112">
        <v>31</v>
      </c>
      <c r="L75" s="33">
        <v>20</v>
      </c>
      <c r="M75" s="33">
        <v>8</v>
      </c>
      <c r="N75" s="33">
        <v>3</v>
      </c>
      <c r="O75" s="106">
        <f t="shared" si="25"/>
        <v>144</v>
      </c>
      <c r="P75" s="33">
        <v>91</v>
      </c>
      <c r="Q75" s="33">
        <v>40</v>
      </c>
      <c r="R75" s="33">
        <v>13</v>
      </c>
      <c r="S75" s="106">
        <f>SUM(T75:Y75)</f>
        <v>20</v>
      </c>
      <c r="T75" s="33">
        <v>0</v>
      </c>
      <c r="U75" s="33">
        <v>11</v>
      </c>
      <c r="V75" s="33">
        <v>7</v>
      </c>
      <c r="W75" s="33">
        <v>2</v>
      </c>
      <c r="X75" s="33">
        <v>0</v>
      </c>
      <c r="Y75" s="33">
        <v>0</v>
      </c>
      <c r="Z75" s="106">
        <f>SUM(AA75:AF75)</f>
        <v>8</v>
      </c>
      <c r="AA75" s="33">
        <v>0</v>
      </c>
      <c r="AB75" s="33">
        <v>6</v>
      </c>
      <c r="AC75" s="33">
        <v>0</v>
      </c>
      <c r="AD75" s="33">
        <v>0</v>
      </c>
      <c r="AE75" s="33">
        <v>2</v>
      </c>
      <c r="AF75" s="33">
        <v>0</v>
      </c>
      <c r="AG75" s="106">
        <f>SUM(AH75:AM75)</f>
        <v>3</v>
      </c>
      <c r="AH75" s="24">
        <v>0</v>
      </c>
      <c r="AI75" s="33">
        <v>2</v>
      </c>
      <c r="AJ75" s="33">
        <v>1</v>
      </c>
      <c r="AK75" s="24">
        <v>0</v>
      </c>
      <c r="AL75" s="24">
        <v>0</v>
      </c>
      <c r="AM75" s="24">
        <v>0</v>
      </c>
      <c r="AN75" s="120">
        <f>(M75+N75)/K75</f>
        <v>0.35483870967741937</v>
      </c>
      <c r="AO75" s="120">
        <f>N75/K75</f>
        <v>9.6774193548387094E-2</v>
      </c>
      <c r="AP75" s="27" t="s">
        <v>93</v>
      </c>
      <c r="AQ75" s="29" t="s">
        <v>85</v>
      </c>
      <c r="AR75" s="35" t="s">
        <v>158</v>
      </c>
      <c r="AS75" s="47" t="s">
        <v>110</v>
      </c>
      <c r="AT75" s="35" t="s">
        <v>82</v>
      </c>
      <c r="AU75" s="27" t="s">
        <v>83</v>
      </c>
      <c r="AV75" s="36">
        <v>2.5</v>
      </c>
      <c r="AW75" s="36">
        <v>0.55225064999999995</v>
      </c>
      <c r="AX75" s="37"/>
      <c r="AY75" s="37"/>
      <c r="AZ75" s="37"/>
      <c r="BA75" s="37"/>
      <c r="BB75" s="37"/>
      <c r="BC75" s="123">
        <f t="shared" si="26"/>
        <v>3.05225065</v>
      </c>
      <c r="BD75" s="36" t="s">
        <v>111</v>
      </c>
      <c r="BE75" s="49"/>
      <c r="BF75" s="49">
        <v>0.6</v>
      </c>
      <c r="BG75" s="49"/>
      <c r="BH75" s="124">
        <f t="shared" si="27"/>
        <v>3.65225065</v>
      </c>
      <c r="BI75" s="45">
        <f>BH75/K75</f>
        <v>0.1178145370967742</v>
      </c>
      <c r="BJ75" s="39" t="s">
        <v>88</v>
      </c>
      <c r="BK75" s="136">
        <v>40</v>
      </c>
      <c r="BL75" s="137">
        <v>20</v>
      </c>
      <c r="BM75" s="137">
        <v>0</v>
      </c>
      <c r="BN75" s="137">
        <v>30</v>
      </c>
      <c r="BO75" s="137">
        <v>20</v>
      </c>
      <c r="BP75" s="137">
        <v>20</v>
      </c>
      <c r="BQ75" s="138">
        <f t="shared" si="28"/>
        <v>60</v>
      </c>
      <c r="BR75" s="138">
        <f t="shared" si="29"/>
        <v>30</v>
      </c>
      <c r="BS75" s="138">
        <f t="shared" si="30"/>
        <v>40</v>
      </c>
      <c r="BT75" s="138">
        <f t="shared" si="31"/>
        <v>130</v>
      </c>
      <c r="BU75" s="27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</row>
    <row r="76" spans="1:114" ht="12.75" hidden="1" customHeight="1">
      <c r="A76" s="54" t="s">
        <v>304</v>
      </c>
      <c r="B76" s="58" t="s">
        <v>305</v>
      </c>
      <c r="C76" s="58" t="s">
        <v>301</v>
      </c>
      <c r="D76" s="47" t="s">
        <v>77</v>
      </c>
      <c r="E76" s="28" t="s">
        <v>78</v>
      </c>
      <c r="F76" s="54" t="s">
        <v>79</v>
      </c>
      <c r="G76" s="47" t="s">
        <v>80</v>
      </c>
      <c r="H76" s="47" t="s">
        <v>80</v>
      </c>
      <c r="I76" s="47" t="s">
        <v>109</v>
      </c>
      <c r="J76" s="47" t="s">
        <v>135</v>
      </c>
      <c r="K76" s="112">
        <v>0</v>
      </c>
      <c r="L76" s="33">
        <v>29</v>
      </c>
      <c r="M76" s="33">
        <v>14</v>
      </c>
      <c r="N76" s="33">
        <v>2</v>
      </c>
      <c r="O76" s="106">
        <f t="shared" si="25"/>
        <v>189</v>
      </c>
      <c r="P76" s="33">
        <v>116</v>
      </c>
      <c r="Q76" s="33">
        <v>65</v>
      </c>
      <c r="R76" s="33">
        <v>8</v>
      </c>
      <c r="S76" s="106">
        <v>0</v>
      </c>
      <c r="T76" s="33">
        <v>0</v>
      </c>
      <c r="U76" s="33">
        <v>18</v>
      </c>
      <c r="V76" s="33">
        <v>11</v>
      </c>
      <c r="W76" s="33">
        <v>0</v>
      </c>
      <c r="X76" s="33">
        <v>0</v>
      </c>
      <c r="Y76" s="33">
        <v>0</v>
      </c>
      <c r="Z76" s="106">
        <v>0</v>
      </c>
      <c r="AA76" s="33">
        <v>0</v>
      </c>
      <c r="AB76" s="33">
        <v>8</v>
      </c>
      <c r="AC76" s="33">
        <v>3</v>
      </c>
      <c r="AD76" s="33">
        <v>3</v>
      </c>
      <c r="AE76" s="33">
        <v>0</v>
      </c>
      <c r="AF76" s="33">
        <v>0</v>
      </c>
      <c r="AG76" s="106">
        <v>0</v>
      </c>
      <c r="AH76" s="33">
        <v>0</v>
      </c>
      <c r="AI76" s="33">
        <v>2</v>
      </c>
      <c r="AJ76" s="33">
        <v>0</v>
      </c>
      <c r="AK76" s="33">
        <v>0</v>
      </c>
      <c r="AL76" s="33">
        <v>0</v>
      </c>
      <c r="AM76" s="33">
        <v>0</v>
      </c>
      <c r="AN76" s="120">
        <f>(M76+N76)/BV76</f>
        <v>0.35555555555555557</v>
      </c>
      <c r="AO76" s="120">
        <f>N76/BV76</f>
        <v>4.4444444444444446E-2</v>
      </c>
      <c r="AP76" s="35" t="s">
        <v>93</v>
      </c>
      <c r="AQ76" s="35" t="s">
        <v>85</v>
      </c>
      <c r="AR76" s="47" t="s">
        <v>109</v>
      </c>
      <c r="AS76" s="47" t="s">
        <v>135</v>
      </c>
      <c r="AT76" s="47" t="s">
        <v>120</v>
      </c>
      <c r="AU76" s="35" t="s">
        <v>119</v>
      </c>
      <c r="AV76" s="36">
        <v>0</v>
      </c>
      <c r="AW76" s="70"/>
      <c r="AX76" s="70"/>
      <c r="AY76" s="36"/>
      <c r="AZ76" s="36">
        <v>1</v>
      </c>
      <c r="BA76" s="36">
        <v>3.008</v>
      </c>
      <c r="BB76" s="36"/>
      <c r="BC76" s="123">
        <f t="shared" si="26"/>
        <v>4.008</v>
      </c>
      <c r="BD76" s="36"/>
      <c r="BE76" s="49"/>
      <c r="BF76" s="49"/>
      <c r="BG76" s="49"/>
      <c r="BH76" s="124">
        <f t="shared" si="27"/>
        <v>4.008</v>
      </c>
      <c r="BI76" s="45">
        <f>BH76/BV76</f>
        <v>8.9066666666666669E-2</v>
      </c>
      <c r="BJ76" s="39" t="s">
        <v>88</v>
      </c>
      <c r="BK76" s="136">
        <v>40</v>
      </c>
      <c r="BL76" s="137">
        <v>20</v>
      </c>
      <c r="BM76" s="137">
        <v>10</v>
      </c>
      <c r="BN76" s="137">
        <v>30</v>
      </c>
      <c r="BO76" s="137">
        <v>0</v>
      </c>
      <c r="BP76" s="137">
        <v>10</v>
      </c>
      <c r="BQ76" s="138">
        <f t="shared" si="28"/>
        <v>60</v>
      </c>
      <c r="BR76" s="138">
        <f t="shared" si="29"/>
        <v>40</v>
      </c>
      <c r="BS76" s="138">
        <f t="shared" si="30"/>
        <v>10</v>
      </c>
      <c r="BT76" s="138">
        <f t="shared" si="31"/>
        <v>110</v>
      </c>
      <c r="BU76" s="27" t="s">
        <v>306</v>
      </c>
      <c r="BV76" s="202">
        <v>45</v>
      </c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</row>
    <row r="77" spans="1:114" ht="13.5" hidden="1" customHeight="1">
      <c r="A77" s="25" t="s">
        <v>307</v>
      </c>
      <c r="B77" s="29" t="s">
        <v>308</v>
      </c>
      <c r="C77" s="29" t="s">
        <v>309</v>
      </c>
      <c r="D77" s="29" t="s">
        <v>127</v>
      </c>
      <c r="E77" s="28" t="s">
        <v>78</v>
      </c>
      <c r="F77" s="25" t="s">
        <v>108</v>
      </c>
      <c r="G77" s="27" t="s">
        <v>80</v>
      </c>
      <c r="H77" s="27" t="s">
        <v>80</v>
      </c>
      <c r="I77" s="31" t="s">
        <v>109</v>
      </c>
      <c r="J77" s="28" t="s">
        <v>101</v>
      </c>
      <c r="K77" s="112">
        <v>6</v>
      </c>
      <c r="L77" s="33">
        <v>3</v>
      </c>
      <c r="M77" s="33">
        <v>3</v>
      </c>
      <c r="N77" s="33">
        <v>0</v>
      </c>
      <c r="O77" s="106">
        <f t="shared" si="25"/>
        <v>24</v>
      </c>
      <c r="P77" s="33">
        <v>12</v>
      </c>
      <c r="Q77" s="33">
        <v>12</v>
      </c>
      <c r="R77" s="33">
        <v>0</v>
      </c>
      <c r="S77" s="106">
        <f>SUM(T77:Y77)</f>
        <v>3</v>
      </c>
      <c r="T77" s="33">
        <v>0</v>
      </c>
      <c r="U77" s="33">
        <v>3</v>
      </c>
      <c r="V77" s="33">
        <v>0</v>
      </c>
      <c r="W77" s="33">
        <v>0</v>
      </c>
      <c r="X77" s="33">
        <v>0</v>
      </c>
      <c r="Y77" s="33">
        <v>0</v>
      </c>
      <c r="Z77" s="106">
        <f>SUM(AA77:AF77)</f>
        <v>3</v>
      </c>
      <c r="AA77" s="33">
        <v>0</v>
      </c>
      <c r="AB77" s="33">
        <v>3</v>
      </c>
      <c r="AC77" s="33">
        <v>0</v>
      </c>
      <c r="AD77" s="33">
        <v>0</v>
      </c>
      <c r="AE77" s="33">
        <v>0</v>
      </c>
      <c r="AF77" s="33">
        <v>0</v>
      </c>
      <c r="AG77" s="106">
        <f>SUM(AH77:AM77)</f>
        <v>0</v>
      </c>
      <c r="AH77" s="33">
        <v>0</v>
      </c>
      <c r="AI77" s="33">
        <v>0</v>
      </c>
      <c r="AJ77" s="33">
        <v>0</v>
      </c>
      <c r="AK77" s="33">
        <v>0</v>
      </c>
      <c r="AL77" s="33">
        <v>0</v>
      </c>
      <c r="AM77" s="33">
        <v>0</v>
      </c>
      <c r="AN77" s="120">
        <f>(M77+N77)/K77</f>
        <v>0.5</v>
      </c>
      <c r="AO77" s="120">
        <f>N77/K77</f>
        <v>0</v>
      </c>
      <c r="AP77" s="27" t="s">
        <v>93</v>
      </c>
      <c r="AQ77" s="29" t="s">
        <v>85</v>
      </c>
      <c r="AR77" s="35" t="s">
        <v>109</v>
      </c>
      <c r="AS77" s="27" t="s">
        <v>101</v>
      </c>
      <c r="AT77" s="35" t="s">
        <v>94</v>
      </c>
      <c r="AU77" s="27" t="s">
        <v>99</v>
      </c>
      <c r="AV77" s="36">
        <v>0</v>
      </c>
      <c r="AW77" s="37"/>
      <c r="AX77" s="37"/>
      <c r="AY77" s="37"/>
      <c r="AZ77" s="43">
        <v>0.2</v>
      </c>
      <c r="BA77" s="43">
        <v>0.38800000000000001</v>
      </c>
      <c r="BB77" s="43"/>
      <c r="BC77" s="123">
        <f t="shared" si="26"/>
        <v>0.58800000000000008</v>
      </c>
      <c r="BD77" s="36"/>
      <c r="BE77" s="49"/>
      <c r="BF77" s="49"/>
      <c r="BG77" s="49"/>
      <c r="BH77" s="124">
        <f t="shared" si="27"/>
        <v>0.58800000000000008</v>
      </c>
      <c r="BI77" s="45">
        <f>BH77/K77</f>
        <v>9.8000000000000018E-2</v>
      </c>
      <c r="BJ77" s="39" t="s">
        <v>88</v>
      </c>
      <c r="BK77" s="136">
        <v>40</v>
      </c>
      <c r="BL77" s="137">
        <v>10</v>
      </c>
      <c r="BM77" s="137">
        <v>50</v>
      </c>
      <c r="BN77" s="137">
        <v>30</v>
      </c>
      <c r="BO77" s="137">
        <v>0</v>
      </c>
      <c r="BP77" s="137">
        <v>10</v>
      </c>
      <c r="BQ77" s="138">
        <f t="shared" si="28"/>
        <v>50</v>
      </c>
      <c r="BR77" s="138">
        <f t="shared" si="29"/>
        <v>80</v>
      </c>
      <c r="BS77" s="138">
        <f t="shared" si="30"/>
        <v>10</v>
      </c>
      <c r="BT77" s="138">
        <f t="shared" si="31"/>
        <v>140</v>
      </c>
      <c r="BU77" s="27"/>
      <c r="BV77" s="8"/>
      <c r="BW77" s="8"/>
      <c r="BX77" s="8"/>
      <c r="BY77" s="71"/>
      <c r="BZ77" s="71"/>
      <c r="CA77" s="71"/>
      <c r="CB77" s="71"/>
      <c r="CC77" s="71"/>
      <c r="CD77" s="71"/>
      <c r="CE77" s="71"/>
      <c r="CF77" s="71"/>
      <c r="CG77" s="71"/>
      <c r="CH77" s="71"/>
      <c r="CI77" s="71"/>
      <c r="CJ77" s="71"/>
      <c r="CK77" s="71"/>
      <c r="CL77" s="71"/>
      <c r="CM77" s="71"/>
      <c r="CN77" s="71"/>
      <c r="CO77" s="71"/>
      <c r="CP77" s="71"/>
      <c r="CQ77" s="71"/>
      <c r="CR77" s="71"/>
      <c r="CS77" s="71"/>
      <c r="CT77" s="71"/>
      <c r="CU77" s="71"/>
      <c r="CV77" s="71"/>
      <c r="CW77" s="71"/>
      <c r="CX77" s="71"/>
      <c r="CY77" s="71"/>
      <c r="CZ77" s="71"/>
      <c r="DA77" s="71"/>
      <c r="DB77" s="71"/>
      <c r="DC77" s="71"/>
      <c r="DD77" s="71"/>
      <c r="DE77" s="71"/>
      <c r="DF77" s="71"/>
      <c r="DG77" s="71"/>
      <c r="DH77" s="71"/>
      <c r="DI77" s="71"/>
      <c r="DJ77" s="71"/>
    </row>
    <row r="78" spans="1:114" ht="12.75" hidden="1" customHeight="1">
      <c r="A78" s="25" t="s">
        <v>310</v>
      </c>
      <c r="B78" s="30" t="s">
        <v>311</v>
      </c>
      <c r="C78" s="29" t="s">
        <v>312</v>
      </c>
      <c r="D78" s="29" t="s">
        <v>313</v>
      </c>
      <c r="E78" s="28" t="s">
        <v>151</v>
      </c>
      <c r="F78" s="25" t="s">
        <v>108</v>
      </c>
      <c r="G78" s="27" t="s">
        <v>80</v>
      </c>
      <c r="H78" s="27" t="s">
        <v>80</v>
      </c>
      <c r="I78" s="31" t="s">
        <v>86</v>
      </c>
      <c r="J78" s="30" t="s">
        <v>87</v>
      </c>
      <c r="K78" s="106">
        <v>48</v>
      </c>
      <c r="L78" s="33">
        <v>31</v>
      </c>
      <c r="M78" s="33">
        <v>17</v>
      </c>
      <c r="N78" s="33">
        <v>0</v>
      </c>
      <c r="O78" s="106">
        <f t="shared" si="25"/>
        <v>210</v>
      </c>
      <c r="P78" s="33">
        <v>132</v>
      </c>
      <c r="Q78" s="33">
        <v>78</v>
      </c>
      <c r="R78" s="33">
        <v>0</v>
      </c>
      <c r="S78" s="106">
        <f>SUM(T78:Y78)</f>
        <v>31</v>
      </c>
      <c r="T78" s="33">
        <v>0</v>
      </c>
      <c r="U78" s="33">
        <v>23</v>
      </c>
      <c r="V78" s="33">
        <v>8</v>
      </c>
      <c r="W78" s="33">
        <v>0</v>
      </c>
      <c r="X78" s="33">
        <v>0</v>
      </c>
      <c r="Y78" s="33">
        <v>0</v>
      </c>
      <c r="Z78" s="106">
        <f>SUM(AA78:AF78)</f>
        <v>17</v>
      </c>
      <c r="AA78" s="33">
        <v>0</v>
      </c>
      <c r="AB78" s="33">
        <v>11</v>
      </c>
      <c r="AC78" s="33">
        <v>4</v>
      </c>
      <c r="AD78" s="33">
        <v>1</v>
      </c>
      <c r="AE78" s="33">
        <v>1</v>
      </c>
      <c r="AF78" s="33">
        <v>0</v>
      </c>
      <c r="AG78" s="106">
        <f>SUM(AH78:AM78)</f>
        <v>0</v>
      </c>
      <c r="AH78" s="33">
        <v>0</v>
      </c>
      <c r="AI78" s="33">
        <v>0</v>
      </c>
      <c r="AJ78" s="33">
        <v>0</v>
      </c>
      <c r="AK78" s="33">
        <v>0</v>
      </c>
      <c r="AL78" s="33">
        <v>0</v>
      </c>
      <c r="AM78" s="33">
        <v>0</v>
      </c>
      <c r="AN78" s="120">
        <f>(M78+N78)/K78</f>
        <v>0.35416666666666669</v>
      </c>
      <c r="AO78" s="120">
        <f>N78/K78</f>
        <v>0</v>
      </c>
      <c r="AP78" s="27" t="s">
        <v>93</v>
      </c>
      <c r="AQ78" s="27" t="s">
        <v>85</v>
      </c>
      <c r="AR78" s="35" t="s">
        <v>86</v>
      </c>
      <c r="AS78" s="30" t="s">
        <v>87</v>
      </c>
      <c r="AT78" s="35" t="s">
        <v>94</v>
      </c>
      <c r="AU78" s="30" t="s">
        <v>119</v>
      </c>
      <c r="AV78" s="36">
        <v>0</v>
      </c>
      <c r="AW78" s="36"/>
      <c r="AX78" s="36"/>
      <c r="AY78" s="36">
        <v>2.351</v>
      </c>
      <c r="AZ78" s="36">
        <v>2.351</v>
      </c>
      <c r="BA78" s="36"/>
      <c r="BB78" s="36"/>
      <c r="BC78" s="123">
        <f t="shared" si="26"/>
        <v>4.702</v>
      </c>
      <c r="BD78" s="36"/>
      <c r="BE78" s="49"/>
      <c r="BF78" s="49"/>
      <c r="BG78" s="49"/>
      <c r="BH78" s="124">
        <f t="shared" si="27"/>
        <v>4.702</v>
      </c>
      <c r="BI78" s="45">
        <f>BH78/K78</f>
        <v>9.7958333333333328E-2</v>
      </c>
      <c r="BJ78" s="39" t="s">
        <v>102</v>
      </c>
      <c r="BK78" s="136">
        <v>50</v>
      </c>
      <c r="BL78" s="137">
        <v>45</v>
      </c>
      <c r="BM78" s="137">
        <v>0</v>
      </c>
      <c r="BN78" s="137">
        <v>70</v>
      </c>
      <c r="BO78" s="137">
        <v>0</v>
      </c>
      <c r="BP78" s="137">
        <v>10</v>
      </c>
      <c r="BQ78" s="138">
        <f t="shared" si="28"/>
        <v>95</v>
      </c>
      <c r="BR78" s="138">
        <f t="shared" si="29"/>
        <v>70</v>
      </c>
      <c r="BS78" s="138">
        <f t="shared" si="30"/>
        <v>10</v>
      </c>
      <c r="BT78" s="138">
        <f t="shared" si="31"/>
        <v>175</v>
      </c>
      <c r="BU78" s="55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</row>
    <row r="79" spans="1:114" ht="15.75" hidden="1" customHeight="1">
      <c r="A79" s="26" t="s">
        <v>314</v>
      </c>
      <c r="B79" s="30" t="s">
        <v>315</v>
      </c>
      <c r="C79" s="30" t="s">
        <v>312</v>
      </c>
      <c r="D79" s="29" t="s">
        <v>313</v>
      </c>
      <c r="E79" s="28" t="s">
        <v>151</v>
      </c>
      <c r="F79" s="24" t="s">
        <v>79</v>
      </c>
      <c r="G79" s="27" t="s">
        <v>91</v>
      </c>
      <c r="H79" s="27" t="s">
        <v>92</v>
      </c>
      <c r="I79" s="51" t="s">
        <v>82</v>
      </c>
      <c r="J79" s="48" t="s">
        <v>121</v>
      </c>
      <c r="K79" s="107">
        <v>14</v>
      </c>
      <c r="L79" s="24">
        <v>10</v>
      </c>
      <c r="M79" s="24">
        <v>3</v>
      </c>
      <c r="N79" s="24">
        <v>1</v>
      </c>
      <c r="O79" s="106">
        <f t="shared" si="25"/>
        <v>64</v>
      </c>
      <c r="P79" s="24">
        <v>48</v>
      </c>
      <c r="Q79" s="24">
        <v>12</v>
      </c>
      <c r="R79" s="24">
        <v>4</v>
      </c>
      <c r="S79" s="106">
        <f>SUM(T79:Y79)</f>
        <v>10</v>
      </c>
      <c r="T79" s="24">
        <v>0</v>
      </c>
      <c r="U79" s="24">
        <v>4</v>
      </c>
      <c r="V79" s="24">
        <v>4</v>
      </c>
      <c r="W79" s="24">
        <v>2</v>
      </c>
      <c r="X79" s="24">
        <v>0</v>
      </c>
      <c r="Y79" s="24">
        <v>0</v>
      </c>
      <c r="Z79" s="106">
        <f>SUM(AA79:AF79)</f>
        <v>3</v>
      </c>
      <c r="AA79" s="24">
        <v>0</v>
      </c>
      <c r="AB79" s="24">
        <v>2</v>
      </c>
      <c r="AC79" s="24">
        <v>0</v>
      </c>
      <c r="AD79" s="24">
        <v>0</v>
      </c>
      <c r="AE79" s="24">
        <v>1</v>
      </c>
      <c r="AF79" s="24">
        <v>0</v>
      </c>
      <c r="AG79" s="106">
        <f>SUM(AH79:AM79)</f>
        <v>1</v>
      </c>
      <c r="AH79" s="24">
        <v>0</v>
      </c>
      <c r="AI79" s="24">
        <v>1</v>
      </c>
      <c r="AJ79" s="24">
        <v>0</v>
      </c>
      <c r="AK79" s="24">
        <v>0</v>
      </c>
      <c r="AL79" s="24">
        <v>0</v>
      </c>
      <c r="AM79" s="24">
        <v>0</v>
      </c>
      <c r="AN79" s="120">
        <f>(M79+N79)/K79</f>
        <v>0.2857142857142857</v>
      </c>
      <c r="AO79" s="120">
        <f>N79/K79</f>
        <v>7.1428571428571425E-2</v>
      </c>
      <c r="AP79" s="27" t="s">
        <v>93</v>
      </c>
      <c r="AQ79" s="27" t="s">
        <v>85</v>
      </c>
      <c r="AR79" s="27" t="s">
        <v>82</v>
      </c>
      <c r="AS79" s="30" t="s">
        <v>121</v>
      </c>
      <c r="AT79" s="27" t="s">
        <v>86</v>
      </c>
      <c r="AU79" s="28" t="s">
        <v>140</v>
      </c>
      <c r="AV79" s="36">
        <v>0</v>
      </c>
      <c r="AW79" s="43"/>
      <c r="AX79" s="43"/>
      <c r="AY79" s="43">
        <v>1.460942</v>
      </c>
      <c r="AZ79" s="43"/>
      <c r="BA79" s="43"/>
      <c r="BB79" s="43"/>
      <c r="BC79" s="123">
        <f t="shared" si="26"/>
        <v>1.460942</v>
      </c>
      <c r="BD79" s="36"/>
      <c r="BE79" s="44"/>
      <c r="BF79" s="44"/>
      <c r="BG79" s="44"/>
      <c r="BH79" s="124">
        <f t="shared" si="27"/>
        <v>1.460942</v>
      </c>
      <c r="BI79" s="45">
        <f>BH79/K79</f>
        <v>0.104353</v>
      </c>
      <c r="BJ79" s="39" t="s">
        <v>102</v>
      </c>
      <c r="BK79" s="136">
        <v>50</v>
      </c>
      <c r="BL79" s="137">
        <v>45</v>
      </c>
      <c r="BM79" s="137">
        <v>40</v>
      </c>
      <c r="BN79" s="137">
        <v>30</v>
      </c>
      <c r="BO79" s="137">
        <v>0</v>
      </c>
      <c r="BP79" s="137">
        <v>20</v>
      </c>
      <c r="BQ79" s="138">
        <f t="shared" si="28"/>
        <v>95</v>
      </c>
      <c r="BR79" s="138">
        <f t="shared" si="29"/>
        <v>70</v>
      </c>
      <c r="BS79" s="138">
        <f t="shared" si="30"/>
        <v>20</v>
      </c>
      <c r="BT79" s="138">
        <f t="shared" si="31"/>
        <v>185</v>
      </c>
      <c r="BU79" s="27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</row>
    <row r="80" spans="1:114" ht="18" hidden="1" customHeight="1">
      <c r="A80" s="24" t="s">
        <v>316</v>
      </c>
      <c r="B80" s="30" t="s">
        <v>317</v>
      </c>
      <c r="C80" s="30" t="s">
        <v>318</v>
      </c>
      <c r="D80" s="29" t="s">
        <v>133</v>
      </c>
      <c r="E80" s="28" t="s">
        <v>78</v>
      </c>
      <c r="F80" s="24" t="s">
        <v>79</v>
      </c>
      <c r="G80" s="27" t="s">
        <v>91</v>
      </c>
      <c r="H80" s="27" t="s">
        <v>92</v>
      </c>
      <c r="I80" s="27" t="s">
        <v>86</v>
      </c>
      <c r="J80" s="30" t="s">
        <v>121</v>
      </c>
      <c r="K80" s="107">
        <v>40</v>
      </c>
      <c r="L80" s="24">
        <v>27</v>
      </c>
      <c r="M80" s="24">
        <v>9</v>
      </c>
      <c r="N80" s="24">
        <v>4</v>
      </c>
      <c r="O80" s="107">
        <f t="shared" si="25"/>
        <v>177</v>
      </c>
      <c r="P80" s="24">
        <v>123</v>
      </c>
      <c r="Q80" s="24">
        <v>37</v>
      </c>
      <c r="R80" s="24">
        <v>17</v>
      </c>
      <c r="S80" s="107">
        <f>SUM(T80:Y80)</f>
        <v>27</v>
      </c>
      <c r="T80" s="24">
        <v>0</v>
      </c>
      <c r="U80" s="24">
        <v>12</v>
      </c>
      <c r="V80" s="24">
        <v>9</v>
      </c>
      <c r="W80" s="24">
        <v>6</v>
      </c>
      <c r="X80" s="24">
        <v>0</v>
      </c>
      <c r="Y80" s="24">
        <v>0</v>
      </c>
      <c r="Z80" s="107">
        <f>SUM(AA80:AF80)</f>
        <v>9</v>
      </c>
      <c r="AA80" s="24">
        <v>0</v>
      </c>
      <c r="AB80" s="24">
        <v>6</v>
      </c>
      <c r="AC80" s="24">
        <v>1</v>
      </c>
      <c r="AD80" s="24">
        <v>0</v>
      </c>
      <c r="AE80" s="24">
        <v>2</v>
      </c>
      <c r="AF80" s="24">
        <v>0</v>
      </c>
      <c r="AG80" s="107">
        <f>SUM(AH80:AM80)</f>
        <v>4</v>
      </c>
      <c r="AH80" s="24">
        <v>0</v>
      </c>
      <c r="AI80" s="24">
        <v>3</v>
      </c>
      <c r="AJ80" s="24">
        <v>1</v>
      </c>
      <c r="AK80" s="24">
        <v>0</v>
      </c>
      <c r="AL80" s="24">
        <v>0</v>
      </c>
      <c r="AM80" s="24">
        <v>0</v>
      </c>
      <c r="AN80" s="120">
        <f>(Z80+AG80)/K80</f>
        <v>0.32500000000000001</v>
      </c>
      <c r="AO80" s="120">
        <f>N80/K80</f>
        <v>0.1</v>
      </c>
      <c r="AP80" s="27" t="s">
        <v>93</v>
      </c>
      <c r="AQ80" s="27" t="s">
        <v>85</v>
      </c>
      <c r="AR80" s="27" t="s">
        <v>86</v>
      </c>
      <c r="AS80" s="30" t="s">
        <v>121</v>
      </c>
      <c r="AT80" s="27" t="s">
        <v>94</v>
      </c>
      <c r="AU80" s="28" t="s">
        <v>135</v>
      </c>
      <c r="AV80" s="36">
        <v>0</v>
      </c>
      <c r="AW80" s="43"/>
      <c r="AX80" s="43"/>
      <c r="AY80" s="43">
        <v>2</v>
      </c>
      <c r="AZ80" s="43">
        <v>2.1741199999999998</v>
      </c>
      <c r="BA80" s="43"/>
      <c r="BB80" s="43"/>
      <c r="BC80" s="123">
        <f t="shared" si="26"/>
        <v>4.1741200000000003</v>
      </c>
      <c r="BD80" s="36" t="s">
        <v>111</v>
      </c>
      <c r="BE80" s="44"/>
      <c r="BF80" s="44"/>
      <c r="BG80" s="44"/>
      <c r="BH80" s="124">
        <f t="shared" si="27"/>
        <v>4.1741200000000003</v>
      </c>
      <c r="BI80" s="45">
        <f>BH80/K80</f>
        <v>0.104353</v>
      </c>
      <c r="BJ80" s="39" t="s">
        <v>88</v>
      </c>
      <c r="BK80" s="136">
        <v>40</v>
      </c>
      <c r="BL80" s="137">
        <v>40</v>
      </c>
      <c r="BM80" s="137">
        <v>10</v>
      </c>
      <c r="BN80" s="137">
        <v>10</v>
      </c>
      <c r="BO80" s="137">
        <v>20</v>
      </c>
      <c r="BP80" s="137">
        <v>20</v>
      </c>
      <c r="BQ80" s="138">
        <f t="shared" si="28"/>
        <v>80</v>
      </c>
      <c r="BR80" s="138">
        <f t="shared" si="29"/>
        <v>20</v>
      </c>
      <c r="BS80" s="138">
        <f t="shared" si="30"/>
        <v>40</v>
      </c>
      <c r="BT80" s="138">
        <f t="shared" si="31"/>
        <v>140</v>
      </c>
      <c r="BU80" s="27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</row>
    <row r="81" spans="1:114" ht="13.5" hidden="1" customHeight="1">
      <c r="A81" s="25" t="s">
        <v>319</v>
      </c>
      <c r="B81" s="30" t="s">
        <v>320</v>
      </c>
      <c r="C81" s="29" t="s">
        <v>318</v>
      </c>
      <c r="D81" s="29" t="s">
        <v>133</v>
      </c>
      <c r="E81" s="28" t="s">
        <v>78</v>
      </c>
      <c r="F81" s="25" t="s">
        <v>79</v>
      </c>
      <c r="G81" s="27" t="s">
        <v>92</v>
      </c>
      <c r="H81" s="27" t="s">
        <v>92</v>
      </c>
      <c r="I81" s="27" t="s">
        <v>109</v>
      </c>
      <c r="J81" s="27" t="s">
        <v>135</v>
      </c>
      <c r="K81" s="107">
        <v>0</v>
      </c>
      <c r="L81" s="33">
        <v>26</v>
      </c>
      <c r="M81" s="33">
        <v>10</v>
      </c>
      <c r="N81" s="33">
        <v>4</v>
      </c>
      <c r="O81" s="107">
        <f t="shared" si="25"/>
        <v>178</v>
      </c>
      <c r="P81" s="33">
        <v>112</v>
      </c>
      <c r="Q81" s="33">
        <v>49</v>
      </c>
      <c r="R81" s="33">
        <v>17</v>
      </c>
      <c r="S81" s="107">
        <v>0</v>
      </c>
      <c r="T81" s="33">
        <v>0</v>
      </c>
      <c r="U81" s="33">
        <v>12</v>
      </c>
      <c r="V81" s="33">
        <v>8</v>
      </c>
      <c r="W81" s="33">
        <v>6</v>
      </c>
      <c r="X81" s="33">
        <v>0</v>
      </c>
      <c r="Y81" s="33">
        <v>0</v>
      </c>
      <c r="Z81" s="107">
        <v>0</v>
      </c>
      <c r="AA81" s="33">
        <v>0</v>
      </c>
      <c r="AB81" s="33">
        <v>7</v>
      </c>
      <c r="AC81" s="33">
        <v>1</v>
      </c>
      <c r="AD81" s="33">
        <v>0</v>
      </c>
      <c r="AE81" s="33">
        <v>2</v>
      </c>
      <c r="AF81" s="33">
        <v>0</v>
      </c>
      <c r="AG81" s="107">
        <v>0</v>
      </c>
      <c r="AH81" s="33">
        <v>0</v>
      </c>
      <c r="AI81" s="33">
        <v>3</v>
      </c>
      <c r="AJ81" s="33">
        <v>1</v>
      </c>
      <c r="AK81" s="33">
        <v>0</v>
      </c>
      <c r="AL81" s="33">
        <v>0</v>
      </c>
      <c r="AM81" s="33">
        <v>0</v>
      </c>
      <c r="AN81" s="120">
        <f>(M81+N81)/BV81</f>
        <v>0.35</v>
      </c>
      <c r="AO81" s="120">
        <f>N81/BV81</f>
        <v>0.1</v>
      </c>
      <c r="AP81" s="27" t="s">
        <v>93</v>
      </c>
      <c r="AQ81" s="27" t="s">
        <v>85</v>
      </c>
      <c r="AR81" s="27" t="s">
        <v>109</v>
      </c>
      <c r="AS81" s="27" t="s">
        <v>135</v>
      </c>
      <c r="AT81" s="27" t="s">
        <v>120</v>
      </c>
      <c r="AU81" s="27" t="s">
        <v>135</v>
      </c>
      <c r="AV81" s="36">
        <v>0</v>
      </c>
      <c r="AW81" s="43"/>
      <c r="AX81" s="43"/>
      <c r="AY81" s="43"/>
      <c r="AZ81" s="43">
        <v>1</v>
      </c>
      <c r="BA81" s="36">
        <v>3.1741199999999998</v>
      </c>
      <c r="BB81" s="36"/>
      <c r="BC81" s="123">
        <f t="shared" si="26"/>
        <v>4.1741200000000003</v>
      </c>
      <c r="BD81" s="36" t="s">
        <v>111</v>
      </c>
      <c r="BE81" s="44"/>
      <c r="BF81" s="44"/>
      <c r="BG81" s="44"/>
      <c r="BH81" s="124">
        <f t="shared" si="27"/>
        <v>4.1741200000000003</v>
      </c>
      <c r="BI81" s="45">
        <f>BH81/BV81</f>
        <v>0.104353</v>
      </c>
      <c r="BJ81" s="39" t="s">
        <v>88</v>
      </c>
      <c r="BK81" s="136">
        <v>40</v>
      </c>
      <c r="BL81" s="137">
        <v>40</v>
      </c>
      <c r="BM81" s="137">
        <v>10</v>
      </c>
      <c r="BN81" s="137">
        <v>10</v>
      </c>
      <c r="BO81" s="137">
        <v>20</v>
      </c>
      <c r="BP81" s="137">
        <v>20</v>
      </c>
      <c r="BQ81" s="138">
        <f t="shared" si="28"/>
        <v>80</v>
      </c>
      <c r="BR81" s="138">
        <f t="shared" si="29"/>
        <v>20</v>
      </c>
      <c r="BS81" s="138">
        <f t="shared" si="30"/>
        <v>40</v>
      </c>
      <c r="BT81" s="138">
        <f t="shared" si="31"/>
        <v>140</v>
      </c>
      <c r="BU81" s="27" t="s">
        <v>129</v>
      </c>
      <c r="BV81" s="202">
        <v>40</v>
      </c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</row>
    <row r="82" spans="1:114" ht="13.5" hidden="1" customHeight="1">
      <c r="A82" s="24" t="s">
        <v>321</v>
      </c>
      <c r="B82" s="150" t="s">
        <v>322</v>
      </c>
      <c r="C82" s="151" t="s">
        <v>323</v>
      </c>
      <c r="D82" s="29" t="s">
        <v>155</v>
      </c>
      <c r="E82" s="28" t="s">
        <v>151</v>
      </c>
      <c r="F82" s="152" t="s">
        <v>108</v>
      </c>
      <c r="G82" s="153" t="s">
        <v>91</v>
      </c>
      <c r="H82" s="27" t="s">
        <v>92</v>
      </c>
      <c r="I82" s="56" t="s">
        <v>158</v>
      </c>
      <c r="J82" s="28" t="s">
        <v>87</v>
      </c>
      <c r="K82" s="107">
        <v>25</v>
      </c>
      <c r="L82" s="33">
        <v>23</v>
      </c>
      <c r="M82" s="33">
        <v>0</v>
      </c>
      <c r="N82" s="33">
        <v>2</v>
      </c>
      <c r="O82" s="107">
        <f t="shared" si="25"/>
        <v>98</v>
      </c>
      <c r="P82" s="33">
        <v>92</v>
      </c>
      <c r="Q82" s="33">
        <v>0</v>
      </c>
      <c r="R82" s="33">
        <v>6</v>
      </c>
      <c r="S82" s="107">
        <f>SUM(T82:Y82)</f>
        <v>23</v>
      </c>
      <c r="T82" s="33">
        <v>0</v>
      </c>
      <c r="U82" s="33">
        <v>23</v>
      </c>
      <c r="V82" s="33">
        <v>0</v>
      </c>
      <c r="W82" s="33">
        <v>0</v>
      </c>
      <c r="X82" s="33">
        <v>0</v>
      </c>
      <c r="Y82" s="33">
        <v>0</v>
      </c>
      <c r="Z82" s="107">
        <f>SUM(AA82:AF82)</f>
        <v>0</v>
      </c>
      <c r="AA82" s="33">
        <v>0</v>
      </c>
      <c r="AB82" s="33">
        <v>0</v>
      </c>
      <c r="AC82" s="33">
        <v>0</v>
      </c>
      <c r="AD82" s="33">
        <v>0</v>
      </c>
      <c r="AE82" s="33">
        <v>0</v>
      </c>
      <c r="AF82" s="33">
        <v>0</v>
      </c>
      <c r="AG82" s="107">
        <f>SUM(AH82:AM82)</f>
        <v>2</v>
      </c>
      <c r="AH82" s="33">
        <v>0</v>
      </c>
      <c r="AI82" s="33">
        <v>2</v>
      </c>
      <c r="AJ82" s="33">
        <v>0</v>
      </c>
      <c r="AK82" s="33">
        <v>0</v>
      </c>
      <c r="AL82" s="33">
        <v>0</v>
      </c>
      <c r="AM82" s="33">
        <v>0</v>
      </c>
      <c r="AN82" s="120">
        <f>(Z82+AG82)/K82</f>
        <v>0.08</v>
      </c>
      <c r="AO82" s="120">
        <f>N82/K82</f>
        <v>0.08</v>
      </c>
      <c r="AP82" s="27" t="s">
        <v>93</v>
      </c>
      <c r="AQ82" s="27" t="s">
        <v>85</v>
      </c>
      <c r="AR82" s="27" t="s">
        <v>158</v>
      </c>
      <c r="AS82" s="27" t="s">
        <v>87</v>
      </c>
      <c r="AT82" s="27" t="s">
        <v>100</v>
      </c>
      <c r="AU82" s="27" t="s">
        <v>140</v>
      </c>
      <c r="AV82" s="36">
        <v>2.8234585000000001</v>
      </c>
      <c r="AW82" s="43"/>
      <c r="AX82" s="43"/>
      <c r="AY82" s="43"/>
      <c r="AZ82" s="36"/>
      <c r="BA82" s="36"/>
      <c r="BB82" s="36"/>
      <c r="BC82" s="123">
        <f t="shared" si="26"/>
        <v>2.8234585000000001</v>
      </c>
      <c r="BD82" s="36" t="s">
        <v>111</v>
      </c>
      <c r="BE82" s="44"/>
      <c r="BF82" s="44"/>
      <c r="BG82" s="44"/>
      <c r="BH82" s="124">
        <f t="shared" si="27"/>
        <v>2.8234585000000001</v>
      </c>
      <c r="BI82" s="59">
        <f>BH82/K82</f>
        <v>0.11293834</v>
      </c>
      <c r="BJ82" s="39" t="s">
        <v>102</v>
      </c>
      <c r="BK82" s="136">
        <v>50</v>
      </c>
      <c r="BL82" s="137">
        <v>50</v>
      </c>
      <c r="BM82" s="137">
        <v>10</v>
      </c>
      <c r="BN82" s="137">
        <v>70</v>
      </c>
      <c r="BO82" s="137">
        <v>20</v>
      </c>
      <c r="BP82" s="137">
        <v>20</v>
      </c>
      <c r="BQ82" s="138">
        <f t="shared" si="28"/>
        <v>100</v>
      </c>
      <c r="BR82" s="138">
        <f t="shared" si="29"/>
        <v>80</v>
      </c>
      <c r="BS82" s="138">
        <f t="shared" si="30"/>
        <v>40</v>
      </c>
      <c r="BT82" s="138">
        <f t="shared" si="31"/>
        <v>220</v>
      </c>
      <c r="BU82" s="27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</row>
    <row r="83" spans="1:114" ht="12.75" hidden="1" customHeight="1">
      <c r="A83" s="24" t="s">
        <v>324</v>
      </c>
      <c r="B83" s="50" t="s">
        <v>325</v>
      </c>
      <c r="C83" s="29" t="s">
        <v>155</v>
      </c>
      <c r="D83" s="29" t="s">
        <v>155</v>
      </c>
      <c r="E83" s="28" t="s">
        <v>151</v>
      </c>
      <c r="F83" s="24" t="s">
        <v>108</v>
      </c>
      <c r="G83" s="27" t="s">
        <v>91</v>
      </c>
      <c r="H83" s="27" t="s">
        <v>92</v>
      </c>
      <c r="I83" s="56" t="s">
        <v>214</v>
      </c>
      <c r="J83" s="27" t="s">
        <v>87</v>
      </c>
      <c r="K83" s="106">
        <v>10</v>
      </c>
      <c r="L83" s="33">
        <v>4</v>
      </c>
      <c r="M83" s="33">
        <v>4</v>
      </c>
      <c r="N83" s="33">
        <v>2</v>
      </c>
      <c r="O83" s="106">
        <f t="shared" si="25"/>
        <v>65</v>
      </c>
      <c r="P83" s="33">
        <v>24</v>
      </c>
      <c r="Q83" s="33">
        <v>32</v>
      </c>
      <c r="R83" s="33">
        <v>9</v>
      </c>
      <c r="S83" s="106">
        <f>SUM(T83:Y83)</f>
        <v>4</v>
      </c>
      <c r="T83" s="33">
        <v>0</v>
      </c>
      <c r="U83" s="33">
        <v>0</v>
      </c>
      <c r="V83" s="33">
        <v>0</v>
      </c>
      <c r="W83" s="33">
        <v>4</v>
      </c>
      <c r="X83" s="33">
        <v>0</v>
      </c>
      <c r="Y83" s="33">
        <v>0</v>
      </c>
      <c r="Z83" s="106">
        <f>SUM(AA83:AF83)</f>
        <v>4</v>
      </c>
      <c r="AA83" s="33">
        <v>0</v>
      </c>
      <c r="AB83" s="33">
        <v>0</v>
      </c>
      <c r="AC83" s="33">
        <v>0</v>
      </c>
      <c r="AD83" s="33">
        <v>0</v>
      </c>
      <c r="AE83" s="33">
        <v>4</v>
      </c>
      <c r="AF83" s="33">
        <v>0</v>
      </c>
      <c r="AG83" s="106">
        <f>SUM(AH83:AM83)</f>
        <v>2</v>
      </c>
      <c r="AH83" s="33">
        <v>0</v>
      </c>
      <c r="AI83" s="33">
        <v>1</v>
      </c>
      <c r="AJ83" s="33">
        <v>1</v>
      </c>
      <c r="AK83" s="33">
        <v>0</v>
      </c>
      <c r="AL83" s="33">
        <v>0</v>
      </c>
      <c r="AM83" s="33">
        <v>0</v>
      </c>
      <c r="AN83" s="120">
        <f>(Z83+AG83)/K83</f>
        <v>0.6</v>
      </c>
      <c r="AO83" s="120">
        <f>N83/K83</f>
        <v>0.2</v>
      </c>
      <c r="AP83" s="27" t="s">
        <v>93</v>
      </c>
      <c r="AQ83" s="27" t="s">
        <v>262</v>
      </c>
      <c r="AR83" s="35" t="s">
        <v>210</v>
      </c>
      <c r="AS83" s="35" t="s">
        <v>135</v>
      </c>
      <c r="AT83" s="35" t="s">
        <v>100</v>
      </c>
      <c r="AU83" s="35" t="s">
        <v>83</v>
      </c>
      <c r="AV83" s="36">
        <v>0.983317</v>
      </c>
      <c r="AW83" s="37"/>
      <c r="AX83" s="37"/>
      <c r="AY83" s="37"/>
      <c r="AZ83" s="37"/>
      <c r="BA83" s="37"/>
      <c r="BB83" s="37"/>
      <c r="BC83" s="123">
        <f t="shared" si="26"/>
        <v>0.983317</v>
      </c>
      <c r="BD83" s="36" t="s">
        <v>111</v>
      </c>
      <c r="BE83" s="44"/>
      <c r="BF83" s="44"/>
      <c r="BG83" s="44">
        <v>2.7933329999999999E-2</v>
      </c>
      <c r="BH83" s="124">
        <f t="shared" si="27"/>
        <v>1.01125033</v>
      </c>
      <c r="BI83" s="45">
        <f>BH83/K83</f>
        <v>0.101125033</v>
      </c>
      <c r="BJ83" s="39" t="s">
        <v>102</v>
      </c>
      <c r="BK83" s="136">
        <v>50</v>
      </c>
      <c r="BL83" s="137">
        <v>50</v>
      </c>
      <c r="BM83" s="137">
        <v>80</v>
      </c>
      <c r="BN83" s="137">
        <v>70</v>
      </c>
      <c r="BO83" s="137">
        <v>20</v>
      </c>
      <c r="BP83" s="137">
        <v>20</v>
      </c>
      <c r="BQ83" s="138">
        <f t="shared" si="28"/>
        <v>100</v>
      </c>
      <c r="BR83" s="138">
        <f t="shared" si="29"/>
        <v>150</v>
      </c>
      <c r="BS83" s="138">
        <f t="shared" si="30"/>
        <v>40</v>
      </c>
      <c r="BT83" s="138">
        <f t="shared" si="31"/>
        <v>290</v>
      </c>
      <c r="BU83" s="55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</row>
    <row r="84" spans="1:114" ht="12.75" hidden="1" customHeight="1">
      <c r="A84" s="54" t="s">
        <v>326</v>
      </c>
      <c r="B84" s="27" t="s">
        <v>327</v>
      </c>
      <c r="C84" s="28" t="s">
        <v>155</v>
      </c>
      <c r="D84" s="29" t="s">
        <v>155</v>
      </c>
      <c r="E84" s="28" t="s">
        <v>151</v>
      </c>
      <c r="F84" s="54" t="s">
        <v>108</v>
      </c>
      <c r="G84" s="27" t="s">
        <v>80</v>
      </c>
      <c r="H84" s="27" t="s">
        <v>81</v>
      </c>
      <c r="I84" s="31" t="s">
        <v>109</v>
      </c>
      <c r="J84" s="47" t="s">
        <v>110</v>
      </c>
      <c r="K84" s="112">
        <v>0</v>
      </c>
      <c r="L84" s="33">
        <v>20</v>
      </c>
      <c r="M84" s="33">
        <v>3</v>
      </c>
      <c r="N84" s="33">
        <v>1</v>
      </c>
      <c r="O84" s="107">
        <f t="shared" si="25"/>
        <v>95</v>
      </c>
      <c r="P84" s="33">
        <v>80</v>
      </c>
      <c r="Q84" s="33">
        <v>3</v>
      </c>
      <c r="R84" s="33">
        <v>12</v>
      </c>
      <c r="S84" s="107">
        <v>0</v>
      </c>
      <c r="T84" s="33">
        <v>0</v>
      </c>
      <c r="U84" s="33">
        <v>20</v>
      </c>
      <c r="V84" s="33">
        <v>0</v>
      </c>
      <c r="W84" s="33">
        <v>0</v>
      </c>
      <c r="X84" s="33">
        <v>0</v>
      </c>
      <c r="Y84" s="33">
        <v>0</v>
      </c>
      <c r="Z84" s="107">
        <v>0</v>
      </c>
      <c r="AA84" s="33">
        <v>0</v>
      </c>
      <c r="AB84" s="33">
        <v>3</v>
      </c>
      <c r="AC84" s="33">
        <v>0</v>
      </c>
      <c r="AD84" s="33">
        <v>0</v>
      </c>
      <c r="AE84" s="33">
        <v>0</v>
      </c>
      <c r="AF84" s="33">
        <v>0</v>
      </c>
      <c r="AG84" s="107">
        <v>0</v>
      </c>
      <c r="AH84" s="33">
        <v>0</v>
      </c>
      <c r="AI84" s="33">
        <v>1</v>
      </c>
      <c r="AJ84" s="33">
        <v>0</v>
      </c>
      <c r="AK84" s="33">
        <v>0</v>
      </c>
      <c r="AL84" s="33">
        <v>0</v>
      </c>
      <c r="AM84" s="33">
        <v>0</v>
      </c>
      <c r="AN84" s="120">
        <f>(M84+N84)/BV84</f>
        <v>0.16666666666666666</v>
      </c>
      <c r="AO84" s="120">
        <f>N84/BV84</f>
        <v>4.1666666666666664E-2</v>
      </c>
      <c r="AP84" s="27" t="s">
        <v>84</v>
      </c>
      <c r="AQ84" s="27" t="s">
        <v>85</v>
      </c>
      <c r="AR84" s="35" t="s">
        <v>109</v>
      </c>
      <c r="AS84" s="47" t="s">
        <v>110</v>
      </c>
      <c r="AT84" s="35" t="s">
        <v>120</v>
      </c>
      <c r="AU84" s="47" t="s">
        <v>87</v>
      </c>
      <c r="AV84" s="36">
        <v>0</v>
      </c>
      <c r="AW84" s="36"/>
      <c r="AX84" s="36"/>
      <c r="AY84" s="36"/>
      <c r="AZ84" s="36">
        <v>1.105</v>
      </c>
      <c r="BA84" s="36">
        <v>0.83899999999999997</v>
      </c>
      <c r="BB84" s="37"/>
      <c r="BC84" s="123">
        <f t="shared" si="26"/>
        <v>1.944</v>
      </c>
      <c r="BD84" s="24"/>
      <c r="BE84" s="24"/>
      <c r="BF84" s="24"/>
      <c r="BG84" s="24"/>
      <c r="BH84" s="124">
        <f t="shared" si="27"/>
        <v>1.944</v>
      </c>
      <c r="BI84" s="45">
        <f>BH84/BV84</f>
        <v>8.1000000000000003E-2</v>
      </c>
      <c r="BJ84" s="39" t="s">
        <v>88</v>
      </c>
      <c r="BK84" s="136">
        <v>50</v>
      </c>
      <c r="BL84" s="137">
        <v>50</v>
      </c>
      <c r="BM84" s="137">
        <v>0</v>
      </c>
      <c r="BN84" s="137">
        <v>30</v>
      </c>
      <c r="BO84" s="137">
        <v>20</v>
      </c>
      <c r="BP84" s="137">
        <v>10</v>
      </c>
      <c r="BQ84" s="138">
        <f t="shared" si="28"/>
        <v>100</v>
      </c>
      <c r="BR84" s="138">
        <f t="shared" si="29"/>
        <v>30</v>
      </c>
      <c r="BS84" s="138">
        <f t="shared" si="30"/>
        <v>30</v>
      </c>
      <c r="BT84" s="138">
        <f t="shared" si="31"/>
        <v>160</v>
      </c>
      <c r="BU84" s="27" t="s">
        <v>328</v>
      </c>
      <c r="BV84" s="202">
        <v>24</v>
      </c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</row>
    <row r="85" spans="1:114" ht="12.75" hidden="1" customHeight="1">
      <c r="A85" s="25" t="s">
        <v>329</v>
      </c>
      <c r="B85" s="29" t="s">
        <v>330</v>
      </c>
      <c r="C85" s="29" t="s">
        <v>155</v>
      </c>
      <c r="D85" s="29" t="s">
        <v>155</v>
      </c>
      <c r="E85" s="28" t="s">
        <v>151</v>
      </c>
      <c r="F85" s="25" t="s">
        <v>79</v>
      </c>
      <c r="G85" s="27" t="s">
        <v>91</v>
      </c>
      <c r="H85" s="27" t="s">
        <v>92</v>
      </c>
      <c r="I85" s="56" t="s">
        <v>94</v>
      </c>
      <c r="J85" s="27" t="s">
        <v>134</v>
      </c>
      <c r="K85" s="107">
        <v>0</v>
      </c>
      <c r="L85" s="33">
        <v>35</v>
      </c>
      <c r="M85" s="33">
        <v>13</v>
      </c>
      <c r="N85" s="33">
        <v>2</v>
      </c>
      <c r="O85" s="106">
        <f t="shared" si="25"/>
        <v>227</v>
      </c>
      <c r="P85" s="33">
        <v>165</v>
      </c>
      <c r="Q85" s="33">
        <v>52</v>
      </c>
      <c r="R85" s="33">
        <v>10</v>
      </c>
      <c r="S85" s="106">
        <v>0</v>
      </c>
      <c r="T85" s="33">
        <v>0</v>
      </c>
      <c r="U85" s="33">
        <v>16</v>
      </c>
      <c r="V85" s="33">
        <v>16</v>
      </c>
      <c r="W85" s="33">
        <v>3</v>
      </c>
      <c r="X85" s="33">
        <v>0</v>
      </c>
      <c r="Y85" s="33">
        <v>0</v>
      </c>
      <c r="Z85" s="106">
        <v>0</v>
      </c>
      <c r="AA85" s="33">
        <v>0</v>
      </c>
      <c r="AB85" s="33">
        <v>12</v>
      </c>
      <c r="AC85" s="33">
        <v>0</v>
      </c>
      <c r="AD85" s="33">
        <v>0</v>
      </c>
      <c r="AE85" s="33">
        <v>1</v>
      </c>
      <c r="AF85" s="33">
        <v>0</v>
      </c>
      <c r="AG85" s="106">
        <v>0</v>
      </c>
      <c r="AH85" s="33">
        <v>0</v>
      </c>
      <c r="AI85" s="33">
        <v>2</v>
      </c>
      <c r="AJ85" s="33">
        <v>0</v>
      </c>
      <c r="AK85" s="33">
        <v>0</v>
      </c>
      <c r="AL85" s="33">
        <v>0</v>
      </c>
      <c r="AM85" s="33">
        <v>0</v>
      </c>
      <c r="AN85" s="120">
        <f>(M85+N85)/BV85</f>
        <v>0.3</v>
      </c>
      <c r="AO85" s="120">
        <f>N85/BV85</f>
        <v>0.04</v>
      </c>
      <c r="AP85" s="27" t="s">
        <v>93</v>
      </c>
      <c r="AQ85" s="27" t="s">
        <v>85</v>
      </c>
      <c r="AR85" s="27" t="s">
        <v>94</v>
      </c>
      <c r="AS85" s="27" t="s">
        <v>134</v>
      </c>
      <c r="AT85" s="35" t="s">
        <v>128</v>
      </c>
      <c r="AU85" s="27" t="s">
        <v>98</v>
      </c>
      <c r="AV85" s="36">
        <v>0</v>
      </c>
      <c r="AW85" s="43"/>
      <c r="AX85" s="43"/>
      <c r="AY85" s="43"/>
      <c r="AZ85" s="43"/>
      <c r="BA85" s="43">
        <v>0.5</v>
      </c>
      <c r="BB85" s="43">
        <v>4.7176499999999999</v>
      </c>
      <c r="BC85" s="123">
        <f t="shared" si="26"/>
        <v>5.2176499999999999</v>
      </c>
      <c r="BD85" s="36" t="s">
        <v>111</v>
      </c>
      <c r="BE85" s="44"/>
      <c r="BF85" s="44"/>
      <c r="BG85" s="44"/>
      <c r="BH85" s="124">
        <f t="shared" si="27"/>
        <v>5.2176499999999999</v>
      </c>
      <c r="BI85" s="45">
        <f>BH85/BV85</f>
        <v>0.104353</v>
      </c>
      <c r="BJ85" s="39" t="s">
        <v>88</v>
      </c>
      <c r="BK85" s="136">
        <v>50</v>
      </c>
      <c r="BL85" s="137">
        <v>50</v>
      </c>
      <c r="BM85" s="137">
        <v>10</v>
      </c>
      <c r="BN85" s="137">
        <v>10</v>
      </c>
      <c r="BO85" s="137">
        <v>20</v>
      </c>
      <c r="BP85" s="137">
        <v>20</v>
      </c>
      <c r="BQ85" s="138">
        <f t="shared" si="28"/>
        <v>100</v>
      </c>
      <c r="BR85" s="138">
        <f t="shared" si="29"/>
        <v>20</v>
      </c>
      <c r="BS85" s="138">
        <f t="shared" si="30"/>
        <v>40</v>
      </c>
      <c r="BT85" s="138">
        <f t="shared" si="31"/>
        <v>160</v>
      </c>
      <c r="BU85" s="27" t="s">
        <v>331</v>
      </c>
      <c r="BV85" s="202">
        <v>50</v>
      </c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</row>
    <row r="86" spans="1:114" ht="13.5" hidden="1" customHeight="1">
      <c r="A86" s="24" t="s">
        <v>332</v>
      </c>
      <c r="B86" s="29" t="s">
        <v>333</v>
      </c>
      <c r="C86" s="30" t="s">
        <v>155</v>
      </c>
      <c r="D86" s="29" t="s">
        <v>155</v>
      </c>
      <c r="E86" s="28" t="s">
        <v>151</v>
      </c>
      <c r="F86" s="24" t="s">
        <v>79</v>
      </c>
      <c r="G86" s="29" t="s">
        <v>91</v>
      </c>
      <c r="H86" s="29" t="s">
        <v>92</v>
      </c>
      <c r="I86" s="29" t="s">
        <v>109</v>
      </c>
      <c r="J86" s="27" t="s">
        <v>134</v>
      </c>
      <c r="K86" s="112">
        <v>0</v>
      </c>
      <c r="L86" s="72">
        <v>60</v>
      </c>
      <c r="M86" s="72">
        <v>23</v>
      </c>
      <c r="N86" s="72">
        <v>4</v>
      </c>
      <c r="O86" s="106">
        <f t="shared" si="25"/>
        <v>395</v>
      </c>
      <c r="P86" s="33">
        <v>286</v>
      </c>
      <c r="Q86" s="33">
        <v>91</v>
      </c>
      <c r="R86" s="33">
        <v>18</v>
      </c>
      <c r="S86" s="106">
        <v>0</v>
      </c>
      <c r="T86" s="33">
        <v>0</v>
      </c>
      <c r="U86" s="33">
        <v>28</v>
      </c>
      <c r="V86" s="33">
        <v>26</v>
      </c>
      <c r="W86" s="33">
        <v>6</v>
      </c>
      <c r="X86" s="33">
        <v>0</v>
      </c>
      <c r="Y86" s="33">
        <v>0</v>
      </c>
      <c r="Z86" s="106">
        <v>0</v>
      </c>
      <c r="AA86" s="33">
        <v>0</v>
      </c>
      <c r="AB86" s="33">
        <v>21</v>
      </c>
      <c r="AC86" s="33">
        <v>0</v>
      </c>
      <c r="AD86" s="33">
        <v>0</v>
      </c>
      <c r="AE86" s="33">
        <v>2</v>
      </c>
      <c r="AF86" s="33">
        <v>0</v>
      </c>
      <c r="AG86" s="106">
        <v>0</v>
      </c>
      <c r="AH86" s="72">
        <v>0</v>
      </c>
      <c r="AI86" s="72">
        <v>4</v>
      </c>
      <c r="AJ86" s="72">
        <v>0</v>
      </c>
      <c r="AK86" s="72">
        <v>0</v>
      </c>
      <c r="AL86" s="72">
        <v>0</v>
      </c>
      <c r="AM86" s="72">
        <v>0</v>
      </c>
      <c r="AN86" s="120">
        <f>(M86+N86)/BV86</f>
        <v>0.31034482758620691</v>
      </c>
      <c r="AO86" s="120">
        <f>N86/BV86</f>
        <v>4.5977011494252873E-2</v>
      </c>
      <c r="AP86" s="27" t="s">
        <v>93</v>
      </c>
      <c r="AQ86" s="27" t="s">
        <v>85</v>
      </c>
      <c r="AR86" s="29" t="s">
        <v>109</v>
      </c>
      <c r="AS86" s="27" t="s">
        <v>134</v>
      </c>
      <c r="AT86" s="29" t="s">
        <v>128</v>
      </c>
      <c r="AU86" s="27" t="s">
        <v>134</v>
      </c>
      <c r="AV86" s="36">
        <v>0</v>
      </c>
      <c r="AW86" s="36"/>
      <c r="AX86" s="36"/>
      <c r="AY86" s="36"/>
      <c r="AZ86" s="36">
        <v>1</v>
      </c>
      <c r="BA86" s="36">
        <v>4</v>
      </c>
      <c r="BB86" s="36">
        <f>4.078711-0.5-0.1</f>
        <v>3.4787110000000001</v>
      </c>
      <c r="BC86" s="123">
        <f t="shared" si="26"/>
        <v>8.4787110000000006</v>
      </c>
      <c r="BD86" s="24" t="s">
        <v>111</v>
      </c>
      <c r="BE86" s="44"/>
      <c r="BF86" s="44">
        <v>0.6</v>
      </c>
      <c r="BG86" s="49"/>
      <c r="BH86" s="124">
        <f t="shared" si="27"/>
        <v>9.0787110000000002</v>
      </c>
      <c r="BI86" s="45">
        <f>BH86/BV86</f>
        <v>0.104353</v>
      </c>
      <c r="BJ86" s="39" t="s">
        <v>102</v>
      </c>
      <c r="BK86" s="136">
        <v>50</v>
      </c>
      <c r="BL86" s="137">
        <v>50</v>
      </c>
      <c r="BM86" s="137">
        <v>40</v>
      </c>
      <c r="BN86" s="137">
        <v>30</v>
      </c>
      <c r="BO86" s="137">
        <v>20</v>
      </c>
      <c r="BP86" s="137">
        <v>20</v>
      </c>
      <c r="BQ86" s="138">
        <f t="shared" si="28"/>
        <v>100</v>
      </c>
      <c r="BR86" s="138">
        <f t="shared" si="29"/>
        <v>70</v>
      </c>
      <c r="BS86" s="138">
        <f t="shared" si="30"/>
        <v>40</v>
      </c>
      <c r="BT86" s="138">
        <f t="shared" si="31"/>
        <v>210</v>
      </c>
      <c r="BU86" s="27" t="s">
        <v>334</v>
      </c>
      <c r="BV86" s="202">
        <v>87</v>
      </c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</row>
    <row r="87" spans="1:114" ht="13.5" hidden="1" customHeight="1">
      <c r="A87" s="25" t="s">
        <v>335</v>
      </c>
      <c r="B87" s="29" t="s">
        <v>336</v>
      </c>
      <c r="C87" s="58" t="s">
        <v>155</v>
      </c>
      <c r="D87" s="30" t="s">
        <v>155</v>
      </c>
      <c r="E87" s="28" t="s">
        <v>151</v>
      </c>
      <c r="F87" s="25" t="s">
        <v>108</v>
      </c>
      <c r="G87" s="28" t="s">
        <v>92</v>
      </c>
      <c r="H87" s="28" t="s">
        <v>92</v>
      </c>
      <c r="I87" s="30" t="s">
        <v>86</v>
      </c>
      <c r="J87" s="28" t="s">
        <v>110</v>
      </c>
      <c r="K87" s="106">
        <v>12</v>
      </c>
      <c r="L87" s="33">
        <v>8</v>
      </c>
      <c r="M87" s="33">
        <v>0</v>
      </c>
      <c r="N87" s="33">
        <v>4</v>
      </c>
      <c r="O87" s="106">
        <f t="shared" si="25"/>
        <v>44</v>
      </c>
      <c r="P87" s="33">
        <v>24</v>
      </c>
      <c r="Q87" s="33">
        <v>0</v>
      </c>
      <c r="R87" s="33">
        <v>20</v>
      </c>
      <c r="S87" s="106">
        <f t="shared" ref="S87:S100" si="32">SUM(T87:Y87)</f>
        <v>8</v>
      </c>
      <c r="T87" s="33">
        <v>0</v>
      </c>
      <c r="U87" s="33">
        <v>0</v>
      </c>
      <c r="V87" s="33">
        <v>0</v>
      </c>
      <c r="W87" s="33">
        <v>8</v>
      </c>
      <c r="X87" s="33">
        <v>0</v>
      </c>
      <c r="Y87" s="33">
        <v>0</v>
      </c>
      <c r="Z87" s="106">
        <f t="shared" ref="Z87:Z100" si="33">SUM(AA87:AF87)</f>
        <v>0</v>
      </c>
      <c r="AA87" s="33">
        <v>0</v>
      </c>
      <c r="AB87" s="33">
        <v>0</v>
      </c>
      <c r="AC87" s="33">
        <v>0</v>
      </c>
      <c r="AD87" s="33">
        <v>0</v>
      </c>
      <c r="AE87" s="33">
        <v>0</v>
      </c>
      <c r="AF87" s="33">
        <v>0</v>
      </c>
      <c r="AG87" s="106">
        <f t="shared" ref="AG87:AG100" si="34">SUM(AH87:AM87)</f>
        <v>4</v>
      </c>
      <c r="AH87" s="33">
        <v>0</v>
      </c>
      <c r="AI87" s="33">
        <v>0</v>
      </c>
      <c r="AJ87" s="33">
        <v>4</v>
      </c>
      <c r="AK87" s="33">
        <v>0</v>
      </c>
      <c r="AL87" s="33">
        <v>0</v>
      </c>
      <c r="AM87" s="33">
        <v>0</v>
      </c>
      <c r="AN87" s="120">
        <f t="shared" ref="AN87:AN92" si="35">(M87+N87)/K87</f>
        <v>0.33333333333333331</v>
      </c>
      <c r="AO87" s="120">
        <f t="shared" ref="AO87:AO100" si="36">N87/K87</f>
        <v>0.33333333333333331</v>
      </c>
      <c r="AP87" s="27" t="s">
        <v>93</v>
      </c>
      <c r="AQ87" s="27" t="s">
        <v>241</v>
      </c>
      <c r="AR87" s="30" t="s">
        <v>86</v>
      </c>
      <c r="AS87" s="28" t="s">
        <v>110</v>
      </c>
      <c r="AT87" s="30" t="s">
        <v>94</v>
      </c>
      <c r="AU87" s="27" t="s">
        <v>101</v>
      </c>
      <c r="AV87" s="36">
        <v>0</v>
      </c>
      <c r="AW87" s="43"/>
      <c r="AX87" s="43"/>
      <c r="AY87" s="43">
        <v>1.0522359999999999</v>
      </c>
      <c r="AZ87" s="37"/>
      <c r="BA87" s="37"/>
      <c r="BB87" s="37"/>
      <c r="BC87" s="123">
        <f t="shared" si="26"/>
        <v>1.0522359999999999</v>
      </c>
      <c r="BD87" s="36" t="s">
        <v>111</v>
      </c>
      <c r="BE87" s="44"/>
      <c r="BF87" s="44">
        <v>0.2</v>
      </c>
      <c r="BG87" s="44"/>
      <c r="BH87" s="124">
        <f t="shared" si="27"/>
        <v>1.2522359999999999</v>
      </c>
      <c r="BI87" s="45">
        <f t="shared" ref="BI87:BI100" si="37">BH87/K87</f>
        <v>0.10435299999999999</v>
      </c>
      <c r="BJ87" s="39" t="s">
        <v>102</v>
      </c>
      <c r="BK87" s="136">
        <v>50</v>
      </c>
      <c r="BL87" s="137">
        <v>50</v>
      </c>
      <c r="BM87" s="137">
        <v>0</v>
      </c>
      <c r="BN87" s="137">
        <v>30</v>
      </c>
      <c r="BO87" s="137">
        <v>20</v>
      </c>
      <c r="BP87" s="137">
        <v>20</v>
      </c>
      <c r="BQ87" s="138">
        <f t="shared" si="28"/>
        <v>100</v>
      </c>
      <c r="BR87" s="138">
        <f t="shared" si="29"/>
        <v>30</v>
      </c>
      <c r="BS87" s="138">
        <f t="shared" si="30"/>
        <v>40</v>
      </c>
      <c r="BT87" s="138">
        <f t="shared" si="31"/>
        <v>170</v>
      </c>
      <c r="BU87" s="27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</row>
    <row r="88" spans="1:114" ht="13.5" hidden="1" customHeight="1">
      <c r="A88" s="25" t="s">
        <v>337</v>
      </c>
      <c r="B88" s="30" t="s">
        <v>338</v>
      </c>
      <c r="C88" s="30" t="s">
        <v>155</v>
      </c>
      <c r="D88" s="30" t="s">
        <v>155</v>
      </c>
      <c r="E88" s="28" t="s">
        <v>151</v>
      </c>
      <c r="F88" s="25" t="s">
        <v>108</v>
      </c>
      <c r="G88" s="30" t="s">
        <v>80</v>
      </c>
      <c r="H88" s="30" t="s">
        <v>81</v>
      </c>
      <c r="I88" s="30" t="s">
        <v>86</v>
      </c>
      <c r="J88" s="28" t="s">
        <v>110</v>
      </c>
      <c r="K88" s="107">
        <v>12</v>
      </c>
      <c r="L88" s="33">
        <v>12</v>
      </c>
      <c r="M88" s="33">
        <v>0</v>
      </c>
      <c r="N88" s="33">
        <v>0</v>
      </c>
      <c r="O88" s="106">
        <f t="shared" si="25"/>
        <v>48</v>
      </c>
      <c r="P88" s="33">
        <v>48</v>
      </c>
      <c r="Q88" s="33">
        <v>0</v>
      </c>
      <c r="R88" s="33">
        <v>0</v>
      </c>
      <c r="S88" s="106">
        <f t="shared" si="32"/>
        <v>12</v>
      </c>
      <c r="T88" s="33">
        <v>0</v>
      </c>
      <c r="U88" s="33">
        <v>12</v>
      </c>
      <c r="V88" s="33">
        <v>0</v>
      </c>
      <c r="W88" s="33">
        <v>0</v>
      </c>
      <c r="X88" s="33">
        <v>0</v>
      </c>
      <c r="Y88" s="33">
        <v>0</v>
      </c>
      <c r="Z88" s="106">
        <f t="shared" si="33"/>
        <v>0</v>
      </c>
      <c r="AA88" s="33">
        <v>0</v>
      </c>
      <c r="AB88" s="33">
        <v>0</v>
      </c>
      <c r="AC88" s="33">
        <v>0</v>
      </c>
      <c r="AD88" s="33">
        <v>0</v>
      </c>
      <c r="AE88" s="33">
        <v>0</v>
      </c>
      <c r="AF88" s="33">
        <v>0</v>
      </c>
      <c r="AG88" s="106">
        <f t="shared" si="34"/>
        <v>0</v>
      </c>
      <c r="AH88" s="33">
        <v>0</v>
      </c>
      <c r="AI88" s="33">
        <v>0</v>
      </c>
      <c r="AJ88" s="33">
        <v>0</v>
      </c>
      <c r="AK88" s="33">
        <v>0</v>
      </c>
      <c r="AL88" s="33">
        <v>0</v>
      </c>
      <c r="AM88" s="33">
        <v>0</v>
      </c>
      <c r="AN88" s="120">
        <f t="shared" si="35"/>
        <v>0</v>
      </c>
      <c r="AO88" s="120">
        <f t="shared" si="36"/>
        <v>0</v>
      </c>
      <c r="AP88" s="27" t="s">
        <v>84</v>
      </c>
      <c r="AQ88" s="27" t="s">
        <v>85</v>
      </c>
      <c r="AR88" s="30" t="s">
        <v>86</v>
      </c>
      <c r="AS88" s="28" t="s">
        <v>110</v>
      </c>
      <c r="AT88" s="30" t="s">
        <v>94</v>
      </c>
      <c r="AU88" s="27" t="s">
        <v>121</v>
      </c>
      <c r="AV88" s="36">
        <v>0</v>
      </c>
      <c r="AW88" s="43"/>
      <c r="AX88" s="43"/>
      <c r="AY88" s="43">
        <v>0.97199999999999998</v>
      </c>
      <c r="AZ88" s="37"/>
      <c r="BA88" s="37"/>
      <c r="BB88" s="37"/>
      <c r="BC88" s="123">
        <f t="shared" si="26"/>
        <v>0.97199999999999998</v>
      </c>
      <c r="BD88" s="36" t="s">
        <v>111</v>
      </c>
      <c r="BE88" s="44"/>
      <c r="BF88" s="44"/>
      <c r="BG88" s="44"/>
      <c r="BH88" s="124">
        <f t="shared" si="27"/>
        <v>0.97199999999999998</v>
      </c>
      <c r="BI88" s="45">
        <f t="shared" si="37"/>
        <v>8.1000000000000003E-2</v>
      </c>
      <c r="BJ88" s="39" t="s">
        <v>88</v>
      </c>
      <c r="BK88" s="136">
        <v>50</v>
      </c>
      <c r="BL88" s="137">
        <v>50</v>
      </c>
      <c r="BM88" s="137">
        <v>0</v>
      </c>
      <c r="BN88" s="137">
        <v>30</v>
      </c>
      <c r="BO88" s="137">
        <v>20</v>
      </c>
      <c r="BP88" s="137">
        <v>10</v>
      </c>
      <c r="BQ88" s="138">
        <f t="shared" si="28"/>
        <v>100</v>
      </c>
      <c r="BR88" s="138">
        <f t="shared" si="29"/>
        <v>30</v>
      </c>
      <c r="BS88" s="138">
        <f t="shared" si="30"/>
        <v>30</v>
      </c>
      <c r="BT88" s="138">
        <f t="shared" si="31"/>
        <v>160</v>
      </c>
      <c r="BU88" s="27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</row>
    <row r="89" spans="1:114" ht="13.5" hidden="1" customHeight="1">
      <c r="A89" s="25" t="s">
        <v>339</v>
      </c>
      <c r="B89" s="30" t="s">
        <v>340</v>
      </c>
      <c r="C89" s="30" t="s">
        <v>155</v>
      </c>
      <c r="D89" s="30" t="s">
        <v>155</v>
      </c>
      <c r="E89" s="28" t="s">
        <v>151</v>
      </c>
      <c r="F89" s="25" t="s">
        <v>108</v>
      </c>
      <c r="G89" s="30" t="s">
        <v>92</v>
      </c>
      <c r="H89" s="30" t="s">
        <v>92</v>
      </c>
      <c r="I89" s="30" t="s">
        <v>100</v>
      </c>
      <c r="J89" s="28" t="s">
        <v>110</v>
      </c>
      <c r="K89" s="107">
        <v>30</v>
      </c>
      <c r="L89" s="33">
        <v>0</v>
      </c>
      <c r="M89" s="33">
        <v>27</v>
      </c>
      <c r="N89" s="33">
        <v>3</v>
      </c>
      <c r="O89" s="106">
        <f t="shared" si="25"/>
        <v>80</v>
      </c>
      <c r="P89" s="33">
        <v>0</v>
      </c>
      <c r="Q89" s="33">
        <v>71</v>
      </c>
      <c r="R89" s="33">
        <v>9</v>
      </c>
      <c r="S89" s="106">
        <f t="shared" si="32"/>
        <v>0</v>
      </c>
      <c r="T89" s="33">
        <v>0</v>
      </c>
      <c r="U89" s="33">
        <v>0</v>
      </c>
      <c r="V89" s="33">
        <v>0</v>
      </c>
      <c r="W89" s="33">
        <v>0</v>
      </c>
      <c r="X89" s="33">
        <v>0</v>
      </c>
      <c r="Y89" s="33">
        <v>0</v>
      </c>
      <c r="Z89" s="106">
        <f t="shared" si="33"/>
        <v>27</v>
      </c>
      <c r="AA89" s="33">
        <v>10</v>
      </c>
      <c r="AB89" s="33">
        <v>17</v>
      </c>
      <c r="AC89" s="33">
        <v>0</v>
      </c>
      <c r="AD89" s="33">
        <v>0</v>
      </c>
      <c r="AE89" s="33">
        <v>0</v>
      </c>
      <c r="AF89" s="33">
        <v>0</v>
      </c>
      <c r="AG89" s="106">
        <f t="shared" si="34"/>
        <v>3</v>
      </c>
      <c r="AH89" s="33">
        <v>0</v>
      </c>
      <c r="AI89" s="33">
        <v>3</v>
      </c>
      <c r="AJ89" s="33">
        <v>0</v>
      </c>
      <c r="AK89" s="33">
        <v>0</v>
      </c>
      <c r="AL89" s="33">
        <v>0</v>
      </c>
      <c r="AM89" s="33">
        <v>0</v>
      </c>
      <c r="AN89" s="120">
        <f t="shared" si="35"/>
        <v>1</v>
      </c>
      <c r="AO89" s="120">
        <f t="shared" si="36"/>
        <v>0.1</v>
      </c>
      <c r="AP89" s="27" t="s">
        <v>93</v>
      </c>
      <c r="AQ89" s="27" t="s">
        <v>241</v>
      </c>
      <c r="AR89" s="30" t="s">
        <v>100</v>
      </c>
      <c r="AS89" s="28" t="s">
        <v>110</v>
      </c>
      <c r="AT89" s="30" t="s">
        <v>86</v>
      </c>
      <c r="AU89" s="27" t="s">
        <v>101</v>
      </c>
      <c r="AV89" s="36">
        <v>0</v>
      </c>
      <c r="AW89" s="43">
        <v>1</v>
      </c>
      <c r="AX89" s="43">
        <v>1.63059</v>
      </c>
      <c r="AY89" s="43"/>
      <c r="AZ89" s="37"/>
      <c r="BA89" s="37"/>
      <c r="BB89" s="37"/>
      <c r="BC89" s="123">
        <f t="shared" si="26"/>
        <v>2.6305899999999998</v>
      </c>
      <c r="BD89" s="36"/>
      <c r="BE89" s="44"/>
      <c r="BF89" s="44">
        <v>0.5</v>
      </c>
      <c r="BG89" s="44"/>
      <c r="BH89" s="124">
        <f t="shared" si="27"/>
        <v>3.1305899999999998</v>
      </c>
      <c r="BI89" s="45">
        <f t="shared" si="37"/>
        <v>0.10435299999999999</v>
      </c>
      <c r="BJ89" s="39" t="s">
        <v>102</v>
      </c>
      <c r="BK89" s="136">
        <v>50</v>
      </c>
      <c r="BL89" s="137">
        <v>50</v>
      </c>
      <c r="BM89" s="137">
        <v>0</v>
      </c>
      <c r="BN89" s="137">
        <v>30</v>
      </c>
      <c r="BO89" s="137">
        <v>20</v>
      </c>
      <c r="BP89" s="137">
        <v>30</v>
      </c>
      <c r="BQ89" s="138">
        <f t="shared" si="28"/>
        <v>100</v>
      </c>
      <c r="BR89" s="138">
        <f t="shared" si="29"/>
        <v>30</v>
      </c>
      <c r="BS89" s="138">
        <f t="shared" si="30"/>
        <v>50</v>
      </c>
      <c r="BT89" s="138">
        <f t="shared" si="31"/>
        <v>180</v>
      </c>
      <c r="BU89" s="27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</row>
    <row r="90" spans="1:114" ht="13.5" hidden="1" customHeight="1">
      <c r="A90" s="24" t="s">
        <v>341</v>
      </c>
      <c r="B90" s="58" t="s">
        <v>342</v>
      </c>
      <c r="C90" s="58" t="s">
        <v>155</v>
      </c>
      <c r="D90" s="30" t="s">
        <v>155</v>
      </c>
      <c r="E90" s="28" t="s">
        <v>151</v>
      </c>
      <c r="F90" s="24" t="s">
        <v>108</v>
      </c>
      <c r="G90" s="28" t="s">
        <v>91</v>
      </c>
      <c r="H90" s="28" t="s">
        <v>92</v>
      </c>
      <c r="I90" s="47" t="s">
        <v>82</v>
      </c>
      <c r="J90" s="58" t="s">
        <v>87</v>
      </c>
      <c r="K90" s="112">
        <v>51</v>
      </c>
      <c r="L90" s="24">
        <v>20</v>
      </c>
      <c r="M90" s="24">
        <v>27</v>
      </c>
      <c r="N90" s="24">
        <v>4</v>
      </c>
      <c r="O90" s="106">
        <f t="shared" si="25"/>
        <v>188</v>
      </c>
      <c r="P90" s="24">
        <v>80</v>
      </c>
      <c r="Q90" s="24">
        <v>96</v>
      </c>
      <c r="R90" s="24">
        <v>12</v>
      </c>
      <c r="S90" s="106">
        <f t="shared" si="32"/>
        <v>20</v>
      </c>
      <c r="T90" s="24">
        <v>0</v>
      </c>
      <c r="U90" s="24">
        <v>20</v>
      </c>
      <c r="V90" s="24">
        <v>0</v>
      </c>
      <c r="W90" s="24">
        <v>0</v>
      </c>
      <c r="X90" s="24">
        <v>0</v>
      </c>
      <c r="Y90" s="24">
        <v>0</v>
      </c>
      <c r="Z90" s="106">
        <f t="shared" si="33"/>
        <v>27</v>
      </c>
      <c r="AA90" s="24">
        <v>6</v>
      </c>
      <c r="AB90" s="24">
        <v>21</v>
      </c>
      <c r="AC90" s="24">
        <v>0</v>
      </c>
      <c r="AD90" s="24">
        <v>0</v>
      </c>
      <c r="AE90" s="24">
        <v>0</v>
      </c>
      <c r="AF90" s="24">
        <v>0</v>
      </c>
      <c r="AG90" s="106">
        <f t="shared" si="34"/>
        <v>4</v>
      </c>
      <c r="AH90" s="24">
        <v>2</v>
      </c>
      <c r="AI90" s="24">
        <v>2</v>
      </c>
      <c r="AJ90" s="24">
        <v>0</v>
      </c>
      <c r="AK90" s="24">
        <v>0</v>
      </c>
      <c r="AL90" s="24">
        <v>0</v>
      </c>
      <c r="AM90" s="24">
        <v>0</v>
      </c>
      <c r="AN90" s="120">
        <f t="shared" si="35"/>
        <v>0.60784313725490191</v>
      </c>
      <c r="AO90" s="120">
        <f t="shared" si="36"/>
        <v>7.8431372549019607E-2</v>
      </c>
      <c r="AP90" s="27" t="s">
        <v>93</v>
      </c>
      <c r="AQ90" s="27" t="s">
        <v>85</v>
      </c>
      <c r="AR90" s="47" t="s">
        <v>82</v>
      </c>
      <c r="AS90" s="47" t="s">
        <v>87</v>
      </c>
      <c r="AT90" s="47" t="s">
        <v>86</v>
      </c>
      <c r="AU90" s="35" t="s">
        <v>83</v>
      </c>
      <c r="AV90" s="36">
        <v>0</v>
      </c>
      <c r="AW90" s="43"/>
      <c r="AX90" s="43">
        <v>2.5</v>
      </c>
      <c r="AY90" s="43">
        <v>2.1572891900000002</v>
      </c>
      <c r="AZ90" s="37"/>
      <c r="BA90" s="37"/>
      <c r="BB90" s="37"/>
      <c r="BC90" s="123">
        <f t="shared" si="26"/>
        <v>4.6572891900000002</v>
      </c>
      <c r="BD90" s="24" t="s">
        <v>111</v>
      </c>
      <c r="BE90" s="44"/>
      <c r="BF90" s="44">
        <v>1</v>
      </c>
      <c r="BG90" s="44"/>
      <c r="BH90" s="124">
        <f t="shared" si="27"/>
        <v>5.6572891900000002</v>
      </c>
      <c r="BI90" s="45">
        <f t="shared" si="37"/>
        <v>0.11092723901960784</v>
      </c>
      <c r="BJ90" s="39" t="s">
        <v>102</v>
      </c>
      <c r="BK90" s="136">
        <v>50</v>
      </c>
      <c r="BL90" s="137">
        <v>50</v>
      </c>
      <c r="BM90" s="137">
        <v>0</v>
      </c>
      <c r="BN90" s="137">
        <v>30</v>
      </c>
      <c r="BO90" s="137">
        <v>20</v>
      </c>
      <c r="BP90" s="137">
        <v>20</v>
      </c>
      <c r="BQ90" s="138">
        <f t="shared" si="28"/>
        <v>100</v>
      </c>
      <c r="BR90" s="138">
        <f t="shared" si="29"/>
        <v>30</v>
      </c>
      <c r="BS90" s="138">
        <f t="shared" si="30"/>
        <v>40</v>
      </c>
      <c r="BT90" s="138">
        <f t="shared" si="31"/>
        <v>170</v>
      </c>
      <c r="BU90" s="35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</row>
    <row r="91" spans="1:114" ht="13.5" hidden="1" customHeight="1">
      <c r="A91" s="25" t="s">
        <v>343</v>
      </c>
      <c r="B91" s="29" t="s">
        <v>344</v>
      </c>
      <c r="C91" s="58" t="s">
        <v>155</v>
      </c>
      <c r="D91" s="30" t="s">
        <v>155</v>
      </c>
      <c r="E91" s="28" t="s">
        <v>151</v>
      </c>
      <c r="F91" s="25" t="s">
        <v>108</v>
      </c>
      <c r="G91" s="28" t="s">
        <v>80</v>
      </c>
      <c r="H91" s="30" t="s">
        <v>81</v>
      </c>
      <c r="I91" s="30" t="s">
        <v>82</v>
      </c>
      <c r="J91" s="28" t="s">
        <v>135</v>
      </c>
      <c r="K91" s="107">
        <v>30</v>
      </c>
      <c r="L91" s="33">
        <v>30</v>
      </c>
      <c r="M91" s="33">
        <v>0</v>
      </c>
      <c r="N91" s="33">
        <v>0</v>
      </c>
      <c r="O91" s="106">
        <f t="shared" si="25"/>
        <v>86</v>
      </c>
      <c r="P91" s="33">
        <v>86</v>
      </c>
      <c r="Q91" s="33">
        <v>0</v>
      </c>
      <c r="R91" s="33">
        <v>0</v>
      </c>
      <c r="S91" s="106">
        <f t="shared" si="32"/>
        <v>30</v>
      </c>
      <c r="T91" s="33">
        <v>12</v>
      </c>
      <c r="U91" s="33">
        <v>18</v>
      </c>
      <c r="V91" s="33">
        <v>0</v>
      </c>
      <c r="W91" s="33">
        <v>0</v>
      </c>
      <c r="X91" s="33">
        <v>0</v>
      </c>
      <c r="Y91" s="33">
        <v>0</v>
      </c>
      <c r="Z91" s="106">
        <f t="shared" si="33"/>
        <v>0</v>
      </c>
      <c r="AA91" s="33">
        <v>0</v>
      </c>
      <c r="AB91" s="33">
        <v>0</v>
      </c>
      <c r="AC91" s="33">
        <v>0</v>
      </c>
      <c r="AD91" s="33">
        <v>0</v>
      </c>
      <c r="AE91" s="33">
        <v>0</v>
      </c>
      <c r="AF91" s="33">
        <v>0</v>
      </c>
      <c r="AG91" s="106">
        <f t="shared" si="34"/>
        <v>0</v>
      </c>
      <c r="AH91" s="33">
        <v>0</v>
      </c>
      <c r="AI91" s="33">
        <v>0</v>
      </c>
      <c r="AJ91" s="33">
        <v>0</v>
      </c>
      <c r="AK91" s="33">
        <v>0</v>
      </c>
      <c r="AL91" s="33">
        <v>0</v>
      </c>
      <c r="AM91" s="33">
        <v>0</v>
      </c>
      <c r="AN91" s="120">
        <f t="shared" si="35"/>
        <v>0</v>
      </c>
      <c r="AO91" s="120">
        <f t="shared" si="36"/>
        <v>0</v>
      </c>
      <c r="AP91" s="27" t="s">
        <v>84</v>
      </c>
      <c r="AQ91" s="27" t="s">
        <v>85</v>
      </c>
      <c r="AR91" s="30" t="s">
        <v>82</v>
      </c>
      <c r="AS91" s="30" t="s">
        <v>135</v>
      </c>
      <c r="AT91" s="30" t="s">
        <v>109</v>
      </c>
      <c r="AU91" s="27" t="s">
        <v>119</v>
      </c>
      <c r="AV91" s="36">
        <v>0</v>
      </c>
      <c r="AW91" s="43"/>
      <c r="AX91" s="43">
        <v>1.5</v>
      </c>
      <c r="AY91" s="43">
        <v>0.93</v>
      </c>
      <c r="AZ91" s="37"/>
      <c r="BA91" s="37"/>
      <c r="BB91" s="37"/>
      <c r="BC91" s="123">
        <f t="shared" si="26"/>
        <v>2.4300000000000002</v>
      </c>
      <c r="BD91" s="36"/>
      <c r="BE91" s="44"/>
      <c r="BF91" s="44"/>
      <c r="BG91" s="44"/>
      <c r="BH91" s="124">
        <f t="shared" si="27"/>
        <v>2.4300000000000002</v>
      </c>
      <c r="BI91" s="45">
        <f t="shared" si="37"/>
        <v>8.1000000000000003E-2</v>
      </c>
      <c r="BJ91" s="39" t="s">
        <v>102</v>
      </c>
      <c r="BK91" s="136">
        <v>50</v>
      </c>
      <c r="BL91" s="137">
        <v>50</v>
      </c>
      <c r="BM91" s="137">
        <v>0</v>
      </c>
      <c r="BN91" s="137">
        <v>30</v>
      </c>
      <c r="BO91" s="137">
        <v>20</v>
      </c>
      <c r="BP91" s="137">
        <v>20</v>
      </c>
      <c r="BQ91" s="138">
        <f t="shared" si="28"/>
        <v>100</v>
      </c>
      <c r="BR91" s="138">
        <f t="shared" si="29"/>
        <v>30</v>
      </c>
      <c r="BS91" s="138">
        <f t="shared" si="30"/>
        <v>40</v>
      </c>
      <c r="BT91" s="138">
        <f t="shared" si="31"/>
        <v>170</v>
      </c>
      <c r="BU91" s="27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</row>
    <row r="92" spans="1:114" ht="13.5" hidden="1" customHeight="1">
      <c r="A92" s="25" t="s">
        <v>345</v>
      </c>
      <c r="B92" s="29" t="s">
        <v>346</v>
      </c>
      <c r="C92" s="58" t="s">
        <v>155</v>
      </c>
      <c r="D92" s="30" t="s">
        <v>155</v>
      </c>
      <c r="E92" s="28" t="s">
        <v>151</v>
      </c>
      <c r="F92" s="25" t="s">
        <v>108</v>
      </c>
      <c r="G92" s="28" t="s">
        <v>80</v>
      </c>
      <c r="H92" s="28" t="s">
        <v>80</v>
      </c>
      <c r="I92" s="30" t="s">
        <v>82</v>
      </c>
      <c r="J92" s="28" t="s">
        <v>135</v>
      </c>
      <c r="K92" s="107">
        <v>53</v>
      </c>
      <c r="L92" s="33">
        <v>45</v>
      </c>
      <c r="M92" s="33">
        <v>8</v>
      </c>
      <c r="N92" s="33">
        <v>0</v>
      </c>
      <c r="O92" s="106">
        <f t="shared" si="25"/>
        <v>176</v>
      </c>
      <c r="P92" s="33">
        <v>150</v>
      </c>
      <c r="Q92" s="33">
        <v>26</v>
      </c>
      <c r="R92" s="33">
        <v>0</v>
      </c>
      <c r="S92" s="106">
        <f t="shared" si="32"/>
        <v>45</v>
      </c>
      <c r="T92" s="33">
        <v>15</v>
      </c>
      <c r="U92" s="33">
        <v>30</v>
      </c>
      <c r="V92" s="33">
        <v>0</v>
      </c>
      <c r="W92" s="33">
        <v>0</v>
      </c>
      <c r="X92" s="33">
        <v>0</v>
      </c>
      <c r="Y92" s="33">
        <v>0</v>
      </c>
      <c r="Z92" s="106">
        <f t="shared" si="33"/>
        <v>8</v>
      </c>
      <c r="AA92" s="33">
        <v>3</v>
      </c>
      <c r="AB92" s="33">
        <v>5</v>
      </c>
      <c r="AC92" s="33">
        <v>0</v>
      </c>
      <c r="AD92" s="33">
        <v>0</v>
      </c>
      <c r="AE92" s="33">
        <v>0</v>
      </c>
      <c r="AF92" s="33">
        <v>0</v>
      </c>
      <c r="AG92" s="106">
        <f t="shared" si="34"/>
        <v>0</v>
      </c>
      <c r="AH92" s="33">
        <v>0</v>
      </c>
      <c r="AI92" s="33">
        <v>0</v>
      </c>
      <c r="AJ92" s="33">
        <v>0</v>
      </c>
      <c r="AK92" s="33">
        <v>0</v>
      </c>
      <c r="AL92" s="33">
        <v>0</v>
      </c>
      <c r="AM92" s="33">
        <v>0</v>
      </c>
      <c r="AN92" s="120">
        <f t="shared" si="35"/>
        <v>0.15094339622641509</v>
      </c>
      <c r="AO92" s="120">
        <f t="shared" si="36"/>
        <v>0</v>
      </c>
      <c r="AP92" s="27" t="s">
        <v>93</v>
      </c>
      <c r="AQ92" s="27" t="s">
        <v>85</v>
      </c>
      <c r="AR92" s="30" t="s">
        <v>82</v>
      </c>
      <c r="AS92" s="30" t="s">
        <v>135</v>
      </c>
      <c r="AT92" s="30" t="s">
        <v>109</v>
      </c>
      <c r="AU92" s="27" t="s">
        <v>119</v>
      </c>
      <c r="AV92" s="36">
        <v>0</v>
      </c>
      <c r="AW92" s="43"/>
      <c r="AX92" s="43">
        <v>2</v>
      </c>
      <c r="AY92" s="43">
        <v>3.883</v>
      </c>
      <c r="AZ92" s="37"/>
      <c r="BA92" s="37"/>
      <c r="BB92" s="37"/>
      <c r="BC92" s="123">
        <f t="shared" si="26"/>
        <v>5.883</v>
      </c>
      <c r="BD92" s="36"/>
      <c r="BE92" s="44"/>
      <c r="BF92" s="44"/>
      <c r="BG92" s="44"/>
      <c r="BH92" s="124">
        <f t="shared" si="27"/>
        <v>5.883</v>
      </c>
      <c r="BI92" s="45">
        <f t="shared" si="37"/>
        <v>0.111</v>
      </c>
      <c r="BJ92" s="39" t="s">
        <v>102</v>
      </c>
      <c r="BK92" s="136">
        <v>50</v>
      </c>
      <c r="BL92" s="137">
        <v>50</v>
      </c>
      <c r="BM92" s="137">
        <v>0</v>
      </c>
      <c r="BN92" s="137">
        <v>70</v>
      </c>
      <c r="BO92" s="137">
        <v>20</v>
      </c>
      <c r="BP92" s="137">
        <v>20</v>
      </c>
      <c r="BQ92" s="138">
        <f t="shared" si="28"/>
        <v>100</v>
      </c>
      <c r="BR92" s="138">
        <f t="shared" si="29"/>
        <v>70</v>
      </c>
      <c r="BS92" s="138">
        <f t="shared" si="30"/>
        <v>40</v>
      </c>
      <c r="BT92" s="138">
        <f t="shared" si="31"/>
        <v>210</v>
      </c>
      <c r="BU92" s="27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8"/>
      <c r="DD92" s="8"/>
      <c r="DE92" s="8"/>
      <c r="DF92" s="8"/>
      <c r="DG92" s="8"/>
      <c r="DH92" s="8"/>
      <c r="DI92" s="8"/>
      <c r="DJ92" s="8"/>
    </row>
    <row r="93" spans="1:114" ht="13.5" hidden="1" customHeight="1">
      <c r="A93" s="26" t="s">
        <v>347</v>
      </c>
      <c r="B93" s="27" t="s">
        <v>348</v>
      </c>
      <c r="C93" s="28" t="s">
        <v>155</v>
      </c>
      <c r="D93" s="29" t="s">
        <v>155</v>
      </c>
      <c r="E93" s="28" t="s">
        <v>151</v>
      </c>
      <c r="F93" s="54" t="s">
        <v>108</v>
      </c>
      <c r="G93" s="27" t="s">
        <v>91</v>
      </c>
      <c r="H93" s="27" t="s">
        <v>92</v>
      </c>
      <c r="I93" s="31" t="s">
        <v>100</v>
      </c>
      <c r="J93" s="47" t="s">
        <v>98</v>
      </c>
      <c r="K93" s="115">
        <v>25</v>
      </c>
      <c r="L93" s="33">
        <v>17</v>
      </c>
      <c r="M93" s="33">
        <v>6</v>
      </c>
      <c r="N93" s="33">
        <v>2</v>
      </c>
      <c r="O93" s="106">
        <f t="shared" si="25"/>
        <v>118</v>
      </c>
      <c r="P93" s="33">
        <v>81</v>
      </c>
      <c r="Q93" s="33">
        <v>29</v>
      </c>
      <c r="R93" s="33">
        <v>8</v>
      </c>
      <c r="S93" s="106">
        <f t="shared" si="32"/>
        <v>17</v>
      </c>
      <c r="T93" s="33">
        <v>0</v>
      </c>
      <c r="U93" s="33">
        <v>8</v>
      </c>
      <c r="V93" s="33">
        <v>5</v>
      </c>
      <c r="W93" s="33">
        <v>4</v>
      </c>
      <c r="X93" s="33">
        <v>0</v>
      </c>
      <c r="Y93" s="33">
        <v>0</v>
      </c>
      <c r="Z93" s="106">
        <f t="shared" si="33"/>
        <v>6</v>
      </c>
      <c r="AA93" s="33">
        <v>0</v>
      </c>
      <c r="AB93" s="33">
        <v>4</v>
      </c>
      <c r="AC93" s="33">
        <v>1</v>
      </c>
      <c r="AD93" s="33">
        <v>0</v>
      </c>
      <c r="AE93" s="33">
        <v>1</v>
      </c>
      <c r="AF93" s="33">
        <v>0</v>
      </c>
      <c r="AG93" s="106">
        <f t="shared" si="34"/>
        <v>2</v>
      </c>
      <c r="AH93" s="33">
        <v>0</v>
      </c>
      <c r="AI93" s="33">
        <v>2</v>
      </c>
      <c r="AJ93" s="33">
        <v>0</v>
      </c>
      <c r="AK93" s="33">
        <v>0</v>
      </c>
      <c r="AL93" s="33">
        <v>0</v>
      </c>
      <c r="AM93" s="33">
        <v>0</v>
      </c>
      <c r="AN93" s="120">
        <f>(Z93+AG93)/K93</f>
        <v>0.32</v>
      </c>
      <c r="AO93" s="120">
        <f t="shared" si="36"/>
        <v>0.08</v>
      </c>
      <c r="AP93" s="27" t="s">
        <v>93</v>
      </c>
      <c r="AQ93" s="27" t="s">
        <v>85</v>
      </c>
      <c r="AR93" s="35" t="s">
        <v>100</v>
      </c>
      <c r="AS93" s="47" t="s">
        <v>101</v>
      </c>
      <c r="AT93" s="35" t="s">
        <v>82</v>
      </c>
      <c r="AU93" s="47" t="s">
        <v>87</v>
      </c>
      <c r="AV93" s="36">
        <v>0</v>
      </c>
      <c r="AW93" s="36">
        <v>1.5</v>
      </c>
      <c r="AX93" s="36">
        <v>0.60882499999999995</v>
      </c>
      <c r="AY93" s="36"/>
      <c r="AZ93" s="37"/>
      <c r="BA93" s="37"/>
      <c r="BB93" s="37"/>
      <c r="BC93" s="123">
        <f t="shared" si="26"/>
        <v>2.1088249999999999</v>
      </c>
      <c r="BD93" s="24"/>
      <c r="BE93" s="24"/>
      <c r="BF93" s="44">
        <v>0.5</v>
      </c>
      <c r="BG93" s="24"/>
      <c r="BH93" s="124">
        <f t="shared" si="27"/>
        <v>2.6088249999999999</v>
      </c>
      <c r="BI93" s="59">
        <f t="shared" si="37"/>
        <v>0.104353</v>
      </c>
      <c r="BJ93" s="39" t="s">
        <v>88</v>
      </c>
      <c r="BK93" s="136">
        <v>50</v>
      </c>
      <c r="BL93" s="137">
        <v>50</v>
      </c>
      <c r="BM93" s="137">
        <v>0</v>
      </c>
      <c r="BN93" s="137">
        <v>30</v>
      </c>
      <c r="BO93" s="137">
        <v>0</v>
      </c>
      <c r="BP93" s="137">
        <v>20</v>
      </c>
      <c r="BQ93" s="138">
        <f t="shared" si="28"/>
        <v>100</v>
      </c>
      <c r="BR93" s="138">
        <f t="shared" si="29"/>
        <v>30</v>
      </c>
      <c r="BS93" s="138">
        <f t="shared" si="30"/>
        <v>20</v>
      </c>
      <c r="BT93" s="138">
        <f t="shared" si="31"/>
        <v>150</v>
      </c>
      <c r="BU93" s="27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8"/>
      <c r="DD93" s="8"/>
      <c r="DE93" s="8"/>
      <c r="DF93" s="8"/>
      <c r="DG93" s="8"/>
      <c r="DH93" s="8"/>
      <c r="DI93" s="8"/>
      <c r="DJ93" s="8"/>
    </row>
    <row r="94" spans="1:114" ht="13.5" customHeight="1">
      <c r="A94" s="54" t="s">
        <v>349</v>
      </c>
      <c r="B94" s="30" t="s">
        <v>350</v>
      </c>
      <c r="C94" s="28" t="s">
        <v>351</v>
      </c>
      <c r="D94" s="29" t="s">
        <v>295</v>
      </c>
      <c r="E94" s="28" t="s">
        <v>107</v>
      </c>
      <c r="F94" s="24" t="s">
        <v>108</v>
      </c>
      <c r="G94" s="27" t="s">
        <v>80</v>
      </c>
      <c r="H94" s="27" t="s">
        <v>80</v>
      </c>
      <c r="I94" s="31" t="s">
        <v>86</v>
      </c>
      <c r="J94" s="47" t="s">
        <v>87</v>
      </c>
      <c r="K94" s="112">
        <v>46</v>
      </c>
      <c r="L94" s="33">
        <v>31</v>
      </c>
      <c r="M94" s="33">
        <v>15</v>
      </c>
      <c r="N94" s="33">
        <v>0</v>
      </c>
      <c r="O94" s="106">
        <f t="shared" si="25"/>
        <v>196</v>
      </c>
      <c r="P94" s="33">
        <v>132</v>
      </c>
      <c r="Q94" s="33">
        <v>64</v>
      </c>
      <c r="R94" s="33">
        <v>0</v>
      </c>
      <c r="S94" s="106">
        <f t="shared" si="32"/>
        <v>31</v>
      </c>
      <c r="T94" s="33">
        <v>0</v>
      </c>
      <c r="U94" s="33">
        <v>23</v>
      </c>
      <c r="V94" s="33">
        <v>8</v>
      </c>
      <c r="W94" s="33">
        <v>0</v>
      </c>
      <c r="X94" s="33">
        <v>0</v>
      </c>
      <c r="Y94" s="33">
        <v>0</v>
      </c>
      <c r="Z94" s="106">
        <f t="shared" si="33"/>
        <v>15</v>
      </c>
      <c r="AA94" s="33">
        <v>0</v>
      </c>
      <c r="AB94" s="33">
        <v>13</v>
      </c>
      <c r="AC94" s="33">
        <v>2</v>
      </c>
      <c r="AD94" s="33">
        <v>0</v>
      </c>
      <c r="AE94" s="33">
        <v>0</v>
      </c>
      <c r="AF94" s="33">
        <v>0</v>
      </c>
      <c r="AG94" s="106">
        <f t="shared" si="34"/>
        <v>0</v>
      </c>
      <c r="AH94" s="33">
        <v>0</v>
      </c>
      <c r="AI94" s="33">
        <v>0</v>
      </c>
      <c r="AJ94" s="33">
        <v>0</v>
      </c>
      <c r="AK94" s="33">
        <v>0</v>
      </c>
      <c r="AL94" s="33">
        <v>0</v>
      </c>
      <c r="AM94" s="33">
        <v>0</v>
      </c>
      <c r="AN94" s="120">
        <f>(M94+N94)/K94</f>
        <v>0.32608695652173914</v>
      </c>
      <c r="AO94" s="120">
        <f t="shared" si="36"/>
        <v>0</v>
      </c>
      <c r="AP94" s="27" t="s">
        <v>93</v>
      </c>
      <c r="AQ94" s="27" t="s">
        <v>85</v>
      </c>
      <c r="AR94" s="58" t="s">
        <v>86</v>
      </c>
      <c r="AS94" s="47" t="s">
        <v>87</v>
      </c>
      <c r="AT94" s="35" t="s">
        <v>94</v>
      </c>
      <c r="AU94" s="47" t="s">
        <v>119</v>
      </c>
      <c r="AV94" s="36">
        <v>1.4477641299999999</v>
      </c>
      <c r="AW94" s="36"/>
      <c r="AX94" s="43"/>
      <c r="AY94" s="43">
        <f>3.15642586</f>
        <v>3.1564258600000001</v>
      </c>
      <c r="AZ94" s="37"/>
      <c r="BA94" s="37"/>
      <c r="BB94" s="37"/>
      <c r="BC94" s="123">
        <f t="shared" si="26"/>
        <v>4.6041899900000001</v>
      </c>
      <c r="BD94" s="24"/>
      <c r="BE94" s="24"/>
      <c r="BF94" s="24"/>
      <c r="BG94" s="24"/>
      <c r="BH94" s="124">
        <f t="shared" si="27"/>
        <v>4.6041899900000001</v>
      </c>
      <c r="BI94" s="45">
        <f t="shared" si="37"/>
        <v>0.10009108673913043</v>
      </c>
      <c r="BJ94" s="39" t="s">
        <v>102</v>
      </c>
      <c r="BK94" s="136">
        <v>30</v>
      </c>
      <c r="BL94" s="137">
        <v>5</v>
      </c>
      <c r="BM94" s="137">
        <v>50</v>
      </c>
      <c r="BN94" s="137">
        <v>70</v>
      </c>
      <c r="BO94" s="137">
        <v>0</v>
      </c>
      <c r="BP94" s="137">
        <v>20</v>
      </c>
      <c r="BQ94" s="138">
        <f t="shared" si="28"/>
        <v>35</v>
      </c>
      <c r="BR94" s="138">
        <f t="shared" si="29"/>
        <v>120</v>
      </c>
      <c r="BS94" s="138">
        <f t="shared" si="30"/>
        <v>20</v>
      </c>
      <c r="BT94" s="138">
        <f t="shared" si="31"/>
        <v>175</v>
      </c>
      <c r="BU94" s="55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8"/>
      <c r="DD94" s="8"/>
      <c r="DE94" s="8"/>
      <c r="DF94" s="8"/>
      <c r="DG94" s="8"/>
      <c r="DH94" s="8"/>
      <c r="DI94" s="8"/>
      <c r="DJ94" s="8"/>
    </row>
    <row r="95" spans="1:114" ht="13.5" hidden="1" customHeight="1">
      <c r="A95" s="24" t="s">
        <v>352</v>
      </c>
      <c r="B95" s="35" t="s">
        <v>510</v>
      </c>
      <c r="C95" s="35" t="s">
        <v>354</v>
      </c>
      <c r="D95" s="50" t="s">
        <v>313</v>
      </c>
      <c r="E95" s="28" t="s">
        <v>151</v>
      </c>
      <c r="F95" s="24" t="s">
        <v>108</v>
      </c>
      <c r="G95" s="47" t="s">
        <v>92</v>
      </c>
      <c r="H95" s="47" t="s">
        <v>92</v>
      </c>
      <c r="I95" s="31" t="s">
        <v>100</v>
      </c>
      <c r="J95" s="28" t="s">
        <v>87</v>
      </c>
      <c r="K95" s="109">
        <v>29</v>
      </c>
      <c r="L95" s="24">
        <v>19</v>
      </c>
      <c r="M95" s="24">
        <v>6</v>
      </c>
      <c r="N95" s="24">
        <v>4</v>
      </c>
      <c r="O95" s="106">
        <f t="shared" si="25"/>
        <v>128</v>
      </c>
      <c r="P95" s="33">
        <v>92</v>
      </c>
      <c r="Q95" s="33">
        <v>24</v>
      </c>
      <c r="R95" s="33">
        <v>12</v>
      </c>
      <c r="S95" s="106">
        <f t="shared" si="32"/>
        <v>19</v>
      </c>
      <c r="T95" s="33">
        <v>0</v>
      </c>
      <c r="U95" s="33">
        <v>7</v>
      </c>
      <c r="V95" s="33">
        <v>8</v>
      </c>
      <c r="W95" s="33">
        <v>4</v>
      </c>
      <c r="X95" s="33">
        <v>0</v>
      </c>
      <c r="Y95" s="33">
        <v>0</v>
      </c>
      <c r="Z95" s="106">
        <f t="shared" si="33"/>
        <v>6</v>
      </c>
      <c r="AA95" s="33">
        <v>0</v>
      </c>
      <c r="AB95" s="33">
        <v>3</v>
      </c>
      <c r="AC95" s="33">
        <v>3</v>
      </c>
      <c r="AD95" s="33">
        <v>0</v>
      </c>
      <c r="AE95" s="33">
        <v>0</v>
      </c>
      <c r="AF95" s="33">
        <v>0</v>
      </c>
      <c r="AG95" s="106">
        <f t="shared" si="34"/>
        <v>4</v>
      </c>
      <c r="AH95" s="33">
        <v>0</v>
      </c>
      <c r="AI95" s="33">
        <v>4</v>
      </c>
      <c r="AJ95" s="33">
        <v>0</v>
      </c>
      <c r="AK95" s="33">
        <v>0</v>
      </c>
      <c r="AL95" s="33">
        <v>0</v>
      </c>
      <c r="AM95" s="33">
        <v>0</v>
      </c>
      <c r="AN95" s="120">
        <f>(M95+N95)/K95</f>
        <v>0.34482758620689657</v>
      </c>
      <c r="AO95" s="120">
        <f t="shared" si="36"/>
        <v>0.13793103448275862</v>
      </c>
      <c r="AP95" s="27" t="s">
        <v>93</v>
      </c>
      <c r="AQ95" s="27" t="s">
        <v>85</v>
      </c>
      <c r="AR95" s="31" t="s">
        <v>100</v>
      </c>
      <c r="AS95" s="28" t="s">
        <v>87</v>
      </c>
      <c r="AT95" s="35" t="s">
        <v>82</v>
      </c>
      <c r="AU95" s="28" t="s">
        <v>134</v>
      </c>
      <c r="AV95" s="36">
        <v>0.38700000000000001</v>
      </c>
      <c r="AW95" s="43">
        <v>2.1294369999999998</v>
      </c>
      <c r="AX95" s="37"/>
      <c r="AY95" s="37"/>
      <c r="AZ95" s="37"/>
      <c r="BA95" s="37"/>
      <c r="BB95" s="37"/>
      <c r="BC95" s="123">
        <f t="shared" si="26"/>
        <v>2.5164369999999998</v>
      </c>
      <c r="BD95" s="24" t="s">
        <v>111</v>
      </c>
      <c r="BE95" s="44"/>
      <c r="BF95" s="44">
        <v>0.5</v>
      </c>
      <c r="BG95" s="49">
        <v>9.7999999999999997E-3</v>
      </c>
      <c r="BH95" s="124">
        <f t="shared" si="27"/>
        <v>3.0262369999999996</v>
      </c>
      <c r="BI95" s="45">
        <f t="shared" si="37"/>
        <v>0.10435299999999999</v>
      </c>
      <c r="BJ95" s="39" t="s">
        <v>102</v>
      </c>
      <c r="BK95" s="136">
        <v>50</v>
      </c>
      <c r="BL95" s="137">
        <v>45</v>
      </c>
      <c r="BM95" s="137">
        <v>50</v>
      </c>
      <c r="BN95" s="137">
        <v>30</v>
      </c>
      <c r="BO95" s="137">
        <v>20</v>
      </c>
      <c r="BP95" s="137">
        <v>20</v>
      </c>
      <c r="BQ95" s="138">
        <f t="shared" si="28"/>
        <v>95</v>
      </c>
      <c r="BR95" s="138">
        <f t="shared" si="29"/>
        <v>80</v>
      </c>
      <c r="BS95" s="138">
        <f t="shared" si="30"/>
        <v>40</v>
      </c>
      <c r="BT95" s="138">
        <f t="shared" si="31"/>
        <v>215</v>
      </c>
      <c r="BU95" s="55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</row>
    <row r="96" spans="1:114" ht="12.75" hidden="1" customHeight="1">
      <c r="A96" s="25" t="s">
        <v>355</v>
      </c>
      <c r="B96" s="30" t="s">
        <v>356</v>
      </c>
      <c r="C96" s="30" t="s">
        <v>357</v>
      </c>
      <c r="D96" s="30" t="s">
        <v>127</v>
      </c>
      <c r="E96" s="28" t="s">
        <v>78</v>
      </c>
      <c r="F96" s="25" t="s">
        <v>108</v>
      </c>
      <c r="G96" s="28" t="s">
        <v>80</v>
      </c>
      <c r="H96" s="28" t="s">
        <v>358</v>
      </c>
      <c r="I96" s="47" t="s">
        <v>158</v>
      </c>
      <c r="J96" s="47" t="s">
        <v>134</v>
      </c>
      <c r="K96" s="112">
        <v>45</v>
      </c>
      <c r="L96" s="24">
        <v>31</v>
      </c>
      <c r="M96" s="24">
        <v>14</v>
      </c>
      <c r="N96" s="33">
        <v>0</v>
      </c>
      <c r="O96" s="106">
        <f t="shared" si="25"/>
        <v>163</v>
      </c>
      <c r="P96" s="33">
        <v>114</v>
      </c>
      <c r="Q96" s="33">
        <v>49</v>
      </c>
      <c r="R96" s="33">
        <v>0</v>
      </c>
      <c r="S96" s="106">
        <f t="shared" si="32"/>
        <v>31</v>
      </c>
      <c r="T96" s="33">
        <v>6</v>
      </c>
      <c r="U96" s="33">
        <v>21</v>
      </c>
      <c r="V96" s="33">
        <v>4</v>
      </c>
      <c r="W96" s="33">
        <v>0</v>
      </c>
      <c r="X96" s="33">
        <v>0</v>
      </c>
      <c r="Y96" s="33">
        <v>0</v>
      </c>
      <c r="Z96" s="106">
        <f t="shared" si="33"/>
        <v>14</v>
      </c>
      <c r="AA96" s="33">
        <v>2</v>
      </c>
      <c r="AB96" s="33">
        <v>12</v>
      </c>
      <c r="AC96" s="33">
        <v>0</v>
      </c>
      <c r="AD96" s="33">
        <v>0</v>
      </c>
      <c r="AE96" s="33">
        <v>0</v>
      </c>
      <c r="AF96" s="33">
        <v>0</v>
      </c>
      <c r="AG96" s="106">
        <f t="shared" si="34"/>
        <v>0</v>
      </c>
      <c r="AH96" s="33">
        <v>0</v>
      </c>
      <c r="AI96" s="33">
        <v>0</v>
      </c>
      <c r="AJ96" s="33">
        <v>0</v>
      </c>
      <c r="AK96" s="33">
        <v>0</v>
      </c>
      <c r="AL96" s="33">
        <v>0</v>
      </c>
      <c r="AM96" s="33">
        <v>0</v>
      </c>
      <c r="AN96" s="120">
        <f>(M96+N96)/K96</f>
        <v>0.31111111111111112</v>
      </c>
      <c r="AO96" s="120">
        <f t="shared" si="36"/>
        <v>0</v>
      </c>
      <c r="AP96" s="27" t="s">
        <v>93</v>
      </c>
      <c r="AQ96" s="29" t="s">
        <v>85</v>
      </c>
      <c r="AR96" s="35" t="s">
        <v>158</v>
      </c>
      <c r="AS96" s="35" t="s">
        <v>134</v>
      </c>
      <c r="AT96" s="35" t="s">
        <v>82</v>
      </c>
      <c r="AU96" s="35" t="s">
        <v>101</v>
      </c>
      <c r="AV96" s="36">
        <v>1.90934812</v>
      </c>
      <c r="AW96" s="36">
        <v>2.9620000000000002</v>
      </c>
      <c r="AX96" s="37"/>
      <c r="AY96" s="37"/>
      <c r="AZ96" s="37"/>
      <c r="BA96" s="37"/>
      <c r="BB96" s="37"/>
      <c r="BC96" s="123">
        <f t="shared" si="26"/>
        <v>4.8713481200000004</v>
      </c>
      <c r="BD96" s="36" t="s">
        <v>111</v>
      </c>
      <c r="BE96" s="49"/>
      <c r="BF96" s="49"/>
      <c r="BG96" s="49"/>
      <c r="BH96" s="124">
        <f t="shared" si="27"/>
        <v>4.8713481200000004</v>
      </c>
      <c r="BI96" s="45">
        <f t="shared" si="37"/>
        <v>0.10825218044444446</v>
      </c>
      <c r="BJ96" s="39" t="s">
        <v>102</v>
      </c>
      <c r="BK96" s="136">
        <v>40</v>
      </c>
      <c r="BL96" s="137">
        <v>10</v>
      </c>
      <c r="BM96" s="137">
        <v>80</v>
      </c>
      <c r="BN96" s="137">
        <v>70</v>
      </c>
      <c r="BO96" s="137">
        <v>20</v>
      </c>
      <c r="BP96" s="137">
        <v>10</v>
      </c>
      <c r="BQ96" s="138">
        <f t="shared" si="28"/>
        <v>50</v>
      </c>
      <c r="BR96" s="138">
        <f t="shared" si="29"/>
        <v>150</v>
      </c>
      <c r="BS96" s="138">
        <f t="shared" si="30"/>
        <v>30</v>
      </c>
      <c r="BT96" s="138">
        <f t="shared" si="31"/>
        <v>230</v>
      </c>
      <c r="BU96" s="27"/>
      <c r="BV96" s="9"/>
      <c r="BW96" s="9"/>
      <c r="BX96" s="9"/>
      <c r="BY96" s="9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</row>
    <row r="97" spans="1:114" ht="12.75" hidden="1" customHeight="1">
      <c r="A97" s="25" t="s">
        <v>359</v>
      </c>
      <c r="B97" s="30" t="s">
        <v>360</v>
      </c>
      <c r="C97" s="58" t="s">
        <v>357</v>
      </c>
      <c r="D97" s="30" t="s">
        <v>127</v>
      </c>
      <c r="E97" s="28" t="s">
        <v>78</v>
      </c>
      <c r="F97" s="25" t="s">
        <v>108</v>
      </c>
      <c r="G97" s="30" t="s">
        <v>92</v>
      </c>
      <c r="H97" s="30" t="s">
        <v>92</v>
      </c>
      <c r="I97" s="58" t="s">
        <v>213</v>
      </c>
      <c r="J97" s="47" t="s">
        <v>134</v>
      </c>
      <c r="K97" s="107">
        <v>44</v>
      </c>
      <c r="L97" s="53">
        <v>0</v>
      </c>
      <c r="M97" s="53">
        <v>30</v>
      </c>
      <c r="N97" s="33">
        <v>14</v>
      </c>
      <c r="O97" s="106">
        <f t="shared" si="25"/>
        <v>128</v>
      </c>
      <c r="P97" s="33">
        <v>0</v>
      </c>
      <c r="Q97" s="33">
        <v>82</v>
      </c>
      <c r="R97" s="33">
        <v>46</v>
      </c>
      <c r="S97" s="106">
        <f t="shared" si="32"/>
        <v>0</v>
      </c>
      <c r="T97" s="33">
        <v>0</v>
      </c>
      <c r="U97" s="33">
        <v>0</v>
      </c>
      <c r="V97" s="33">
        <v>0</v>
      </c>
      <c r="W97" s="33">
        <v>0</v>
      </c>
      <c r="X97" s="33">
        <v>0</v>
      </c>
      <c r="Y97" s="33">
        <v>0</v>
      </c>
      <c r="Z97" s="106">
        <f t="shared" si="33"/>
        <v>30</v>
      </c>
      <c r="AA97" s="33">
        <v>18</v>
      </c>
      <c r="AB97" s="33">
        <v>10</v>
      </c>
      <c r="AC97" s="33">
        <v>2</v>
      </c>
      <c r="AD97" s="33">
        <v>0</v>
      </c>
      <c r="AE97" s="33">
        <v>0</v>
      </c>
      <c r="AF97" s="33">
        <v>0</v>
      </c>
      <c r="AG97" s="106">
        <f t="shared" si="34"/>
        <v>14</v>
      </c>
      <c r="AH97" s="33">
        <v>0</v>
      </c>
      <c r="AI97" s="33">
        <v>14</v>
      </c>
      <c r="AJ97" s="33">
        <v>0</v>
      </c>
      <c r="AK97" s="33">
        <v>0</v>
      </c>
      <c r="AL97" s="33">
        <v>0</v>
      </c>
      <c r="AM97" s="33">
        <v>0</v>
      </c>
      <c r="AN97" s="120">
        <f>(Z97+AG97)/K97</f>
        <v>1</v>
      </c>
      <c r="AO97" s="120">
        <f t="shared" si="36"/>
        <v>0.31818181818181818</v>
      </c>
      <c r="AP97" s="27" t="s">
        <v>93</v>
      </c>
      <c r="AQ97" s="27" t="s">
        <v>85</v>
      </c>
      <c r="AR97" s="58" t="s">
        <v>97</v>
      </c>
      <c r="AS97" s="58" t="s">
        <v>121</v>
      </c>
      <c r="AT97" s="58" t="s">
        <v>100</v>
      </c>
      <c r="AU97" s="58" t="s">
        <v>98</v>
      </c>
      <c r="AV97" s="36">
        <v>3.3519188</v>
      </c>
      <c r="AW97" s="43"/>
      <c r="AX97" s="43"/>
      <c r="AY97" s="43"/>
      <c r="AZ97" s="37"/>
      <c r="BA97" s="37"/>
      <c r="BB97" s="37"/>
      <c r="BC97" s="123">
        <f t="shared" si="26"/>
        <v>3.3519188</v>
      </c>
      <c r="BD97" s="36" t="s">
        <v>111</v>
      </c>
      <c r="BE97" s="44"/>
      <c r="BF97" s="44"/>
      <c r="BG97" s="44"/>
      <c r="BH97" s="124">
        <f t="shared" si="27"/>
        <v>3.3519188</v>
      </c>
      <c r="BI97" s="45">
        <f t="shared" si="37"/>
        <v>7.6179972727272727E-2</v>
      </c>
      <c r="BJ97" s="39" t="s">
        <v>102</v>
      </c>
      <c r="BK97" s="136">
        <v>40</v>
      </c>
      <c r="BL97" s="137">
        <v>10</v>
      </c>
      <c r="BM97" s="137">
        <v>80</v>
      </c>
      <c r="BN97" s="137">
        <v>70</v>
      </c>
      <c r="BO97" s="137">
        <v>0</v>
      </c>
      <c r="BP97" s="137">
        <v>30</v>
      </c>
      <c r="BQ97" s="138">
        <f t="shared" si="28"/>
        <v>50</v>
      </c>
      <c r="BR97" s="138">
        <f t="shared" si="29"/>
        <v>150</v>
      </c>
      <c r="BS97" s="138">
        <f t="shared" si="30"/>
        <v>30</v>
      </c>
      <c r="BT97" s="138">
        <f t="shared" si="31"/>
        <v>230</v>
      </c>
      <c r="BU97" s="35"/>
      <c r="BV97" s="8"/>
      <c r="BW97" s="8"/>
      <c r="BX97" s="8"/>
      <c r="BY97" s="57"/>
      <c r="BZ97" s="57"/>
      <c r="CA97" s="57"/>
      <c r="CB97" s="57"/>
      <c r="CC97" s="57"/>
      <c r="CD97" s="57"/>
      <c r="CE97" s="57"/>
      <c r="CF97" s="57"/>
      <c r="CG97" s="57"/>
      <c r="CH97" s="57"/>
      <c r="CI97" s="57"/>
      <c r="CJ97" s="57"/>
      <c r="CK97" s="57"/>
      <c r="CL97" s="57"/>
      <c r="CM97" s="57"/>
      <c r="CN97" s="57"/>
      <c r="CO97" s="57"/>
      <c r="CP97" s="57"/>
      <c r="CQ97" s="57"/>
      <c r="CR97" s="57"/>
      <c r="CS97" s="57"/>
      <c r="CT97" s="57"/>
      <c r="CU97" s="57"/>
      <c r="CV97" s="57"/>
      <c r="CW97" s="57"/>
      <c r="CX97" s="57"/>
      <c r="CY97" s="57"/>
      <c r="CZ97" s="57"/>
      <c r="DA97" s="57"/>
      <c r="DB97" s="57"/>
      <c r="DC97" s="57"/>
      <c r="DD97" s="57"/>
      <c r="DE97" s="57"/>
      <c r="DF97" s="57"/>
      <c r="DG97" s="57"/>
      <c r="DH97" s="57"/>
      <c r="DI97" s="57"/>
      <c r="DJ97" s="57"/>
    </row>
    <row r="98" spans="1:114" ht="13.5" hidden="1" customHeight="1">
      <c r="A98" s="26" t="s">
        <v>361</v>
      </c>
      <c r="B98" s="73" t="s">
        <v>362</v>
      </c>
      <c r="C98" s="73" t="s">
        <v>357</v>
      </c>
      <c r="D98" s="29" t="s">
        <v>127</v>
      </c>
      <c r="E98" s="27" t="s">
        <v>78</v>
      </c>
      <c r="F98" s="26" t="s">
        <v>108</v>
      </c>
      <c r="G98" s="35" t="s">
        <v>92</v>
      </c>
      <c r="H98" s="35" t="s">
        <v>92</v>
      </c>
      <c r="I98" s="31" t="s">
        <v>109</v>
      </c>
      <c r="J98" s="28" t="s">
        <v>87</v>
      </c>
      <c r="K98" s="114">
        <v>10</v>
      </c>
      <c r="L98" s="33">
        <v>7</v>
      </c>
      <c r="M98" s="33">
        <v>2</v>
      </c>
      <c r="N98" s="33">
        <v>1</v>
      </c>
      <c r="O98" s="106">
        <f t="shared" si="25"/>
        <v>43</v>
      </c>
      <c r="P98" s="33">
        <v>31</v>
      </c>
      <c r="Q98" s="33">
        <v>8</v>
      </c>
      <c r="R98" s="33">
        <v>4</v>
      </c>
      <c r="S98" s="106">
        <f t="shared" si="32"/>
        <v>7</v>
      </c>
      <c r="T98" s="33">
        <v>0</v>
      </c>
      <c r="U98" s="33">
        <v>4</v>
      </c>
      <c r="V98" s="33">
        <v>3</v>
      </c>
      <c r="W98" s="33">
        <v>0</v>
      </c>
      <c r="X98" s="33">
        <v>0</v>
      </c>
      <c r="Y98" s="33">
        <v>0</v>
      </c>
      <c r="Z98" s="106">
        <f t="shared" si="33"/>
        <v>2</v>
      </c>
      <c r="AA98" s="33">
        <v>0</v>
      </c>
      <c r="AB98" s="33">
        <v>2</v>
      </c>
      <c r="AC98" s="33">
        <v>0</v>
      </c>
      <c r="AD98" s="33">
        <v>0</v>
      </c>
      <c r="AE98" s="33">
        <v>0</v>
      </c>
      <c r="AF98" s="33">
        <v>0</v>
      </c>
      <c r="AG98" s="106">
        <f t="shared" si="34"/>
        <v>1</v>
      </c>
      <c r="AH98" s="33">
        <v>0</v>
      </c>
      <c r="AI98" s="33">
        <v>1</v>
      </c>
      <c r="AJ98" s="33">
        <v>0</v>
      </c>
      <c r="AK98" s="33">
        <v>0</v>
      </c>
      <c r="AL98" s="33">
        <v>0</v>
      </c>
      <c r="AM98" s="33">
        <v>0</v>
      </c>
      <c r="AN98" s="120">
        <f>(Z98+AG98)/K98</f>
        <v>0.3</v>
      </c>
      <c r="AO98" s="120">
        <f t="shared" si="36"/>
        <v>0.1</v>
      </c>
      <c r="AP98" s="27" t="s">
        <v>93</v>
      </c>
      <c r="AQ98" s="27" t="s">
        <v>85</v>
      </c>
      <c r="AR98" s="35" t="s">
        <v>109</v>
      </c>
      <c r="AS98" s="35" t="s">
        <v>87</v>
      </c>
      <c r="AT98" s="35" t="s">
        <v>94</v>
      </c>
      <c r="AU98" s="35" t="s">
        <v>87</v>
      </c>
      <c r="AV98" s="36">
        <v>0</v>
      </c>
      <c r="AW98" s="36"/>
      <c r="AX98" s="36"/>
      <c r="AZ98" s="36">
        <v>1.0435300000000001</v>
      </c>
      <c r="BA98" s="37"/>
      <c r="BB98" s="37"/>
      <c r="BC98" s="123">
        <f t="shared" si="26"/>
        <v>1.0435300000000001</v>
      </c>
      <c r="BD98" s="24"/>
      <c r="BE98" s="154"/>
      <c r="BF98" s="154"/>
      <c r="BG98" s="44"/>
      <c r="BH98" s="124">
        <f t="shared" si="27"/>
        <v>1.0435300000000001</v>
      </c>
      <c r="BI98" s="45">
        <f t="shared" si="37"/>
        <v>0.104353</v>
      </c>
      <c r="BJ98" s="39" t="s">
        <v>88</v>
      </c>
      <c r="BK98" s="136">
        <v>40</v>
      </c>
      <c r="BL98" s="137">
        <v>10</v>
      </c>
      <c r="BM98" s="137">
        <v>0</v>
      </c>
      <c r="BN98" s="137">
        <v>30</v>
      </c>
      <c r="BO98" s="137">
        <v>0</v>
      </c>
      <c r="BP98" s="137">
        <v>20</v>
      </c>
      <c r="BQ98" s="138">
        <f t="shared" si="28"/>
        <v>50</v>
      </c>
      <c r="BR98" s="138">
        <f t="shared" si="29"/>
        <v>30</v>
      </c>
      <c r="BS98" s="138">
        <f t="shared" si="30"/>
        <v>20</v>
      </c>
      <c r="BT98" s="138">
        <f t="shared" si="31"/>
        <v>100</v>
      </c>
      <c r="BU98" s="55"/>
      <c r="BV98" s="8"/>
      <c r="BW98" s="8"/>
      <c r="BX98" s="8"/>
      <c r="BY98" s="40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8"/>
      <c r="DD98" s="8"/>
      <c r="DE98" s="8"/>
      <c r="DF98" s="8"/>
      <c r="DG98" s="8"/>
      <c r="DH98" s="8"/>
      <c r="DI98" s="8"/>
      <c r="DJ98" s="8"/>
    </row>
    <row r="99" spans="1:114" ht="13.5" hidden="1" customHeight="1">
      <c r="A99" s="155" t="s">
        <v>363</v>
      </c>
      <c r="B99" s="47" t="s">
        <v>364</v>
      </c>
      <c r="C99" s="47" t="s">
        <v>365</v>
      </c>
      <c r="D99" s="29" t="s">
        <v>127</v>
      </c>
      <c r="E99" s="27" t="s">
        <v>78</v>
      </c>
      <c r="F99" s="26" t="s">
        <v>108</v>
      </c>
      <c r="G99" s="35" t="s">
        <v>91</v>
      </c>
      <c r="H99" s="35" t="s">
        <v>92</v>
      </c>
      <c r="I99" s="31" t="s">
        <v>210</v>
      </c>
      <c r="J99" s="28" t="s">
        <v>99</v>
      </c>
      <c r="K99" s="109">
        <v>51</v>
      </c>
      <c r="L99" s="33">
        <v>34</v>
      </c>
      <c r="M99" s="33">
        <v>14</v>
      </c>
      <c r="N99" s="74">
        <v>3</v>
      </c>
      <c r="O99" s="106">
        <f t="shared" si="25"/>
        <v>200</v>
      </c>
      <c r="P99" s="33">
        <v>144</v>
      </c>
      <c r="Q99" s="33">
        <v>44</v>
      </c>
      <c r="R99" s="33">
        <v>12</v>
      </c>
      <c r="S99" s="106">
        <f t="shared" si="32"/>
        <v>34</v>
      </c>
      <c r="T99" s="33">
        <v>2</v>
      </c>
      <c r="U99" s="33">
        <v>22</v>
      </c>
      <c r="V99" s="33">
        <v>8</v>
      </c>
      <c r="W99" s="33">
        <v>2</v>
      </c>
      <c r="X99" s="33">
        <v>0</v>
      </c>
      <c r="Y99" s="33">
        <v>0</v>
      </c>
      <c r="Z99" s="106">
        <f t="shared" si="33"/>
        <v>14</v>
      </c>
      <c r="AA99" s="33">
        <v>6</v>
      </c>
      <c r="AB99" s="33">
        <v>8</v>
      </c>
      <c r="AC99" s="33">
        <v>0</v>
      </c>
      <c r="AD99" s="33">
        <v>0</v>
      </c>
      <c r="AE99" s="33">
        <v>0</v>
      </c>
      <c r="AF99" s="33">
        <v>0</v>
      </c>
      <c r="AG99" s="106">
        <f t="shared" si="34"/>
        <v>3</v>
      </c>
      <c r="AH99" s="33">
        <v>0</v>
      </c>
      <c r="AI99" s="33">
        <v>3</v>
      </c>
      <c r="AJ99" s="33">
        <v>0</v>
      </c>
      <c r="AK99" s="33">
        <v>0</v>
      </c>
      <c r="AL99" s="33">
        <v>0</v>
      </c>
      <c r="AM99" s="33">
        <v>0</v>
      </c>
      <c r="AN99" s="120">
        <f>(M99+N99)/K99</f>
        <v>0.33333333333333331</v>
      </c>
      <c r="AO99" s="120">
        <f t="shared" si="36"/>
        <v>5.8823529411764705E-2</v>
      </c>
      <c r="AP99" s="27" t="s">
        <v>93</v>
      </c>
      <c r="AQ99" s="27" t="s">
        <v>85</v>
      </c>
      <c r="AR99" s="35" t="s">
        <v>210</v>
      </c>
      <c r="AS99" s="35" t="s">
        <v>98</v>
      </c>
      <c r="AT99" s="35" t="s">
        <v>82</v>
      </c>
      <c r="AU99" s="35" t="s">
        <v>101</v>
      </c>
      <c r="AV99" s="36">
        <v>4.2307753000000003</v>
      </c>
      <c r="AW99" s="36"/>
      <c r="AX99" s="36"/>
      <c r="AY99" s="36"/>
      <c r="AZ99" s="37"/>
      <c r="BA99" s="37"/>
      <c r="BB99" s="37"/>
      <c r="BC99" s="123">
        <f t="shared" si="26"/>
        <v>4.2307753000000003</v>
      </c>
      <c r="BD99" s="24" t="s">
        <v>111</v>
      </c>
      <c r="BE99" s="154"/>
      <c r="BF99" s="154"/>
      <c r="BG99" s="44">
        <v>8.1499999999999993E-3</v>
      </c>
      <c r="BH99" s="124">
        <f t="shared" si="27"/>
        <v>4.2389253</v>
      </c>
      <c r="BI99" s="156">
        <f t="shared" si="37"/>
        <v>8.3116182352941173E-2</v>
      </c>
      <c r="BJ99" s="39" t="s">
        <v>102</v>
      </c>
      <c r="BK99" s="136">
        <v>40</v>
      </c>
      <c r="BL99" s="137">
        <v>10</v>
      </c>
      <c r="BM99" s="137">
        <v>80</v>
      </c>
      <c r="BN99" s="137">
        <v>70</v>
      </c>
      <c r="BO99" s="137">
        <v>0</v>
      </c>
      <c r="BP99" s="137">
        <v>20</v>
      </c>
      <c r="BQ99" s="138">
        <f t="shared" si="28"/>
        <v>50</v>
      </c>
      <c r="BR99" s="138">
        <f t="shared" si="29"/>
        <v>150</v>
      </c>
      <c r="BS99" s="138">
        <f t="shared" si="30"/>
        <v>20</v>
      </c>
      <c r="BT99" s="138">
        <f t="shared" si="31"/>
        <v>220</v>
      </c>
      <c r="BU99" s="55"/>
      <c r="BV99" s="8"/>
      <c r="BW99" s="8"/>
      <c r="BX99" s="8"/>
      <c r="BY99" s="40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8"/>
      <c r="DD99" s="8"/>
      <c r="DE99" s="8"/>
      <c r="DF99" s="8"/>
      <c r="DG99" s="8"/>
      <c r="DH99" s="8"/>
      <c r="DI99" s="8"/>
      <c r="DJ99" s="8"/>
    </row>
    <row r="100" spans="1:114" ht="12.75" hidden="1">
      <c r="A100" s="155" t="s">
        <v>366</v>
      </c>
      <c r="B100" s="29" t="s">
        <v>367</v>
      </c>
      <c r="C100" s="29" t="s">
        <v>365</v>
      </c>
      <c r="D100" s="29" t="s">
        <v>127</v>
      </c>
      <c r="E100" s="28" t="s">
        <v>78</v>
      </c>
      <c r="F100" s="25" t="s">
        <v>108</v>
      </c>
      <c r="G100" s="27" t="s">
        <v>80</v>
      </c>
      <c r="H100" s="27" t="s">
        <v>358</v>
      </c>
      <c r="I100" s="31" t="s">
        <v>86</v>
      </c>
      <c r="J100" s="28" t="s">
        <v>101</v>
      </c>
      <c r="K100" s="116">
        <v>15</v>
      </c>
      <c r="L100" s="33">
        <v>10</v>
      </c>
      <c r="M100" s="33">
        <v>4</v>
      </c>
      <c r="N100" s="33">
        <v>1</v>
      </c>
      <c r="O100" s="106">
        <f t="shared" si="25"/>
        <v>49</v>
      </c>
      <c r="P100" s="33">
        <v>26</v>
      </c>
      <c r="Q100" s="33">
        <v>19</v>
      </c>
      <c r="R100" s="33">
        <v>4</v>
      </c>
      <c r="S100" s="106">
        <f t="shared" si="32"/>
        <v>10</v>
      </c>
      <c r="T100" s="33">
        <v>8</v>
      </c>
      <c r="U100" s="33">
        <v>0</v>
      </c>
      <c r="V100" s="33">
        <v>2</v>
      </c>
      <c r="W100" s="33">
        <v>0</v>
      </c>
      <c r="X100" s="33">
        <v>0</v>
      </c>
      <c r="Y100" s="33">
        <v>0</v>
      </c>
      <c r="Z100" s="106">
        <f t="shared" si="33"/>
        <v>4</v>
      </c>
      <c r="AA100" s="33">
        <v>0</v>
      </c>
      <c r="AB100" s="33">
        <v>3</v>
      </c>
      <c r="AC100" s="33">
        <v>0</v>
      </c>
      <c r="AD100" s="33">
        <v>1</v>
      </c>
      <c r="AE100" s="33">
        <v>0</v>
      </c>
      <c r="AF100" s="33">
        <v>0</v>
      </c>
      <c r="AG100" s="106">
        <f t="shared" si="34"/>
        <v>1</v>
      </c>
      <c r="AH100" s="33">
        <v>0</v>
      </c>
      <c r="AI100" s="33">
        <v>1</v>
      </c>
      <c r="AJ100" s="33">
        <v>0</v>
      </c>
      <c r="AK100" s="33">
        <v>0</v>
      </c>
      <c r="AL100" s="33">
        <v>0</v>
      </c>
      <c r="AM100" s="33">
        <v>0</v>
      </c>
      <c r="AN100" s="120">
        <f>(M100+N100)/K100</f>
        <v>0.33333333333333331</v>
      </c>
      <c r="AO100" s="120">
        <f t="shared" si="36"/>
        <v>6.6666666666666666E-2</v>
      </c>
      <c r="AP100" s="27" t="s">
        <v>93</v>
      </c>
      <c r="AQ100" s="27" t="s">
        <v>85</v>
      </c>
      <c r="AR100" s="35" t="s">
        <v>86</v>
      </c>
      <c r="AS100" s="27" t="s">
        <v>101</v>
      </c>
      <c r="AT100" s="35" t="s">
        <v>94</v>
      </c>
      <c r="AU100" s="27" t="s">
        <v>83</v>
      </c>
      <c r="AV100" s="36">
        <v>0</v>
      </c>
      <c r="AW100" s="43"/>
      <c r="AX100" s="43"/>
      <c r="AY100" s="43">
        <v>1.5</v>
      </c>
      <c r="AZ100" s="37"/>
      <c r="BA100" s="37"/>
      <c r="BB100" s="37"/>
      <c r="BC100" s="123">
        <f t="shared" si="26"/>
        <v>1.5</v>
      </c>
      <c r="BD100" s="36"/>
      <c r="BE100" s="157"/>
      <c r="BF100" s="157"/>
      <c r="BG100" s="49"/>
      <c r="BH100" s="124">
        <f t="shared" si="27"/>
        <v>1.5</v>
      </c>
      <c r="BI100" s="156">
        <f t="shared" si="37"/>
        <v>0.1</v>
      </c>
      <c r="BJ100" s="39" t="s">
        <v>88</v>
      </c>
      <c r="BK100" s="136">
        <v>40</v>
      </c>
      <c r="BL100" s="137">
        <v>10</v>
      </c>
      <c r="BM100" s="137">
        <v>50</v>
      </c>
      <c r="BN100" s="137">
        <v>30</v>
      </c>
      <c r="BO100" s="137">
        <v>20</v>
      </c>
      <c r="BP100" s="137">
        <v>10</v>
      </c>
      <c r="BQ100" s="138">
        <f t="shared" si="28"/>
        <v>50</v>
      </c>
      <c r="BR100" s="138">
        <f t="shared" si="29"/>
        <v>80</v>
      </c>
      <c r="BS100" s="138">
        <f t="shared" si="30"/>
        <v>30</v>
      </c>
      <c r="BT100" s="138">
        <f t="shared" si="31"/>
        <v>160</v>
      </c>
      <c r="BU100" s="27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8"/>
      <c r="DD100" s="8"/>
      <c r="DE100" s="8"/>
      <c r="DF100" s="8"/>
      <c r="DG100" s="8"/>
      <c r="DH100" s="8"/>
      <c r="DI100" s="8"/>
      <c r="DJ100" s="8"/>
    </row>
    <row r="101" spans="1:114" ht="13.5" hidden="1" customHeight="1">
      <c r="A101" s="25" t="s">
        <v>368</v>
      </c>
      <c r="B101" s="29" t="s">
        <v>369</v>
      </c>
      <c r="C101" s="29" t="s">
        <v>370</v>
      </c>
      <c r="D101" s="29" t="s">
        <v>106</v>
      </c>
      <c r="E101" s="28" t="s">
        <v>107</v>
      </c>
      <c r="F101" s="25" t="s">
        <v>79</v>
      </c>
      <c r="G101" s="27" t="s">
        <v>80</v>
      </c>
      <c r="H101" s="27" t="s">
        <v>80</v>
      </c>
      <c r="I101" s="31" t="s">
        <v>109</v>
      </c>
      <c r="J101" s="28" t="s">
        <v>87</v>
      </c>
      <c r="K101" s="116">
        <v>0</v>
      </c>
      <c r="L101" s="33">
        <v>10</v>
      </c>
      <c r="M101" s="33">
        <v>6</v>
      </c>
      <c r="N101" s="33">
        <v>1</v>
      </c>
      <c r="O101" s="106">
        <f t="shared" si="25"/>
        <v>70</v>
      </c>
      <c r="P101" s="33">
        <v>44</v>
      </c>
      <c r="Q101" s="33">
        <v>26</v>
      </c>
      <c r="R101" s="33">
        <v>0</v>
      </c>
      <c r="S101" s="106">
        <v>0</v>
      </c>
      <c r="T101" s="33">
        <v>0</v>
      </c>
      <c r="U101" s="33">
        <v>7</v>
      </c>
      <c r="V101" s="33">
        <v>3</v>
      </c>
      <c r="W101" s="33">
        <v>0</v>
      </c>
      <c r="X101" s="33">
        <v>0</v>
      </c>
      <c r="Y101" s="33">
        <v>0</v>
      </c>
      <c r="Z101" s="106">
        <v>0</v>
      </c>
      <c r="AA101" s="33">
        <v>0</v>
      </c>
      <c r="AB101" s="33">
        <v>5</v>
      </c>
      <c r="AC101" s="33">
        <v>0</v>
      </c>
      <c r="AD101" s="33">
        <v>1</v>
      </c>
      <c r="AE101" s="33">
        <v>0</v>
      </c>
      <c r="AF101" s="33">
        <v>0</v>
      </c>
      <c r="AG101" s="106">
        <v>0</v>
      </c>
      <c r="AH101" s="33">
        <v>0</v>
      </c>
      <c r="AI101" s="33">
        <v>1</v>
      </c>
      <c r="AJ101" s="33">
        <v>0</v>
      </c>
      <c r="AK101" s="33">
        <v>0</v>
      </c>
      <c r="AL101" s="33">
        <v>0</v>
      </c>
      <c r="AM101" s="33">
        <v>0</v>
      </c>
      <c r="AN101" s="120">
        <f>(M101+N101)/BV101</f>
        <v>0.41176470588235292</v>
      </c>
      <c r="AO101" s="120">
        <f>N101/BV101</f>
        <v>5.8823529411764705E-2</v>
      </c>
      <c r="AP101" s="27" t="s">
        <v>93</v>
      </c>
      <c r="AQ101" s="27" t="s">
        <v>85</v>
      </c>
      <c r="AR101" s="35" t="s">
        <v>109</v>
      </c>
      <c r="AS101" s="27" t="s">
        <v>87</v>
      </c>
      <c r="AT101" s="35" t="s">
        <v>120</v>
      </c>
      <c r="AU101" s="27" t="s">
        <v>99</v>
      </c>
      <c r="AV101" s="36">
        <v>0</v>
      </c>
      <c r="AW101" s="43"/>
      <c r="AX101" s="43"/>
      <c r="AY101" s="43"/>
      <c r="AZ101" s="43">
        <v>1.665</v>
      </c>
      <c r="BA101" s="37"/>
      <c r="BB101" s="37"/>
      <c r="BC101" s="123">
        <f t="shared" si="26"/>
        <v>1.665</v>
      </c>
      <c r="BD101" s="36"/>
      <c r="BE101" s="49"/>
      <c r="BF101" s="49"/>
      <c r="BG101" s="49"/>
      <c r="BH101" s="124">
        <f t="shared" si="27"/>
        <v>1.665</v>
      </c>
      <c r="BI101" s="45">
        <f>BH101/BV101</f>
        <v>9.794117647058824E-2</v>
      </c>
      <c r="BJ101" s="39" t="s">
        <v>88</v>
      </c>
      <c r="BK101" s="136">
        <v>30</v>
      </c>
      <c r="BL101" s="137">
        <v>35</v>
      </c>
      <c r="BM101" s="137">
        <v>10</v>
      </c>
      <c r="BN101" s="137">
        <v>30</v>
      </c>
      <c r="BO101" s="137">
        <v>0</v>
      </c>
      <c r="BP101" s="137">
        <v>20</v>
      </c>
      <c r="BQ101" s="138">
        <f t="shared" si="28"/>
        <v>65</v>
      </c>
      <c r="BR101" s="138">
        <f t="shared" si="29"/>
        <v>40</v>
      </c>
      <c r="BS101" s="138">
        <f t="shared" si="30"/>
        <v>20</v>
      </c>
      <c r="BT101" s="138">
        <f t="shared" si="31"/>
        <v>125</v>
      </c>
      <c r="BU101" s="27" t="s">
        <v>371</v>
      </c>
      <c r="BV101" s="202">
        <v>17</v>
      </c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8"/>
      <c r="DD101" s="8"/>
      <c r="DE101" s="8"/>
      <c r="DF101" s="8"/>
      <c r="DG101" s="8"/>
      <c r="DH101" s="8"/>
      <c r="DI101" s="8"/>
      <c r="DJ101" s="8"/>
    </row>
    <row r="102" spans="1:114" ht="12.75" hidden="1" customHeight="1">
      <c r="A102" s="25" t="s">
        <v>372</v>
      </c>
      <c r="B102" s="75" t="s">
        <v>373</v>
      </c>
      <c r="C102" s="75" t="s">
        <v>374</v>
      </c>
      <c r="D102" s="29" t="s">
        <v>127</v>
      </c>
      <c r="E102" s="28" t="s">
        <v>78</v>
      </c>
      <c r="F102" s="25" t="s">
        <v>79</v>
      </c>
      <c r="G102" s="35" t="s">
        <v>80</v>
      </c>
      <c r="H102" s="35" t="s">
        <v>80</v>
      </c>
      <c r="I102" s="31" t="s">
        <v>86</v>
      </c>
      <c r="J102" s="30" t="s">
        <v>134</v>
      </c>
      <c r="K102" s="109">
        <v>20</v>
      </c>
      <c r="L102" s="33">
        <v>13</v>
      </c>
      <c r="M102" s="33">
        <v>6</v>
      </c>
      <c r="N102" s="33">
        <v>1</v>
      </c>
      <c r="O102" s="106">
        <f t="shared" si="25"/>
        <v>95</v>
      </c>
      <c r="P102" s="33">
        <v>59</v>
      </c>
      <c r="Q102" s="33">
        <v>32</v>
      </c>
      <c r="R102" s="33">
        <v>4</v>
      </c>
      <c r="S102" s="106">
        <f>SUM(T102:Y102)</f>
        <v>13</v>
      </c>
      <c r="T102" s="33">
        <v>0</v>
      </c>
      <c r="U102" s="33">
        <v>6</v>
      </c>
      <c r="V102" s="33">
        <v>7</v>
      </c>
      <c r="W102" s="33">
        <v>0</v>
      </c>
      <c r="X102" s="33">
        <v>0</v>
      </c>
      <c r="Y102" s="33">
        <v>0</v>
      </c>
      <c r="Z102" s="106">
        <f t="shared" ref="Z102:Z109" si="38">SUM(AA102:AF102)</f>
        <v>6</v>
      </c>
      <c r="AA102" s="33">
        <v>0</v>
      </c>
      <c r="AB102" s="33">
        <v>2</v>
      </c>
      <c r="AC102" s="33">
        <v>2</v>
      </c>
      <c r="AD102" s="33">
        <v>2</v>
      </c>
      <c r="AE102" s="33">
        <v>0</v>
      </c>
      <c r="AF102" s="33">
        <v>0</v>
      </c>
      <c r="AG102" s="106">
        <f>SUM(AH102:AM102)</f>
        <v>1</v>
      </c>
      <c r="AH102" s="33">
        <v>0</v>
      </c>
      <c r="AI102" s="33">
        <v>1</v>
      </c>
      <c r="AJ102" s="33">
        <v>0</v>
      </c>
      <c r="AK102" s="33">
        <v>0</v>
      </c>
      <c r="AL102" s="33">
        <v>0</v>
      </c>
      <c r="AM102" s="33">
        <v>0</v>
      </c>
      <c r="AN102" s="120">
        <f>(M102+N102)/K102</f>
        <v>0.35</v>
      </c>
      <c r="AO102" s="120">
        <f t="shared" ref="AO102:AO109" si="39">N102/K102</f>
        <v>0.05</v>
      </c>
      <c r="AP102" s="27" t="s">
        <v>93</v>
      </c>
      <c r="AQ102" s="27" t="s">
        <v>85</v>
      </c>
      <c r="AR102" s="35" t="s">
        <v>86</v>
      </c>
      <c r="AS102" s="30" t="s">
        <v>134</v>
      </c>
      <c r="AT102" s="35" t="s">
        <v>94</v>
      </c>
      <c r="AU102" s="30" t="s">
        <v>140</v>
      </c>
      <c r="AV102" s="36">
        <v>0</v>
      </c>
      <c r="AW102" s="37"/>
      <c r="AX102" s="37"/>
      <c r="AY102" s="36">
        <v>0.25</v>
      </c>
      <c r="AZ102" s="36">
        <v>1.7090000000000001</v>
      </c>
      <c r="BA102" s="36"/>
      <c r="BB102" s="36"/>
      <c r="BC102" s="123">
        <f t="shared" si="26"/>
        <v>1.9590000000000001</v>
      </c>
      <c r="BD102" s="49" t="s">
        <v>111</v>
      </c>
      <c r="BE102" s="49"/>
      <c r="BF102" s="49"/>
      <c r="BG102" s="69"/>
      <c r="BH102" s="124">
        <f t="shared" si="27"/>
        <v>1.9590000000000001</v>
      </c>
      <c r="BI102" s="45">
        <f t="shared" ref="BI102:BI109" si="40">BH102/K102</f>
        <v>9.7950000000000009E-2</v>
      </c>
      <c r="BJ102" s="39" t="s">
        <v>88</v>
      </c>
      <c r="BK102" s="136">
        <v>40</v>
      </c>
      <c r="BL102" s="137">
        <v>10</v>
      </c>
      <c r="BM102" s="137">
        <v>0</v>
      </c>
      <c r="BN102" s="137">
        <v>30</v>
      </c>
      <c r="BO102" s="137">
        <v>0</v>
      </c>
      <c r="BP102" s="137">
        <v>20</v>
      </c>
      <c r="BQ102" s="138">
        <f t="shared" si="28"/>
        <v>50</v>
      </c>
      <c r="BR102" s="138">
        <f t="shared" si="29"/>
        <v>30</v>
      </c>
      <c r="BS102" s="138">
        <f t="shared" si="30"/>
        <v>20</v>
      </c>
      <c r="BT102" s="138">
        <f t="shared" si="31"/>
        <v>100</v>
      </c>
      <c r="BU102" s="55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8"/>
      <c r="DD102" s="8"/>
      <c r="DE102" s="8"/>
      <c r="DF102" s="8"/>
      <c r="DG102" s="8"/>
      <c r="DH102" s="8"/>
      <c r="DI102" s="8"/>
      <c r="DJ102" s="8"/>
    </row>
    <row r="103" spans="1:114" ht="12.75" hidden="1" customHeight="1">
      <c r="A103" s="25" t="s">
        <v>375</v>
      </c>
      <c r="B103" s="50" t="s">
        <v>376</v>
      </c>
      <c r="C103" s="50" t="s">
        <v>374</v>
      </c>
      <c r="D103" s="29" t="s">
        <v>127</v>
      </c>
      <c r="E103" s="28" t="s">
        <v>78</v>
      </c>
      <c r="F103" s="25" t="s">
        <v>79</v>
      </c>
      <c r="G103" s="35" t="s">
        <v>91</v>
      </c>
      <c r="H103" s="35" t="s">
        <v>92</v>
      </c>
      <c r="I103" s="31" t="s">
        <v>213</v>
      </c>
      <c r="J103" s="30" t="s">
        <v>119</v>
      </c>
      <c r="K103" s="109">
        <v>97</v>
      </c>
      <c r="L103" s="33">
        <v>72</v>
      </c>
      <c r="M103" s="33">
        <v>19</v>
      </c>
      <c r="N103" s="33">
        <v>6</v>
      </c>
      <c r="O103" s="106">
        <f t="shared" si="25"/>
        <v>478</v>
      </c>
      <c r="P103" s="33">
        <v>356</v>
      </c>
      <c r="Q103" s="33">
        <v>100</v>
      </c>
      <c r="R103" s="33">
        <v>22</v>
      </c>
      <c r="S103" s="106">
        <f>SUM(T103:Y103)</f>
        <v>72</v>
      </c>
      <c r="T103" s="33">
        <v>0</v>
      </c>
      <c r="U103" s="33">
        <v>25</v>
      </c>
      <c r="V103" s="33">
        <v>26</v>
      </c>
      <c r="W103" s="33">
        <v>21</v>
      </c>
      <c r="X103" s="33">
        <v>0</v>
      </c>
      <c r="Y103" s="33">
        <v>0</v>
      </c>
      <c r="Z103" s="106">
        <f t="shared" si="38"/>
        <v>19</v>
      </c>
      <c r="AA103" s="33">
        <v>0</v>
      </c>
      <c r="AB103" s="33">
        <v>14</v>
      </c>
      <c r="AC103" s="33">
        <v>0</v>
      </c>
      <c r="AD103" s="33">
        <v>0</v>
      </c>
      <c r="AE103" s="33">
        <v>3</v>
      </c>
      <c r="AF103" s="33">
        <v>2</v>
      </c>
      <c r="AG103" s="106">
        <f>SUM(AH103:AM103)</f>
        <v>6</v>
      </c>
      <c r="AH103" s="33">
        <v>0</v>
      </c>
      <c r="AI103" s="33">
        <v>4</v>
      </c>
      <c r="AJ103" s="33">
        <v>2</v>
      </c>
      <c r="AK103" s="33">
        <v>0</v>
      </c>
      <c r="AL103" s="33">
        <v>0</v>
      </c>
      <c r="AM103" s="33">
        <v>0</v>
      </c>
      <c r="AN103" s="120">
        <f>(Z103+AG103)/K103</f>
        <v>0.25773195876288657</v>
      </c>
      <c r="AO103" s="120">
        <f t="shared" si="39"/>
        <v>6.1855670103092786E-2</v>
      </c>
      <c r="AP103" s="27" t="s">
        <v>93</v>
      </c>
      <c r="AQ103" s="27" t="s">
        <v>85</v>
      </c>
      <c r="AR103" s="35" t="s">
        <v>210</v>
      </c>
      <c r="AS103" s="30" t="s">
        <v>87</v>
      </c>
      <c r="AT103" s="35" t="s">
        <v>82</v>
      </c>
      <c r="AU103" s="30" t="s">
        <v>101</v>
      </c>
      <c r="AV103" s="36">
        <v>6.9498053999999998</v>
      </c>
      <c r="AW103" s="37"/>
      <c r="AX103" s="37"/>
      <c r="AY103" s="37"/>
      <c r="AZ103" s="37"/>
      <c r="BA103" s="37"/>
      <c r="BB103" s="37"/>
      <c r="BC103" s="123">
        <f t="shared" si="26"/>
        <v>6.9498053999999998</v>
      </c>
      <c r="BD103" s="49" t="s">
        <v>111</v>
      </c>
      <c r="BE103" s="49"/>
      <c r="BF103" s="49">
        <v>1.65</v>
      </c>
      <c r="BG103" s="69"/>
      <c r="BH103" s="124">
        <f t="shared" si="27"/>
        <v>8.5998053999999993</v>
      </c>
      <c r="BI103" s="45">
        <f t="shared" si="40"/>
        <v>8.8657787628865975E-2</v>
      </c>
      <c r="BJ103" s="39" t="s">
        <v>102</v>
      </c>
      <c r="BK103" s="136">
        <v>40</v>
      </c>
      <c r="BL103" s="137">
        <v>10</v>
      </c>
      <c r="BM103" s="137">
        <v>80</v>
      </c>
      <c r="BN103" s="137">
        <v>70</v>
      </c>
      <c r="BO103" s="137">
        <v>20</v>
      </c>
      <c r="BP103" s="137">
        <v>20</v>
      </c>
      <c r="BQ103" s="138">
        <f t="shared" si="28"/>
        <v>50</v>
      </c>
      <c r="BR103" s="138">
        <f t="shared" si="29"/>
        <v>150</v>
      </c>
      <c r="BS103" s="138">
        <f t="shared" si="30"/>
        <v>40</v>
      </c>
      <c r="BT103" s="138">
        <f t="shared" si="31"/>
        <v>240</v>
      </c>
      <c r="BU103" s="55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8"/>
      <c r="DD103" s="8"/>
      <c r="DE103" s="8"/>
      <c r="DF103" s="8"/>
      <c r="DG103" s="8"/>
      <c r="DH103" s="8"/>
      <c r="DI103" s="8"/>
      <c r="DJ103" s="8"/>
    </row>
    <row r="104" spans="1:114" ht="12.75" hidden="1" customHeight="1">
      <c r="A104" s="25" t="s">
        <v>377</v>
      </c>
      <c r="B104" s="50" t="s">
        <v>378</v>
      </c>
      <c r="C104" s="50" t="s">
        <v>379</v>
      </c>
      <c r="D104" s="30" t="s">
        <v>150</v>
      </c>
      <c r="E104" s="28" t="s">
        <v>151</v>
      </c>
      <c r="F104" s="25" t="s">
        <v>79</v>
      </c>
      <c r="G104" s="28" t="s">
        <v>91</v>
      </c>
      <c r="H104" s="28" t="s">
        <v>92</v>
      </c>
      <c r="I104" s="31" t="s">
        <v>82</v>
      </c>
      <c r="J104" s="30" t="s">
        <v>87</v>
      </c>
      <c r="K104" s="109">
        <v>25</v>
      </c>
      <c r="L104" s="24">
        <v>18</v>
      </c>
      <c r="M104" s="24">
        <v>6</v>
      </c>
      <c r="N104" s="33">
        <v>1</v>
      </c>
      <c r="O104" s="106">
        <f t="shared" si="25"/>
        <v>113</v>
      </c>
      <c r="P104" s="33">
        <v>82</v>
      </c>
      <c r="Q104" s="33">
        <v>26</v>
      </c>
      <c r="R104" s="33">
        <v>5</v>
      </c>
      <c r="S104" s="106">
        <f>SUM(T104:Y104)</f>
        <v>18</v>
      </c>
      <c r="T104" s="33">
        <v>0</v>
      </c>
      <c r="U104" s="33">
        <v>8</v>
      </c>
      <c r="V104" s="33">
        <v>8</v>
      </c>
      <c r="W104" s="33">
        <v>2</v>
      </c>
      <c r="X104" s="33">
        <v>0</v>
      </c>
      <c r="Y104" s="33">
        <v>0</v>
      </c>
      <c r="Z104" s="106">
        <f t="shared" si="38"/>
        <v>6</v>
      </c>
      <c r="AA104" s="33">
        <v>0</v>
      </c>
      <c r="AB104" s="33">
        <v>4</v>
      </c>
      <c r="AC104" s="33">
        <v>0</v>
      </c>
      <c r="AD104" s="33">
        <v>0</v>
      </c>
      <c r="AE104" s="33">
        <v>2</v>
      </c>
      <c r="AF104" s="33">
        <v>0</v>
      </c>
      <c r="AG104" s="106">
        <f>SUM(AH104:AM104)</f>
        <v>1</v>
      </c>
      <c r="AH104" s="33">
        <v>0</v>
      </c>
      <c r="AI104" s="33">
        <v>1</v>
      </c>
      <c r="AJ104" s="33">
        <v>0</v>
      </c>
      <c r="AK104" s="33">
        <v>0</v>
      </c>
      <c r="AL104" s="33">
        <v>0</v>
      </c>
      <c r="AM104" s="33">
        <v>0</v>
      </c>
      <c r="AN104" s="120">
        <f>(Z104+AG104)/K104</f>
        <v>0.28000000000000003</v>
      </c>
      <c r="AO104" s="120">
        <f t="shared" si="39"/>
        <v>0.04</v>
      </c>
      <c r="AP104" s="27" t="s">
        <v>93</v>
      </c>
      <c r="AQ104" s="28" t="s">
        <v>85</v>
      </c>
      <c r="AR104" s="35" t="s">
        <v>82</v>
      </c>
      <c r="AS104" s="47" t="s">
        <v>87</v>
      </c>
      <c r="AT104" s="35" t="s">
        <v>86</v>
      </c>
      <c r="AU104" s="47" t="s">
        <v>140</v>
      </c>
      <c r="AV104" s="36">
        <v>0</v>
      </c>
      <c r="AW104" s="43"/>
      <c r="AX104" s="43">
        <v>2.6019999999999999</v>
      </c>
      <c r="AY104" s="43"/>
      <c r="AZ104" s="37"/>
      <c r="BA104" s="37"/>
      <c r="BB104" s="37"/>
      <c r="BC104" s="123">
        <f t="shared" si="26"/>
        <v>2.6019999999999999</v>
      </c>
      <c r="BD104" s="36" t="s">
        <v>111</v>
      </c>
      <c r="BE104" s="44"/>
      <c r="BF104" s="44"/>
      <c r="BG104" s="44"/>
      <c r="BH104" s="124">
        <f t="shared" si="27"/>
        <v>2.6019999999999999</v>
      </c>
      <c r="BI104" s="45">
        <f t="shared" si="40"/>
        <v>0.10407999999999999</v>
      </c>
      <c r="BJ104" s="39" t="s">
        <v>88</v>
      </c>
      <c r="BK104" s="136">
        <v>50</v>
      </c>
      <c r="BL104" s="137">
        <v>25</v>
      </c>
      <c r="BM104" s="137">
        <v>0</v>
      </c>
      <c r="BN104" s="137">
        <v>10</v>
      </c>
      <c r="BO104" s="137">
        <v>0</v>
      </c>
      <c r="BP104" s="137">
        <v>20</v>
      </c>
      <c r="BQ104" s="138">
        <f t="shared" si="28"/>
        <v>75</v>
      </c>
      <c r="BR104" s="138">
        <f t="shared" si="29"/>
        <v>10</v>
      </c>
      <c r="BS104" s="138">
        <f t="shared" si="30"/>
        <v>20</v>
      </c>
      <c r="BT104" s="138">
        <f t="shared" si="31"/>
        <v>105</v>
      </c>
      <c r="BU104" s="55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  <c r="DI104" s="8"/>
      <c r="DJ104" s="8"/>
    </row>
    <row r="105" spans="1:114" ht="12.75" hidden="1" customHeight="1">
      <c r="A105" s="24" t="s">
        <v>380</v>
      </c>
      <c r="B105" s="35" t="s">
        <v>381</v>
      </c>
      <c r="C105" s="35" t="s">
        <v>382</v>
      </c>
      <c r="D105" s="50" t="s">
        <v>313</v>
      </c>
      <c r="E105" s="28" t="s">
        <v>151</v>
      </c>
      <c r="F105" s="24" t="s">
        <v>108</v>
      </c>
      <c r="G105" s="47" t="s">
        <v>92</v>
      </c>
      <c r="H105" s="47" t="s">
        <v>92</v>
      </c>
      <c r="I105" s="31" t="s">
        <v>86</v>
      </c>
      <c r="J105" s="30" t="s">
        <v>87</v>
      </c>
      <c r="K105" s="112">
        <v>40</v>
      </c>
      <c r="L105" s="24">
        <v>28</v>
      </c>
      <c r="M105" s="24">
        <v>9</v>
      </c>
      <c r="N105" s="24">
        <v>3</v>
      </c>
      <c r="O105" s="106">
        <f t="shared" si="25"/>
        <v>196</v>
      </c>
      <c r="P105" s="24">
        <v>140</v>
      </c>
      <c r="Q105" s="24">
        <v>43</v>
      </c>
      <c r="R105" s="24">
        <v>13</v>
      </c>
      <c r="S105" s="106">
        <f>SUM(T105:Y105)</f>
        <v>28</v>
      </c>
      <c r="T105" s="24">
        <v>0</v>
      </c>
      <c r="U105" s="24">
        <v>12</v>
      </c>
      <c r="V105" s="24">
        <v>11</v>
      </c>
      <c r="W105" s="24">
        <v>5</v>
      </c>
      <c r="X105" s="24">
        <v>0</v>
      </c>
      <c r="Y105" s="24">
        <v>0</v>
      </c>
      <c r="Z105" s="106">
        <f t="shared" si="38"/>
        <v>9</v>
      </c>
      <c r="AA105" s="24">
        <v>0</v>
      </c>
      <c r="AB105" s="24">
        <v>6</v>
      </c>
      <c r="AC105" s="24">
        <v>2</v>
      </c>
      <c r="AD105" s="24">
        <v>0</v>
      </c>
      <c r="AE105" s="24">
        <v>1</v>
      </c>
      <c r="AF105" s="24">
        <v>0</v>
      </c>
      <c r="AG105" s="106">
        <f>SUM(AH105:AM105)</f>
        <v>3</v>
      </c>
      <c r="AH105" s="24">
        <v>0</v>
      </c>
      <c r="AI105" s="24">
        <v>2</v>
      </c>
      <c r="AJ105" s="24">
        <v>1</v>
      </c>
      <c r="AK105" s="24">
        <v>0</v>
      </c>
      <c r="AL105" s="24">
        <v>0</v>
      </c>
      <c r="AM105" s="24">
        <v>0</v>
      </c>
      <c r="AN105" s="120">
        <f>(Z105+AG105)/K105</f>
        <v>0.3</v>
      </c>
      <c r="AO105" s="120">
        <f t="shared" si="39"/>
        <v>7.4999999999999997E-2</v>
      </c>
      <c r="AP105" s="27" t="s">
        <v>93</v>
      </c>
      <c r="AQ105" s="27" t="s">
        <v>85</v>
      </c>
      <c r="AR105" s="58" t="s">
        <v>86</v>
      </c>
      <c r="AS105" s="30" t="s">
        <v>87</v>
      </c>
      <c r="AT105" s="35" t="s">
        <v>109</v>
      </c>
      <c r="AU105" s="47" t="s">
        <v>134</v>
      </c>
      <c r="AV105" s="36">
        <v>0</v>
      </c>
      <c r="AW105" s="43"/>
      <c r="AX105" s="43"/>
      <c r="AY105" s="36">
        <v>2</v>
      </c>
      <c r="AZ105" s="36">
        <v>2.1739999999999999</v>
      </c>
      <c r="BA105" s="37"/>
      <c r="BB105" s="37"/>
      <c r="BC105" s="123">
        <f t="shared" si="26"/>
        <v>4.1739999999999995</v>
      </c>
      <c r="BD105" s="24" t="s">
        <v>111</v>
      </c>
      <c r="BE105" s="44"/>
      <c r="BF105" s="44"/>
      <c r="BG105" s="67"/>
      <c r="BH105" s="124">
        <f t="shared" si="27"/>
        <v>4.1739999999999995</v>
      </c>
      <c r="BI105" s="45">
        <f t="shared" si="40"/>
        <v>0.10434999999999998</v>
      </c>
      <c r="BJ105" s="39" t="s">
        <v>102</v>
      </c>
      <c r="BK105" s="136">
        <v>50</v>
      </c>
      <c r="BL105" s="137">
        <v>45</v>
      </c>
      <c r="BM105" s="137">
        <v>50</v>
      </c>
      <c r="BN105" s="137">
        <v>10</v>
      </c>
      <c r="BO105" s="137">
        <v>20</v>
      </c>
      <c r="BP105" s="137">
        <v>20</v>
      </c>
      <c r="BQ105" s="138">
        <f t="shared" si="28"/>
        <v>95</v>
      </c>
      <c r="BR105" s="138">
        <f t="shared" si="29"/>
        <v>60</v>
      </c>
      <c r="BS105" s="138">
        <f t="shared" si="30"/>
        <v>40</v>
      </c>
      <c r="BT105" s="138">
        <f t="shared" si="31"/>
        <v>195</v>
      </c>
      <c r="BU105" s="55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8"/>
      <c r="DD105" s="8"/>
      <c r="DE105" s="8"/>
      <c r="DF105" s="8"/>
      <c r="DG105" s="8"/>
      <c r="DH105" s="8"/>
      <c r="DI105" s="8"/>
      <c r="DJ105" s="8"/>
    </row>
    <row r="106" spans="1:114" ht="12.75" hidden="1" customHeight="1">
      <c r="A106" s="25" t="s">
        <v>383</v>
      </c>
      <c r="B106" s="50" t="s">
        <v>144</v>
      </c>
      <c r="C106" s="29" t="s">
        <v>384</v>
      </c>
      <c r="D106" s="29" t="s">
        <v>150</v>
      </c>
      <c r="E106" s="28" t="s">
        <v>151</v>
      </c>
      <c r="F106" s="25" t="s">
        <v>79</v>
      </c>
      <c r="G106" s="27" t="s">
        <v>80</v>
      </c>
      <c r="H106" s="27" t="s">
        <v>385</v>
      </c>
      <c r="I106" s="47" t="s">
        <v>86</v>
      </c>
      <c r="J106" s="35" t="s">
        <v>121</v>
      </c>
      <c r="K106" s="112">
        <v>4</v>
      </c>
      <c r="L106" s="33">
        <v>2</v>
      </c>
      <c r="M106" s="33">
        <v>2</v>
      </c>
      <c r="N106" s="33">
        <v>0</v>
      </c>
      <c r="O106" s="106">
        <f t="shared" si="25"/>
        <v>16</v>
      </c>
      <c r="P106" s="33">
        <v>8</v>
      </c>
      <c r="Q106" s="33">
        <v>8</v>
      </c>
      <c r="R106" s="33">
        <v>0</v>
      </c>
      <c r="S106" s="106">
        <f>SUM(T106:W106)</f>
        <v>2</v>
      </c>
      <c r="T106" s="33">
        <v>0</v>
      </c>
      <c r="U106" s="33">
        <v>2</v>
      </c>
      <c r="V106" s="33">
        <v>0</v>
      </c>
      <c r="W106" s="33">
        <v>0</v>
      </c>
      <c r="X106" s="33">
        <v>0</v>
      </c>
      <c r="Y106" s="33">
        <v>0</v>
      </c>
      <c r="Z106" s="106">
        <f t="shared" si="38"/>
        <v>2</v>
      </c>
      <c r="AA106" s="33">
        <v>0</v>
      </c>
      <c r="AB106" s="33">
        <v>2</v>
      </c>
      <c r="AC106" s="33">
        <v>0</v>
      </c>
      <c r="AD106" s="33">
        <v>0</v>
      </c>
      <c r="AE106" s="33">
        <v>0</v>
      </c>
      <c r="AF106" s="33">
        <v>0</v>
      </c>
      <c r="AG106" s="106">
        <f>SUM(AH106:AJ106)</f>
        <v>0</v>
      </c>
      <c r="AH106" s="33">
        <v>0</v>
      </c>
      <c r="AI106" s="33">
        <v>0</v>
      </c>
      <c r="AJ106" s="33">
        <v>0</v>
      </c>
      <c r="AK106" s="33">
        <v>0</v>
      </c>
      <c r="AL106" s="33">
        <v>0</v>
      </c>
      <c r="AM106" s="33">
        <v>0</v>
      </c>
      <c r="AN106" s="120">
        <f>(M106+N106)/K106</f>
        <v>0.5</v>
      </c>
      <c r="AO106" s="120">
        <f t="shared" si="39"/>
        <v>0</v>
      </c>
      <c r="AP106" s="27" t="s">
        <v>93</v>
      </c>
      <c r="AQ106" s="27" t="s">
        <v>85</v>
      </c>
      <c r="AR106" s="47" t="s">
        <v>86</v>
      </c>
      <c r="AS106" s="35" t="s">
        <v>121</v>
      </c>
      <c r="AT106" s="47" t="s">
        <v>109</v>
      </c>
      <c r="AU106" s="35" t="s">
        <v>146</v>
      </c>
      <c r="AV106" s="36">
        <v>0</v>
      </c>
      <c r="AW106" s="43"/>
      <c r="AX106" s="43"/>
      <c r="AY106" s="43">
        <v>0.46800000000000003</v>
      </c>
      <c r="AZ106" s="37"/>
      <c r="BA106" s="37"/>
      <c r="BB106" s="37"/>
      <c r="BC106" s="123">
        <f t="shared" si="26"/>
        <v>0.46800000000000003</v>
      </c>
      <c r="BD106" s="36"/>
      <c r="BE106" s="44"/>
      <c r="BF106" s="44"/>
      <c r="BG106" s="44"/>
      <c r="BH106" s="124">
        <f t="shared" si="27"/>
        <v>0.46800000000000003</v>
      </c>
      <c r="BI106" s="45">
        <f t="shared" si="40"/>
        <v>0.11700000000000001</v>
      </c>
      <c r="BJ106" s="39" t="s">
        <v>102</v>
      </c>
      <c r="BK106" s="136">
        <v>50</v>
      </c>
      <c r="BL106" s="137">
        <v>25</v>
      </c>
      <c r="BM106" s="137">
        <v>10</v>
      </c>
      <c r="BN106" s="137">
        <v>70</v>
      </c>
      <c r="BO106" s="137">
        <v>0</v>
      </c>
      <c r="BP106" s="137">
        <v>20</v>
      </c>
      <c r="BQ106" s="138">
        <f t="shared" si="28"/>
        <v>75</v>
      </c>
      <c r="BR106" s="138">
        <f t="shared" si="29"/>
        <v>80</v>
      </c>
      <c r="BS106" s="138">
        <f t="shared" si="30"/>
        <v>20</v>
      </c>
      <c r="BT106" s="138">
        <f t="shared" si="31"/>
        <v>175</v>
      </c>
      <c r="BU106" s="27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  <c r="DJ106" s="8"/>
    </row>
    <row r="107" spans="1:114" ht="12" hidden="1" customHeight="1">
      <c r="A107" s="25" t="s">
        <v>386</v>
      </c>
      <c r="B107" s="50" t="s">
        <v>387</v>
      </c>
      <c r="C107" s="29" t="s">
        <v>388</v>
      </c>
      <c r="D107" s="29" t="s">
        <v>274</v>
      </c>
      <c r="E107" s="28" t="s">
        <v>118</v>
      </c>
      <c r="F107" s="25" t="s">
        <v>79</v>
      </c>
      <c r="G107" s="27" t="s">
        <v>91</v>
      </c>
      <c r="H107" s="27" t="s">
        <v>92</v>
      </c>
      <c r="I107" s="47" t="s">
        <v>214</v>
      </c>
      <c r="J107" s="35" t="s">
        <v>134</v>
      </c>
      <c r="K107" s="112">
        <v>34</v>
      </c>
      <c r="L107" s="33">
        <v>28</v>
      </c>
      <c r="M107" s="33">
        <v>5</v>
      </c>
      <c r="N107" s="33">
        <v>1</v>
      </c>
      <c r="O107" s="106">
        <f t="shared" si="25"/>
        <v>158</v>
      </c>
      <c r="P107" s="33">
        <v>130</v>
      </c>
      <c r="Q107" s="33">
        <v>24</v>
      </c>
      <c r="R107" s="33">
        <v>4</v>
      </c>
      <c r="S107" s="106">
        <f>SUM(T107:Y107)</f>
        <v>28</v>
      </c>
      <c r="T107" s="33">
        <v>0</v>
      </c>
      <c r="U107" s="33">
        <v>12</v>
      </c>
      <c r="V107" s="33">
        <v>14</v>
      </c>
      <c r="W107" s="33">
        <v>2</v>
      </c>
      <c r="X107" s="33">
        <v>0</v>
      </c>
      <c r="Y107" s="33">
        <v>0</v>
      </c>
      <c r="Z107" s="106">
        <f t="shared" si="38"/>
        <v>5</v>
      </c>
      <c r="AA107" s="33">
        <v>0</v>
      </c>
      <c r="AB107" s="33">
        <v>4</v>
      </c>
      <c r="AC107" s="33">
        <v>0</v>
      </c>
      <c r="AD107" s="33">
        <v>0</v>
      </c>
      <c r="AE107" s="33">
        <v>1</v>
      </c>
      <c r="AF107" s="33">
        <v>0</v>
      </c>
      <c r="AG107" s="106">
        <f>SUM(AH107:AM107)</f>
        <v>1</v>
      </c>
      <c r="AH107" s="33">
        <v>0</v>
      </c>
      <c r="AI107" s="33">
        <v>1</v>
      </c>
      <c r="AJ107" s="33">
        <v>0</v>
      </c>
      <c r="AK107" s="33">
        <v>0</v>
      </c>
      <c r="AL107" s="33">
        <v>0</v>
      </c>
      <c r="AM107" s="33">
        <v>0</v>
      </c>
      <c r="AN107" s="120">
        <f>(Z107+AG107)/K107</f>
        <v>0.17647058823529413</v>
      </c>
      <c r="AO107" s="120">
        <f t="shared" si="39"/>
        <v>2.9411764705882353E-2</v>
      </c>
      <c r="AP107" s="27" t="s">
        <v>93</v>
      </c>
      <c r="AQ107" s="27" t="s">
        <v>85</v>
      </c>
      <c r="AR107" s="47" t="s">
        <v>97</v>
      </c>
      <c r="AS107" s="35" t="s">
        <v>83</v>
      </c>
      <c r="AT107" s="47" t="s">
        <v>100</v>
      </c>
      <c r="AU107" s="35" t="s">
        <v>83</v>
      </c>
      <c r="AV107" s="36">
        <v>1.64518345</v>
      </c>
      <c r="AW107" s="43"/>
      <c r="AX107" s="43"/>
      <c r="AY107" s="43"/>
      <c r="AZ107" s="37"/>
      <c r="BA107" s="37"/>
      <c r="BB107" s="37"/>
      <c r="BC107" s="123">
        <f t="shared" si="26"/>
        <v>1.64518345</v>
      </c>
      <c r="BD107" s="36" t="s">
        <v>111</v>
      </c>
      <c r="BE107" s="44"/>
      <c r="BF107" s="44">
        <v>1.8</v>
      </c>
      <c r="BG107" s="44">
        <v>1.2999999999999999E-2</v>
      </c>
      <c r="BH107" s="124">
        <f t="shared" si="27"/>
        <v>3.4581834499999999</v>
      </c>
      <c r="BI107" s="45">
        <f t="shared" si="40"/>
        <v>0.10171127794117647</v>
      </c>
      <c r="BJ107" s="39" t="s">
        <v>88</v>
      </c>
      <c r="BK107" s="136">
        <v>20</v>
      </c>
      <c r="BL107" s="137">
        <v>15</v>
      </c>
      <c r="BM107" s="137">
        <v>30</v>
      </c>
      <c r="BN107" s="137">
        <v>70</v>
      </c>
      <c r="BO107" s="137">
        <v>0</v>
      </c>
      <c r="BP107" s="137">
        <v>10</v>
      </c>
      <c r="BQ107" s="138">
        <f t="shared" si="28"/>
        <v>35</v>
      </c>
      <c r="BR107" s="138">
        <f t="shared" si="29"/>
        <v>100</v>
      </c>
      <c r="BS107" s="138">
        <f t="shared" si="30"/>
        <v>10</v>
      </c>
      <c r="BT107" s="138">
        <f t="shared" si="31"/>
        <v>145</v>
      </c>
      <c r="BU107" s="27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8"/>
      <c r="DD107" s="8"/>
      <c r="DE107" s="8"/>
      <c r="DF107" s="8"/>
      <c r="DG107" s="8"/>
      <c r="DH107" s="8"/>
      <c r="DI107" s="8"/>
      <c r="DJ107" s="8"/>
    </row>
    <row r="108" spans="1:114" ht="12.75" hidden="1" customHeight="1">
      <c r="A108" s="26" t="s">
        <v>389</v>
      </c>
      <c r="B108" s="29" t="s">
        <v>390</v>
      </c>
      <c r="C108" s="29" t="s">
        <v>391</v>
      </c>
      <c r="D108" s="29" t="s">
        <v>106</v>
      </c>
      <c r="E108" s="28" t="s">
        <v>107</v>
      </c>
      <c r="F108" s="25" t="s">
        <v>79</v>
      </c>
      <c r="G108" s="27" t="s">
        <v>80</v>
      </c>
      <c r="H108" s="27" t="s">
        <v>81</v>
      </c>
      <c r="I108" s="56" t="s">
        <v>82</v>
      </c>
      <c r="J108" s="28" t="s">
        <v>135</v>
      </c>
      <c r="K108" s="113">
        <v>6</v>
      </c>
      <c r="L108" s="33">
        <v>6</v>
      </c>
      <c r="M108" s="33">
        <v>0</v>
      </c>
      <c r="N108" s="33">
        <v>0</v>
      </c>
      <c r="O108" s="106">
        <v>26</v>
      </c>
      <c r="P108" s="33">
        <v>24</v>
      </c>
      <c r="Q108" s="33">
        <v>0</v>
      </c>
      <c r="R108" s="33">
        <v>0</v>
      </c>
      <c r="S108" s="106">
        <f>SUM(T108:Y108)</f>
        <v>6</v>
      </c>
      <c r="T108" s="33">
        <v>0</v>
      </c>
      <c r="U108" s="33">
        <v>4</v>
      </c>
      <c r="V108" s="33">
        <v>2</v>
      </c>
      <c r="W108" s="33">
        <v>0</v>
      </c>
      <c r="X108" s="33">
        <v>0</v>
      </c>
      <c r="Y108" s="33">
        <v>0</v>
      </c>
      <c r="Z108" s="106">
        <f t="shared" si="38"/>
        <v>0</v>
      </c>
      <c r="AA108" s="33">
        <v>0</v>
      </c>
      <c r="AB108" s="33">
        <v>0</v>
      </c>
      <c r="AC108" s="33">
        <v>0</v>
      </c>
      <c r="AD108" s="33">
        <v>0</v>
      </c>
      <c r="AE108" s="33">
        <v>0</v>
      </c>
      <c r="AF108" s="33">
        <v>0</v>
      </c>
      <c r="AG108" s="106">
        <f>SUM(AH108:AM108)</f>
        <v>0</v>
      </c>
      <c r="AH108" s="33">
        <v>0</v>
      </c>
      <c r="AI108" s="33">
        <v>0</v>
      </c>
      <c r="AJ108" s="33">
        <v>0</v>
      </c>
      <c r="AK108" s="33">
        <v>0</v>
      </c>
      <c r="AL108" s="33">
        <v>0</v>
      </c>
      <c r="AM108" s="33">
        <v>0</v>
      </c>
      <c r="AN108" s="120">
        <f>(Z108+AG108)/K108</f>
        <v>0</v>
      </c>
      <c r="AO108" s="120">
        <f t="shared" si="39"/>
        <v>0</v>
      </c>
      <c r="AP108" s="27" t="s">
        <v>84</v>
      </c>
      <c r="AQ108" s="27" t="s">
        <v>85</v>
      </c>
      <c r="AR108" s="27" t="s">
        <v>82</v>
      </c>
      <c r="AS108" s="27" t="s">
        <v>135</v>
      </c>
      <c r="AT108" s="27" t="s">
        <v>86</v>
      </c>
      <c r="AU108" s="27" t="s">
        <v>135</v>
      </c>
      <c r="AV108" s="36">
        <v>0</v>
      </c>
      <c r="AW108" s="36"/>
      <c r="AX108" s="36">
        <v>0.70199999999999996</v>
      </c>
      <c r="AY108" s="37"/>
      <c r="AZ108" s="37"/>
      <c r="BA108" s="37"/>
      <c r="BB108" s="37"/>
      <c r="BC108" s="123">
        <f t="shared" si="26"/>
        <v>0.70199999999999996</v>
      </c>
      <c r="BD108" s="36" t="s">
        <v>111</v>
      </c>
      <c r="BE108" s="49"/>
      <c r="BF108" s="49"/>
      <c r="BG108" s="49"/>
      <c r="BH108" s="124">
        <f t="shared" si="27"/>
        <v>0.70199999999999996</v>
      </c>
      <c r="BI108" s="45">
        <f t="shared" si="40"/>
        <v>0.11699999999999999</v>
      </c>
      <c r="BJ108" s="39" t="s">
        <v>88</v>
      </c>
      <c r="BK108" s="136">
        <v>30</v>
      </c>
      <c r="BL108" s="137">
        <v>35</v>
      </c>
      <c r="BM108" s="137">
        <v>0</v>
      </c>
      <c r="BN108" s="137">
        <v>70</v>
      </c>
      <c r="BO108" s="137">
        <v>0</v>
      </c>
      <c r="BP108" s="137">
        <v>20</v>
      </c>
      <c r="BQ108" s="138">
        <f t="shared" si="28"/>
        <v>65</v>
      </c>
      <c r="BR108" s="138">
        <f t="shared" si="29"/>
        <v>70</v>
      </c>
      <c r="BS108" s="138">
        <f t="shared" si="30"/>
        <v>20</v>
      </c>
      <c r="BT108" s="138">
        <f t="shared" si="31"/>
        <v>155</v>
      </c>
      <c r="BU108" s="27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8"/>
      <c r="DD108" s="8"/>
      <c r="DE108" s="8"/>
      <c r="DF108" s="8"/>
      <c r="DG108" s="8"/>
      <c r="DH108" s="8"/>
      <c r="DI108" s="8"/>
      <c r="DJ108" s="8"/>
    </row>
    <row r="109" spans="1:114" ht="12.75" hidden="1" customHeight="1">
      <c r="A109" s="24" t="s">
        <v>392</v>
      </c>
      <c r="B109" s="29" t="s">
        <v>393</v>
      </c>
      <c r="C109" s="30" t="s">
        <v>394</v>
      </c>
      <c r="D109" s="29" t="s">
        <v>77</v>
      </c>
      <c r="E109" s="28" t="s">
        <v>78</v>
      </c>
      <c r="F109" s="24" t="s">
        <v>108</v>
      </c>
      <c r="G109" s="29" t="s">
        <v>395</v>
      </c>
      <c r="H109" s="29" t="s">
        <v>395</v>
      </c>
      <c r="I109" s="76" t="s">
        <v>109</v>
      </c>
      <c r="J109" s="30" t="s">
        <v>87</v>
      </c>
      <c r="K109" s="106">
        <v>38</v>
      </c>
      <c r="L109" s="72">
        <v>27</v>
      </c>
      <c r="M109" s="72">
        <v>9</v>
      </c>
      <c r="N109" s="72">
        <v>2</v>
      </c>
      <c r="O109" s="106">
        <f t="shared" ref="O109:O121" si="41">SUM(P109:R109)</f>
        <v>173</v>
      </c>
      <c r="P109" s="72">
        <v>125</v>
      </c>
      <c r="Q109" s="72">
        <v>40</v>
      </c>
      <c r="R109" s="72">
        <v>8</v>
      </c>
      <c r="S109" s="106">
        <f>SUM(T109:Y109)</f>
        <v>27</v>
      </c>
      <c r="T109" s="72">
        <v>0</v>
      </c>
      <c r="U109" s="72">
        <v>13</v>
      </c>
      <c r="V109" s="72">
        <v>12</v>
      </c>
      <c r="W109" s="72">
        <v>2</v>
      </c>
      <c r="X109" s="72">
        <v>0</v>
      </c>
      <c r="Y109" s="72">
        <v>0</v>
      </c>
      <c r="Z109" s="106">
        <f t="shared" si="38"/>
        <v>9</v>
      </c>
      <c r="AA109" s="72">
        <v>0</v>
      </c>
      <c r="AB109" s="72">
        <v>9</v>
      </c>
      <c r="AC109" s="72">
        <v>0</v>
      </c>
      <c r="AD109" s="72">
        <v>0</v>
      </c>
      <c r="AE109" s="72">
        <v>0</v>
      </c>
      <c r="AF109" s="72">
        <v>0</v>
      </c>
      <c r="AG109" s="106">
        <f>SUM(AH109:AM109)</f>
        <v>2</v>
      </c>
      <c r="AH109" s="72">
        <v>0</v>
      </c>
      <c r="AI109" s="72">
        <v>2</v>
      </c>
      <c r="AJ109" s="72">
        <v>0</v>
      </c>
      <c r="AK109" s="72">
        <v>0</v>
      </c>
      <c r="AL109" s="72">
        <v>0</v>
      </c>
      <c r="AM109" s="72">
        <v>0</v>
      </c>
      <c r="AN109" s="120">
        <f>(M109+N109)/K109</f>
        <v>0.28947368421052633</v>
      </c>
      <c r="AO109" s="120">
        <f t="shared" si="39"/>
        <v>5.2631578947368418E-2</v>
      </c>
      <c r="AP109" s="27" t="s">
        <v>93</v>
      </c>
      <c r="AQ109" s="29" t="s">
        <v>85</v>
      </c>
      <c r="AR109" s="29" t="s">
        <v>109</v>
      </c>
      <c r="AS109" s="30" t="s">
        <v>87</v>
      </c>
      <c r="AT109" s="29" t="s">
        <v>94</v>
      </c>
      <c r="AU109" s="30" t="s">
        <v>98</v>
      </c>
      <c r="AV109" s="36">
        <v>0</v>
      </c>
      <c r="AW109" s="36"/>
      <c r="AX109" s="37"/>
      <c r="AY109" s="36"/>
      <c r="AZ109" s="36">
        <v>0.2</v>
      </c>
      <c r="BA109" s="36">
        <v>3.524</v>
      </c>
      <c r="BB109" s="36"/>
      <c r="BC109" s="123">
        <f t="shared" si="26"/>
        <v>3.7240000000000002</v>
      </c>
      <c r="BD109" s="24"/>
      <c r="BE109" s="24"/>
      <c r="BF109" s="24"/>
      <c r="BG109" s="24"/>
      <c r="BH109" s="124">
        <f t="shared" si="27"/>
        <v>3.7240000000000002</v>
      </c>
      <c r="BI109" s="45">
        <f t="shared" si="40"/>
        <v>9.8000000000000004E-2</v>
      </c>
      <c r="BJ109" s="39" t="s">
        <v>88</v>
      </c>
      <c r="BK109" s="136">
        <v>40</v>
      </c>
      <c r="BL109" s="137">
        <v>20</v>
      </c>
      <c r="BM109" s="137">
        <v>50</v>
      </c>
      <c r="BN109" s="137">
        <v>30</v>
      </c>
      <c r="BO109" s="137">
        <v>0</v>
      </c>
      <c r="BP109" s="137">
        <v>20</v>
      </c>
      <c r="BQ109" s="138">
        <f t="shared" si="28"/>
        <v>60</v>
      </c>
      <c r="BR109" s="138">
        <f t="shared" si="29"/>
        <v>80</v>
      </c>
      <c r="BS109" s="138">
        <f t="shared" si="30"/>
        <v>20</v>
      </c>
      <c r="BT109" s="138">
        <f t="shared" si="31"/>
        <v>160</v>
      </c>
      <c r="BU109" s="30"/>
      <c r="BV109" s="77"/>
      <c r="BW109" s="77"/>
      <c r="BX109" s="77"/>
      <c r="BY109" s="77"/>
      <c r="BZ109" s="77"/>
      <c r="CA109" s="77"/>
      <c r="CB109" s="77"/>
      <c r="CC109" s="77"/>
      <c r="CD109" s="77"/>
      <c r="CE109" s="77"/>
      <c r="CF109" s="77"/>
      <c r="CG109" s="77"/>
      <c r="CH109" s="77"/>
      <c r="CI109" s="77"/>
      <c r="CJ109" s="77"/>
      <c r="CK109" s="77"/>
      <c r="CL109" s="77"/>
      <c r="CM109" s="77"/>
      <c r="CN109" s="77"/>
      <c r="CO109" s="77"/>
      <c r="CP109" s="77"/>
      <c r="CQ109" s="77"/>
      <c r="CR109" s="77"/>
      <c r="CS109" s="77"/>
      <c r="CT109" s="77"/>
      <c r="CU109" s="77"/>
      <c r="CV109" s="77"/>
      <c r="CW109" s="77"/>
      <c r="CX109" s="77"/>
      <c r="CY109" s="77"/>
      <c r="CZ109" s="77"/>
      <c r="DA109" s="77"/>
      <c r="DB109" s="77"/>
      <c r="DC109" s="77"/>
      <c r="DD109" s="77"/>
      <c r="DE109" s="77"/>
      <c r="DF109" s="77"/>
      <c r="DG109" s="77"/>
      <c r="DH109" s="77"/>
      <c r="DI109" s="77"/>
      <c r="DJ109" s="77"/>
    </row>
    <row r="110" spans="1:114" ht="12.75" hidden="1" customHeight="1">
      <c r="A110" s="26" t="s">
        <v>396</v>
      </c>
      <c r="B110" s="30" t="s">
        <v>397</v>
      </c>
      <c r="C110" s="30" t="s">
        <v>394</v>
      </c>
      <c r="D110" s="30" t="s">
        <v>77</v>
      </c>
      <c r="E110" s="28" t="s">
        <v>78</v>
      </c>
      <c r="F110" s="25" t="s">
        <v>79</v>
      </c>
      <c r="G110" s="30" t="s">
        <v>80</v>
      </c>
      <c r="H110" s="30" t="s">
        <v>81</v>
      </c>
      <c r="I110" s="30" t="s">
        <v>94</v>
      </c>
      <c r="J110" s="28" t="s">
        <v>146</v>
      </c>
      <c r="K110" s="106">
        <v>0</v>
      </c>
      <c r="L110" s="33">
        <v>6</v>
      </c>
      <c r="M110" s="33">
        <v>0</v>
      </c>
      <c r="N110" s="33">
        <v>0</v>
      </c>
      <c r="O110" s="106">
        <f t="shared" si="41"/>
        <v>24</v>
      </c>
      <c r="P110" s="33">
        <v>24</v>
      </c>
      <c r="Q110" s="33">
        <v>0</v>
      </c>
      <c r="R110" s="33">
        <v>0</v>
      </c>
      <c r="S110" s="106">
        <v>0</v>
      </c>
      <c r="T110" s="33">
        <v>0</v>
      </c>
      <c r="U110" s="33">
        <v>6</v>
      </c>
      <c r="V110" s="33">
        <v>0</v>
      </c>
      <c r="W110" s="33">
        <v>0</v>
      </c>
      <c r="X110" s="33">
        <v>0</v>
      </c>
      <c r="Y110" s="33">
        <v>0</v>
      </c>
      <c r="Z110" s="106">
        <v>0</v>
      </c>
      <c r="AA110" s="33">
        <v>0</v>
      </c>
      <c r="AB110" s="33">
        <v>0</v>
      </c>
      <c r="AC110" s="33">
        <v>0</v>
      </c>
      <c r="AD110" s="33">
        <v>0</v>
      </c>
      <c r="AE110" s="33">
        <v>0</v>
      </c>
      <c r="AF110" s="33">
        <v>0</v>
      </c>
      <c r="AG110" s="106">
        <v>0</v>
      </c>
      <c r="AH110" s="33">
        <v>0</v>
      </c>
      <c r="AI110" s="33">
        <v>0</v>
      </c>
      <c r="AJ110" s="33">
        <v>0</v>
      </c>
      <c r="AK110" s="33">
        <v>0</v>
      </c>
      <c r="AL110" s="33">
        <v>0</v>
      </c>
      <c r="AM110" s="33">
        <v>0</v>
      </c>
      <c r="AN110" s="120">
        <f>(M110+N110)/BV110</f>
        <v>0</v>
      </c>
      <c r="AO110" s="120">
        <f>N110/BV110</f>
        <v>0</v>
      </c>
      <c r="AP110" s="27" t="s">
        <v>84</v>
      </c>
      <c r="AQ110" s="27" t="s">
        <v>85</v>
      </c>
      <c r="AR110" s="30" t="s">
        <v>94</v>
      </c>
      <c r="AS110" s="30" t="s">
        <v>146</v>
      </c>
      <c r="AT110" s="30" t="s">
        <v>120</v>
      </c>
      <c r="AU110" s="27" t="s">
        <v>119</v>
      </c>
      <c r="AV110" s="36">
        <v>0</v>
      </c>
      <c r="AW110" s="43"/>
      <c r="AX110" s="43"/>
      <c r="AY110" s="43"/>
      <c r="AZ110" s="37"/>
      <c r="BA110" s="36">
        <v>0.54</v>
      </c>
      <c r="BB110" s="37"/>
      <c r="BC110" s="123">
        <f t="shared" si="26"/>
        <v>0.54</v>
      </c>
      <c r="BD110" s="43"/>
      <c r="BE110" s="44"/>
      <c r="BF110" s="44"/>
      <c r="BG110" s="44"/>
      <c r="BH110" s="124">
        <f t="shared" si="27"/>
        <v>0.54</v>
      </c>
      <c r="BI110" s="45">
        <f>BH110/BV110</f>
        <v>9.0000000000000011E-2</v>
      </c>
      <c r="BJ110" s="39" t="s">
        <v>122</v>
      </c>
      <c r="BK110" s="136">
        <v>40</v>
      </c>
      <c r="BL110" s="137">
        <v>20</v>
      </c>
      <c r="BM110" s="137">
        <v>10</v>
      </c>
      <c r="BN110" s="137">
        <v>10</v>
      </c>
      <c r="BO110" s="137">
        <v>0</v>
      </c>
      <c r="BP110" s="137">
        <v>10</v>
      </c>
      <c r="BQ110" s="138">
        <f t="shared" si="28"/>
        <v>60</v>
      </c>
      <c r="BR110" s="138">
        <f t="shared" si="29"/>
        <v>20</v>
      </c>
      <c r="BS110" s="138">
        <f t="shared" si="30"/>
        <v>10</v>
      </c>
      <c r="BT110" s="138">
        <f t="shared" si="31"/>
        <v>90</v>
      </c>
      <c r="BU110" s="27" t="s">
        <v>184</v>
      </c>
      <c r="BV110" s="202">
        <v>6</v>
      </c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8"/>
      <c r="DD110" s="8"/>
      <c r="DE110" s="8"/>
      <c r="DF110" s="8"/>
      <c r="DG110" s="8"/>
      <c r="DH110" s="8"/>
      <c r="DI110" s="8"/>
      <c r="DJ110" s="8"/>
    </row>
    <row r="111" spans="1:114" ht="12.75" hidden="1" customHeight="1">
      <c r="A111" s="26" t="s">
        <v>398</v>
      </c>
      <c r="B111" s="58" t="s">
        <v>399</v>
      </c>
      <c r="C111" s="58" t="s">
        <v>394</v>
      </c>
      <c r="D111" s="58" t="s">
        <v>77</v>
      </c>
      <c r="E111" s="28" t="s">
        <v>78</v>
      </c>
      <c r="F111" s="26" t="s">
        <v>108</v>
      </c>
      <c r="G111" s="47" t="s">
        <v>92</v>
      </c>
      <c r="H111" s="47" t="s">
        <v>92</v>
      </c>
      <c r="I111" s="47" t="s">
        <v>100</v>
      </c>
      <c r="J111" s="47" t="s">
        <v>87</v>
      </c>
      <c r="K111" s="112">
        <v>30</v>
      </c>
      <c r="L111" s="54">
        <v>24</v>
      </c>
      <c r="M111" s="54">
        <v>4</v>
      </c>
      <c r="N111" s="53">
        <v>2</v>
      </c>
      <c r="O111" s="106">
        <f t="shared" si="41"/>
        <v>158</v>
      </c>
      <c r="P111" s="53">
        <v>122</v>
      </c>
      <c r="Q111" s="53">
        <v>28</v>
      </c>
      <c r="R111" s="53">
        <v>8</v>
      </c>
      <c r="S111" s="106">
        <f>SUM(T111:Y111)</f>
        <v>24</v>
      </c>
      <c r="T111" s="53">
        <v>0</v>
      </c>
      <c r="U111" s="53">
        <v>4</v>
      </c>
      <c r="V111" s="53">
        <v>8</v>
      </c>
      <c r="W111" s="53">
        <v>12</v>
      </c>
      <c r="X111" s="53">
        <v>0</v>
      </c>
      <c r="Y111" s="53">
        <v>0</v>
      </c>
      <c r="Z111" s="106">
        <f>SUM(AA111:AF111)</f>
        <v>4</v>
      </c>
      <c r="AA111" s="53">
        <v>0</v>
      </c>
      <c r="AB111" s="53">
        <v>0</v>
      </c>
      <c r="AC111" s="53">
        <v>0</v>
      </c>
      <c r="AD111" s="53">
        <v>4</v>
      </c>
      <c r="AE111" s="53">
        <v>0</v>
      </c>
      <c r="AF111" s="53">
        <v>0</v>
      </c>
      <c r="AG111" s="106">
        <f>SUM(AH111:AM111)</f>
        <v>2</v>
      </c>
      <c r="AH111" s="53">
        <v>0</v>
      </c>
      <c r="AI111" s="53">
        <v>2</v>
      </c>
      <c r="AJ111" s="53">
        <v>0</v>
      </c>
      <c r="AK111" s="53">
        <v>0</v>
      </c>
      <c r="AL111" s="53">
        <v>0</v>
      </c>
      <c r="AM111" s="53">
        <v>0</v>
      </c>
      <c r="AN111" s="122">
        <f>(Z111+AG111)/K111</f>
        <v>0.2</v>
      </c>
      <c r="AO111" s="120">
        <f>N111/K111</f>
        <v>6.6666666666666666E-2</v>
      </c>
      <c r="AP111" s="27" t="s">
        <v>93</v>
      </c>
      <c r="AQ111" s="47" t="s">
        <v>85</v>
      </c>
      <c r="AR111" s="47" t="s">
        <v>100</v>
      </c>
      <c r="AS111" s="47" t="s">
        <v>87</v>
      </c>
      <c r="AT111" s="47" t="s">
        <v>82</v>
      </c>
      <c r="AU111" s="58" t="s">
        <v>400</v>
      </c>
      <c r="AV111" s="36">
        <v>0.41</v>
      </c>
      <c r="AW111" s="43">
        <v>1</v>
      </c>
      <c r="AX111" s="43">
        <v>1.2205900000000001</v>
      </c>
      <c r="AY111" s="43"/>
      <c r="AZ111" s="37"/>
      <c r="BA111" s="37"/>
      <c r="BB111" s="37"/>
      <c r="BC111" s="123">
        <f t="shared" si="26"/>
        <v>2.6305899999999998</v>
      </c>
      <c r="BD111" s="43" t="s">
        <v>111</v>
      </c>
      <c r="BE111" s="44"/>
      <c r="BF111" s="44">
        <v>0.5</v>
      </c>
      <c r="BG111" s="44"/>
      <c r="BH111" s="124">
        <f t="shared" si="27"/>
        <v>3.1305899999999998</v>
      </c>
      <c r="BI111" s="45">
        <f>BH111/K111</f>
        <v>0.10435299999999999</v>
      </c>
      <c r="BJ111" s="39" t="s">
        <v>102</v>
      </c>
      <c r="BK111" s="136">
        <v>40</v>
      </c>
      <c r="BL111" s="137">
        <v>20</v>
      </c>
      <c r="BM111" s="137">
        <v>50</v>
      </c>
      <c r="BN111" s="137">
        <v>30</v>
      </c>
      <c r="BO111" s="137">
        <v>0</v>
      </c>
      <c r="BP111" s="137">
        <v>30</v>
      </c>
      <c r="BQ111" s="138">
        <f t="shared" si="28"/>
        <v>60</v>
      </c>
      <c r="BR111" s="138">
        <f t="shared" si="29"/>
        <v>80</v>
      </c>
      <c r="BS111" s="138">
        <f t="shared" si="30"/>
        <v>30</v>
      </c>
      <c r="BT111" s="138">
        <f t="shared" si="31"/>
        <v>170</v>
      </c>
      <c r="BU111" s="35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</row>
    <row r="112" spans="1:114" ht="12.75" hidden="1" customHeight="1">
      <c r="A112" s="24" t="s">
        <v>401</v>
      </c>
      <c r="B112" s="29" t="s">
        <v>402</v>
      </c>
      <c r="C112" s="30" t="s">
        <v>394</v>
      </c>
      <c r="D112" s="29" t="s">
        <v>77</v>
      </c>
      <c r="E112" s="28" t="s">
        <v>78</v>
      </c>
      <c r="F112" s="24" t="s">
        <v>79</v>
      </c>
      <c r="G112" s="29" t="s">
        <v>91</v>
      </c>
      <c r="H112" s="29" t="s">
        <v>92</v>
      </c>
      <c r="I112" s="76" t="s">
        <v>100</v>
      </c>
      <c r="J112" s="30" t="s">
        <v>87</v>
      </c>
      <c r="K112" s="106">
        <v>36</v>
      </c>
      <c r="L112" s="72">
        <v>24</v>
      </c>
      <c r="M112" s="72">
        <v>10</v>
      </c>
      <c r="N112" s="72">
        <v>2</v>
      </c>
      <c r="O112" s="107">
        <f t="shared" si="41"/>
        <v>166</v>
      </c>
      <c r="P112" s="72">
        <v>112</v>
      </c>
      <c r="Q112" s="72">
        <v>46</v>
      </c>
      <c r="R112" s="72">
        <v>8</v>
      </c>
      <c r="S112" s="107">
        <f>SUM(T112:Y112)</f>
        <v>24</v>
      </c>
      <c r="T112" s="72">
        <v>0</v>
      </c>
      <c r="U112" s="72">
        <v>12</v>
      </c>
      <c r="V112" s="72">
        <v>8</v>
      </c>
      <c r="W112" s="72">
        <v>4</v>
      </c>
      <c r="X112" s="72">
        <v>0</v>
      </c>
      <c r="Y112" s="72">
        <v>0</v>
      </c>
      <c r="Z112" s="107">
        <f>SUM(AA112:AF112)</f>
        <v>10</v>
      </c>
      <c r="AA112" s="72">
        <v>0</v>
      </c>
      <c r="AB112" s="72">
        <v>8</v>
      </c>
      <c r="AC112" s="72">
        <v>0</v>
      </c>
      <c r="AD112" s="72">
        <v>0</v>
      </c>
      <c r="AE112" s="72">
        <v>2</v>
      </c>
      <c r="AF112" s="72">
        <v>0</v>
      </c>
      <c r="AG112" s="107">
        <f>SUM(AH112:AM112)</f>
        <v>2</v>
      </c>
      <c r="AH112" s="72">
        <v>0</v>
      </c>
      <c r="AI112" s="72">
        <v>2</v>
      </c>
      <c r="AJ112" s="72">
        <v>0</v>
      </c>
      <c r="AK112" s="72">
        <v>0</v>
      </c>
      <c r="AL112" s="72">
        <v>0</v>
      </c>
      <c r="AM112" s="72">
        <v>0</v>
      </c>
      <c r="AN112" s="120">
        <f>(Z112+AG112)/K112</f>
        <v>0.33333333333333331</v>
      </c>
      <c r="AO112" s="120">
        <f>N112/K112</f>
        <v>5.5555555555555552E-2</v>
      </c>
      <c r="AP112" s="27" t="s">
        <v>93</v>
      </c>
      <c r="AQ112" s="29" t="s">
        <v>85</v>
      </c>
      <c r="AR112" s="29" t="s">
        <v>100</v>
      </c>
      <c r="AS112" s="30" t="s">
        <v>87</v>
      </c>
      <c r="AT112" s="29" t="s">
        <v>82</v>
      </c>
      <c r="AU112" s="30" t="s">
        <v>98</v>
      </c>
      <c r="AV112" s="36">
        <v>0</v>
      </c>
      <c r="AW112" s="36">
        <v>2</v>
      </c>
      <c r="AX112" s="36">
        <v>1.5436489200000001</v>
      </c>
      <c r="AY112" s="36"/>
      <c r="AZ112" s="37"/>
      <c r="BA112" s="37"/>
      <c r="BB112" s="37"/>
      <c r="BC112" s="123">
        <f t="shared" si="26"/>
        <v>3.5436489199999999</v>
      </c>
      <c r="BD112" s="24"/>
      <c r="BE112" s="24"/>
      <c r="BF112" s="44">
        <v>0.6</v>
      </c>
      <c r="BG112" s="24"/>
      <c r="BH112" s="124">
        <f t="shared" si="27"/>
        <v>4.1436489199999995</v>
      </c>
      <c r="BI112" s="45">
        <f>BH112/K112</f>
        <v>0.11510135888888888</v>
      </c>
      <c r="BJ112" s="39" t="s">
        <v>102</v>
      </c>
      <c r="BK112" s="136">
        <v>40</v>
      </c>
      <c r="BL112" s="137">
        <v>20</v>
      </c>
      <c r="BM112" s="137">
        <v>30</v>
      </c>
      <c r="BN112" s="137">
        <v>70</v>
      </c>
      <c r="BO112" s="137">
        <v>0</v>
      </c>
      <c r="BP112" s="137">
        <v>20</v>
      </c>
      <c r="BQ112" s="138">
        <f t="shared" si="28"/>
        <v>60</v>
      </c>
      <c r="BR112" s="138">
        <f t="shared" si="29"/>
        <v>100</v>
      </c>
      <c r="BS112" s="138">
        <f t="shared" si="30"/>
        <v>20</v>
      </c>
      <c r="BT112" s="138">
        <f t="shared" si="31"/>
        <v>180</v>
      </c>
      <c r="BU112" s="27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</row>
    <row r="113" spans="1:114" ht="12" hidden="1" customHeight="1">
      <c r="A113" s="24" t="s">
        <v>403</v>
      </c>
      <c r="B113" s="29" t="s">
        <v>404</v>
      </c>
      <c r="C113" s="30" t="s">
        <v>394</v>
      </c>
      <c r="D113" s="29" t="s">
        <v>77</v>
      </c>
      <c r="E113" s="28" t="s">
        <v>78</v>
      </c>
      <c r="F113" s="24" t="s">
        <v>108</v>
      </c>
      <c r="G113" s="29" t="s">
        <v>395</v>
      </c>
      <c r="H113" s="29" t="s">
        <v>395</v>
      </c>
      <c r="I113" s="76" t="s">
        <v>109</v>
      </c>
      <c r="J113" s="30" t="s">
        <v>140</v>
      </c>
      <c r="K113" s="106">
        <v>25</v>
      </c>
      <c r="L113" s="72">
        <v>18</v>
      </c>
      <c r="M113" s="72">
        <v>6</v>
      </c>
      <c r="N113" s="72">
        <v>1</v>
      </c>
      <c r="O113" s="106">
        <f t="shared" si="41"/>
        <v>113</v>
      </c>
      <c r="P113" s="72">
        <v>83</v>
      </c>
      <c r="Q113" s="72">
        <v>26</v>
      </c>
      <c r="R113" s="72">
        <v>4</v>
      </c>
      <c r="S113" s="106">
        <f>SUM(T113:Y113)</f>
        <v>18</v>
      </c>
      <c r="T113" s="72">
        <v>0</v>
      </c>
      <c r="U113" s="72">
        <v>8</v>
      </c>
      <c r="V113" s="72">
        <v>8</v>
      </c>
      <c r="W113" s="72">
        <v>2</v>
      </c>
      <c r="X113" s="72">
        <v>0</v>
      </c>
      <c r="Y113" s="72">
        <v>0</v>
      </c>
      <c r="Z113" s="106">
        <f>SUM(AA113:AF113)</f>
        <v>6</v>
      </c>
      <c r="AA113" s="72">
        <v>0</v>
      </c>
      <c r="AB113" s="72">
        <v>6</v>
      </c>
      <c r="AC113" s="72">
        <v>0</v>
      </c>
      <c r="AD113" s="72">
        <v>0</v>
      </c>
      <c r="AE113" s="72">
        <v>0</v>
      </c>
      <c r="AF113" s="72">
        <v>0</v>
      </c>
      <c r="AG113" s="106">
        <f>SUM(AH113:AM113)</f>
        <v>1</v>
      </c>
      <c r="AH113" s="72">
        <v>0</v>
      </c>
      <c r="AI113" s="72">
        <v>1</v>
      </c>
      <c r="AJ113" s="72">
        <v>0</v>
      </c>
      <c r="AK113" s="72">
        <v>0</v>
      </c>
      <c r="AL113" s="72">
        <v>0</v>
      </c>
      <c r="AM113" s="72">
        <v>0</v>
      </c>
      <c r="AN113" s="120">
        <f>(M113+N113)/K113</f>
        <v>0.28000000000000003</v>
      </c>
      <c r="AO113" s="120">
        <f>N113/K113</f>
        <v>0.04</v>
      </c>
      <c r="AP113" s="27" t="s">
        <v>93</v>
      </c>
      <c r="AQ113" s="29" t="s">
        <v>85</v>
      </c>
      <c r="AR113" s="29" t="s">
        <v>109</v>
      </c>
      <c r="AS113" s="30" t="s">
        <v>101</v>
      </c>
      <c r="AT113" s="29" t="s">
        <v>94</v>
      </c>
      <c r="AU113" s="30" t="s">
        <v>101</v>
      </c>
      <c r="AV113" s="36">
        <v>0</v>
      </c>
      <c r="AW113" s="36"/>
      <c r="AX113" s="36"/>
      <c r="AY113" s="36"/>
      <c r="AZ113" s="36">
        <v>0.3</v>
      </c>
      <c r="BA113" s="36">
        <v>2.15</v>
      </c>
      <c r="BB113" s="36"/>
      <c r="BC113" s="123">
        <f t="shared" si="26"/>
        <v>2.4499999999999997</v>
      </c>
      <c r="BD113" s="24"/>
      <c r="BE113" s="24"/>
      <c r="BF113" s="24"/>
      <c r="BG113" s="24"/>
      <c r="BH113" s="124">
        <f t="shared" si="27"/>
        <v>2.4499999999999997</v>
      </c>
      <c r="BI113" s="45">
        <f>BH113/K113</f>
        <v>9.799999999999999E-2</v>
      </c>
      <c r="BJ113" s="39" t="s">
        <v>88</v>
      </c>
      <c r="BK113" s="136">
        <v>40</v>
      </c>
      <c r="BL113" s="137">
        <v>20</v>
      </c>
      <c r="BM113" s="137">
        <v>50</v>
      </c>
      <c r="BN113" s="137">
        <v>10</v>
      </c>
      <c r="BO113" s="137">
        <v>0</v>
      </c>
      <c r="BP113" s="137">
        <v>20</v>
      </c>
      <c r="BQ113" s="138">
        <f t="shared" si="28"/>
        <v>60</v>
      </c>
      <c r="BR113" s="138">
        <f t="shared" si="29"/>
        <v>60</v>
      </c>
      <c r="BS113" s="138">
        <f t="shared" si="30"/>
        <v>20</v>
      </c>
      <c r="BT113" s="138">
        <f t="shared" si="31"/>
        <v>140</v>
      </c>
      <c r="BU113" s="30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  <c r="DJ113" s="8"/>
    </row>
    <row r="114" spans="1:114" ht="12.75" customHeight="1">
      <c r="A114" s="25" t="s">
        <v>405</v>
      </c>
      <c r="B114" s="30" t="s">
        <v>406</v>
      </c>
      <c r="C114" s="30" t="s">
        <v>295</v>
      </c>
      <c r="D114" s="30" t="s">
        <v>295</v>
      </c>
      <c r="E114" s="28" t="s">
        <v>107</v>
      </c>
      <c r="F114" s="25" t="s">
        <v>108</v>
      </c>
      <c r="G114" s="30" t="s">
        <v>92</v>
      </c>
      <c r="H114" s="30" t="s">
        <v>92</v>
      </c>
      <c r="I114" s="58" t="s">
        <v>109</v>
      </c>
      <c r="J114" s="58" t="s">
        <v>87</v>
      </c>
      <c r="K114" s="107">
        <v>2</v>
      </c>
      <c r="L114" s="33">
        <v>0</v>
      </c>
      <c r="M114" s="33">
        <v>0</v>
      </c>
      <c r="N114" s="33">
        <v>2</v>
      </c>
      <c r="O114" s="106">
        <f t="shared" si="41"/>
        <v>8</v>
      </c>
      <c r="P114" s="33">
        <v>0</v>
      </c>
      <c r="Q114" s="33">
        <v>0</v>
      </c>
      <c r="R114" s="33">
        <v>8</v>
      </c>
      <c r="S114" s="106">
        <f>SUM(T114:Y114)</f>
        <v>0</v>
      </c>
      <c r="T114" s="33">
        <v>0</v>
      </c>
      <c r="U114" s="33">
        <v>0</v>
      </c>
      <c r="V114" s="33">
        <v>0</v>
      </c>
      <c r="W114" s="33">
        <v>0</v>
      </c>
      <c r="X114" s="33">
        <v>0</v>
      </c>
      <c r="Y114" s="33">
        <v>0</v>
      </c>
      <c r="Z114" s="106">
        <f>SUM(AA114:AF114)</f>
        <v>0</v>
      </c>
      <c r="AA114" s="33">
        <v>0</v>
      </c>
      <c r="AB114" s="33">
        <v>0</v>
      </c>
      <c r="AC114" s="33">
        <v>0</v>
      </c>
      <c r="AD114" s="33">
        <v>0</v>
      </c>
      <c r="AE114" s="33">
        <v>0</v>
      </c>
      <c r="AF114" s="33">
        <v>0</v>
      </c>
      <c r="AG114" s="106">
        <f>SUM(AH114:AM114)</f>
        <v>2</v>
      </c>
      <c r="AH114" s="33">
        <v>0</v>
      </c>
      <c r="AI114" s="33">
        <v>2</v>
      </c>
      <c r="AJ114" s="33">
        <v>0</v>
      </c>
      <c r="AK114" s="33">
        <v>0</v>
      </c>
      <c r="AL114" s="33">
        <v>0</v>
      </c>
      <c r="AM114" s="33">
        <v>0</v>
      </c>
      <c r="AN114" s="120">
        <f>(Z114+AG114)/K114</f>
        <v>1</v>
      </c>
      <c r="AO114" s="120">
        <f>N114/K114</f>
        <v>1</v>
      </c>
      <c r="AP114" s="27" t="s">
        <v>93</v>
      </c>
      <c r="AQ114" s="27" t="s">
        <v>85</v>
      </c>
      <c r="AR114" s="58" t="s">
        <v>109</v>
      </c>
      <c r="AS114" s="58" t="s">
        <v>87</v>
      </c>
      <c r="AT114" s="58" t="s">
        <v>94</v>
      </c>
      <c r="AU114" s="35" t="s">
        <v>98</v>
      </c>
      <c r="AV114" s="36">
        <v>0</v>
      </c>
      <c r="AW114" s="43"/>
      <c r="AX114" s="43"/>
      <c r="AY114" s="43"/>
      <c r="AZ114" s="43">
        <v>0.208706</v>
      </c>
      <c r="BA114" s="37"/>
      <c r="BB114" s="37"/>
      <c r="BC114" s="123">
        <f t="shared" si="26"/>
        <v>0.208706</v>
      </c>
      <c r="BD114" s="43" t="s">
        <v>111</v>
      </c>
      <c r="BE114" s="44"/>
      <c r="BF114" s="44"/>
      <c r="BG114" s="44"/>
      <c r="BH114" s="124">
        <f t="shared" si="27"/>
        <v>0.208706</v>
      </c>
      <c r="BI114" s="45">
        <f>BH114/K114</f>
        <v>0.104353</v>
      </c>
      <c r="BJ114" s="39" t="s">
        <v>88</v>
      </c>
      <c r="BK114" s="136">
        <v>30</v>
      </c>
      <c r="BL114" s="137">
        <v>5</v>
      </c>
      <c r="BM114" s="137">
        <v>50</v>
      </c>
      <c r="BN114" s="137">
        <v>10</v>
      </c>
      <c r="BO114" s="137">
        <v>20</v>
      </c>
      <c r="BP114" s="137">
        <v>30</v>
      </c>
      <c r="BQ114" s="138">
        <f t="shared" si="28"/>
        <v>35</v>
      </c>
      <c r="BR114" s="138">
        <f t="shared" si="29"/>
        <v>60</v>
      </c>
      <c r="BS114" s="138">
        <f t="shared" si="30"/>
        <v>50</v>
      </c>
      <c r="BT114" s="138">
        <f t="shared" si="31"/>
        <v>145</v>
      </c>
      <c r="BU114" s="27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8"/>
      <c r="DD114" s="8"/>
      <c r="DE114" s="8"/>
      <c r="DF114" s="8"/>
      <c r="DG114" s="8"/>
      <c r="DH114" s="8"/>
      <c r="DI114" s="8"/>
      <c r="DJ114" s="8"/>
    </row>
    <row r="115" spans="1:114" ht="12.75" customHeight="1">
      <c r="A115" s="25" t="s">
        <v>407</v>
      </c>
      <c r="B115" s="29" t="s">
        <v>408</v>
      </c>
      <c r="C115" s="29" t="s">
        <v>295</v>
      </c>
      <c r="D115" s="29" t="s">
        <v>295</v>
      </c>
      <c r="E115" s="28" t="s">
        <v>107</v>
      </c>
      <c r="F115" s="25" t="s">
        <v>79</v>
      </c>
      <c r="G115" s="27" t="s">
        <v>91</v>
      </c>
      <c r="H115" s="27" t="s">
        <v>92</v>
      </c>
      <c r="I115" s="56" t="s">
        <v>94</v>
      </c>
      <c r="J115" s="28" t="s">
        <v>87</v>
      </c>
      <c r="K115" s="107">
        <v>0</v>
      </c>
      <c r="L115" s="33">
        <v>28</v>
      </c>
      <c r="M115" s="33">
        <v>10</v>
      </c>
      <c r="N115" s="48">
        <v>2</v>
      </c>
      <c r="O115" s="106">
        <f t="shared" si="41"/>
        <v>214</v>
      </c>
      <c r="P115" s="48">
        <v>132</v>
      </c>
      <c r="Q115" s="48">
        <v>42</v>
      </c>
      <c r="R115" s="48">
        <v>40</v>
      </c>
      <c r="S115" s="106">
        <v>0</v>
      </c>
      <c r="T115" s="48">
        <v>0</v>
      </c>
      <c r="U115" s="48">
        <v>13</v>
      </c>
      <c r="V115" s="48">
        <v>12</v>
      </c>
      <c r="W115" s="48">
        <v>3</v>
      </c>
      <c r="X115" s="48">
        <v>0</v>
      </c>
      <c r="Y115" s="48">
        <v>0</v>
      </c>
      <c r="Z115" s="106">
        <v>0</v>
      </c>
      <c r="AA115" s="33">
        <v>0</v>
      </c>
      <c r="AB115" s="33">
        <v>9</v>
      </c>
      <c r="AC115" s="33">
        <v>0</v>
      </c>
      <c r="AD115" s="33">
        <v>0</v>
      </c>
      <c r="AE115" s="33">
        <v>1</v>
      </c>
      <c r="AF115" s="33">
        <v>0</v>
      </c>
      <c r="AG115" s="106">
        <v>0</v>
      </c>
      <c r="AH115" s="33">
        <v>0</v>
      </c>
      <c r="AI115" s="33">
        <v>2</v>
      </c>
      <c r="AJ115" s="33">
        <v>0</v>
      </c>
      <c r="AK115" s="33">
        <v>0</v>
      </c>
      <c r="AL115" s="33">
        <v>0</v>
      </c>
      <c r="AM115" s="33">
        <v>0</v>
      </c>
      <c r="AN115" s="120">
        <f>(M115+N115)/BV115</f>
        <v>0.3</v>
      </c>
      <c r="AO115" s="120">
        <f>N115/BV115</f>
        <v>0.05</v>
      </c>
      <c r="AP115" s="27" t="s">
        <v>93</v>
      </c>
      <c r="AQ115" s="27" t="s">
        <v>85</v>
      </c>
      <c r="AR115" s="56" t="s">
        <v>94</v>
      </c>
      <c r="AS115" s="28" t="s">
        <v>140</v>
      </c>
      <c r="AT115" s="27" t="s">
        <v>120</v>
      </c>
      <c r="AU115" s="27" t="s">
        <v>119</v>
      </c>
      <c r="AV115" s="36">
        <v>0</v>
      </c>
      <c r="AW115" s="43"/>
      <c r="AX115" s="43"/>
      <c r="AY115" s="43"/>
      <c r="AZ115" s="43"/>
      <c r="BA115" s="43">
        <v>0.78996</v>
      </c>
      <c r="BB115" s="43">
        <v>3</v>
      </c>
      <c r="BC115" s="123">
        <f t="shared" si="26"/>
        <v>3.7899599999999998</v>
      </c>
      <c r="BD115" s="43" t="s">
        <v>111</v>
      </c>
      <c r="BE115" s="44"/>
      <c r="BF115" s="44"/>
      <c r="BG115" s="44"/>
      <c r="BH115" s="124">
        <f t="shared" si="27"/>
        <v>3.7899599999999998</v>
      </c>
      <c r="BI115" s="45">
        <f>BH115/BV115</f>
        <v>9.4749E-2</v>
      </c>
      <c r="BJ115" s="39" t="s">
        <v>88</v>
      </c>
      <c r="BK115" s="136">
        <v>30</v>
      </c>
      <c r="BL115" s="137">
        <v>5</v>
      </c>
      <c r="BM115" s="137">
        <v>10</v>
      </c>
      <c r="BN115" s="137">
        <v>10</v>
      </c>
      <c r="BO115" s="137">
        <v>20</v>
      </c>
      <c r="BP115" s="137">
        <v>20</v>
      </c>
      <c r="BQ115" s="138">
        <f t="shared" si="28"/>
        <v>35</v>
      </c>
      <c r="BR115" s="138">
        <f t="shared" si="29"/>
        <v>20</v>
      </c>
      <c r="BS115" s="138">
        <f t="shared" si="30"/>
        <v>40</v>
      </c>
      <c r="BT115" s="138">
        <f t="shared" si="31"/>
        <v>95</v>
      </c>
      <c r="BU115" s="35" t="s">
        <v>129</v>
      </c>
      <c r="BV115" s="202">
        <v>40</v>
      </c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8"/>
      <c r="DD115" s="8"/>
      <c r="DE115" s="8"/>
      <c r="DF115" s="8"/>
      <c r="DG115" s="8"/>
      <c r="DH115" s="8"/>
      <c r="DI115" s="8"/>
      <c r="DJ115" s="8"/>
    </row>
    <row r="116" spans="1:114" ht="12.75" customHeight="1">
      <c r="A116" s="25" t="s">
        <v>409</v>
      </c>
      <c r="B116" s="58" t="s">
        <v>410</v>
      </c>
      <c r="C116" s="29" t="s">
        <v>295</v>
      </c>
      <c r="D116" s="29" t="s">
        <v>295</v>
      </c>
      <c r="E116" s="28" t="s">
        <v>107</v>
      </c>
      <c r="F116" s="25" t="s">
        <v>79</v>
      </c>
      <c r="G116" s="27" t="s">
        <v>80</v>
      </c>
      <c r="H116" s="27" t="s">
        <v>81</v>
      </c>
      <c r="I116" s="56" t="s">
        <v>158</v>
      </c>
      <c r="J116" s="28" t="s">
        <v>83</v>
      </c>
      <c r="K116" s="112">
        <v>9</v>
      </c>
      <c r="L116" s="33">
        <v>9</v>
      </c>
      <c r="M116" s="33">
        <v>0</v>
      </c>
      <c r="N116" s="33">
        <v>0</v>
      </c>
      <c r="O116" s="107">
        <f t="shared" si="41"/>
        <v>36</v>
      </c>
      <c r="P116" s="33">
        <v>36</v>
      </c>
      <c r="Q116" s="33">
        <v>0</v>
      </c>
      <c r="R116" s="33">
        <v>0</v>
      </c>
      <c r="S116" s="107">
        <f>SUM(T116:Y116)</f>
        <v>9</v>
      </c>
      <c r="T116" s="33">
        <v>0</v>
      </c>
      <c r="U116" s="33">
        <v>9</v>
      </c>
      <c r="V116" s="33">
        <v>0</v>
      </c>
      <c r="W116" s="33">
        <v>0</v>
      </c>
      <c r="X116" s="33">
        <v>0</v>
      </c>
      <c r="Y116" s="33">
        <v>0</v>
      </c>
      <c r="Z116" s="107">
        <f>SUM(AA116:AF116)</f>
        <v>0</v>
      </c>
      <c r="AA116" s="33">
        <v>0</v>
      </c>
      <c r="AB116" s="33">
        <v>0</v>
      </c>
      <c r="AC116" s="33">
        <v>0</v>
      </c>
      <c r="AD116" s="33">
        <v>0</v>
      </c>
      <c r="AE116" s="33">
        <v>0</v>
      </c>
      <c r="AF116" s="33">
        <v>0</v>
      </c>
      <c r="AG116" s="107">
        <f>SUM(AH116:AM116)</f>
        <v>0</v>
      </c>
      <c r="AH116" s="33">
        <v>0</v>
      </c>
      <c r="AI116" s="33">
        <v>0</v>
      </c>
      <c r="AJ116" s="33">
        <v>0</v>
      </c>
      <c r="AK116" s="33">
        <v>0</v>
      </c>
      <c r="AL116" s="33">
        <v>0</v>
      </c>
      <c r="AM116" s="33">
        <v>0</v>
      </c>
      <c r="AN116" s="120">
        <f>(M116+N116)/K116</f>
        <v>0</v>
      </c>
      <c r="AO116" s="120">
        <f>N116/K116</f>
        <v>0</v>
      </c>
      <c r="AP116" s="27" t="s">
        <v>84</v>
      </c>
      <c r="AQ116" s="29" t="s">
        <v>85</v>
      </c>
      <c r="AR116" s="27" t="s">
        <v>158</v>
      </c>
      <c r="AS116" s="27" t="s">
        <v>83</v>
      </c>
      <c r="AT116" s="27" t="s">
        <v>100</v>
      </c>
      <c r="AU116" s="27" t="s">
        <v>140</v>
      </c>
      <c r="AV116" s="36">
        <v>0.752</v>
      </c>
      <c r="AW116" s="36"/>
      <c r="AX116" s="36"/>
      <c r="AY116" s="37"/>
      <c r="AZ116" s="37"/>
      <c r="BA116" s="37"/>
      <c r="BB116" s="37"/>
      <c r="BC116" s="123">
        <f t="shared" si="26"/>
        <v>0.752</v>
      </c>
      <c r="BD116" s="36"/>
      <c r="BE116" s="49"/>
      <c r="BF116" s="49"/>
      <c r="BG116" s="49"/>
      <c r="BH116" s="124">
        <f t="shared" si="27"/>
        <v>0.752</v>
      </c>
      <c r="BI116" s="45">
        <f>BH116/K116</f>
        <v>8.355555555555555E-2</v>
      </c>
      <c r="BJ116" s="39" t="s">
        <v>102</v>
      </c>
      <c r="BK116" s="136">
        <v>30</v>
      </c>
      <c r="BL116" s="137">
        <v>5</v>
      </c>
      <c r="BM116" s="137">
        <v>90</v>
      </c>
      <c r="BN116" s="137">
        <v>70</v>
      </c>
      <c r="BO116" s="137">
        <v>20</v>
      </c>
      <c r="BP116" s="137">
        <v>10</v>
      </c>
      <c r="BQ116" s="138">
        <f t="shared" si="28"/>
        <v>35</v>
      </c>
      <c r="BR116" s="138">
        <f t="shared" si="29"/>
        <v>160</v>
      </c>
      <c r="BS116" s="138">
        <f t="shared" si="30"/>
        <v>30</v>
      </c>
      <c r="BT116" s="138">
        <f t="shared" si="31"/>
        <v>225</v>
      </c>
      <c r="BU116" s="27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8"/>
      <c r="DD116" s="8"/>
      <c r="DE116" s="8"/>
      <c r="DF116" s="8"/>
      <c r="DG116" s="8"/>
      <c r="DH116" s="8"/>
      <c r="DI116" s="8"/>
      <c r="DJ116" s="8"/>
    </row>
    <row r="117" spans="1:114" ht="12.75" customHeight="1">
      <c r="A117" s="25" t="s">
        <v>411</v>
      </c>
      <c r="B117" s="58" t="s">
        <v>412</v>
      </c>
      <c r="C117" s="29" t="s">
        <v>295</v>
      </c>
      <c r="D117" s="29" t="s">
        <v>295</v>
      </c>
      <c r="E117" s="28" t="s">
        <v>107</v>
      </c>
      <c r="F117" s="25" t="s">
        <v>79</v>
      </c>
      <c r="G117" s="27" t="s">
        <v>80</v>
      </c>
      <c r="H117" s="27" t="s">
        <v>80</v>
      </c>
      <c r="I117" s="56" t="s">
        <v>158</v>
      </c>
      <c r="J117" s="28" t="s">
        <v>83</v>
      </c>
      <c r="K117" s="117">
        <v>19</v>
      </c>
      <c r="L117" s="33">
        <v>11</v>
      </c>
      <c r="M117" s="33">
        <v>8</v>
      </c>
      <c r="N117" s="33">
        <v>0</v>
      </c>
      <c r="O117" s="107">
        <f t="shared" si="41"/>
        <v>76</v>
      </c>
      <c r="P117" s="33">
        <v>44</v>
      </c>
      <c r="Q117" s="33">
        <v>32</v>
      </c>
      <c r="R117" s="33">
        <v>0</v>
      </c>
      <c r="S117" s="107">
        <f>SUM(T117:Y117)</f>
        <v>11</v>
      </c>
      <c r="T117" s="33">
        <v>0</v>
      </c>
      <c r="U117" s="33">
        <v>11</v>
      </c>
      <c r="V117" s="33">
        <v>0</v>
      </c>
      <c r="W117" s="33">
        <v>0</v>
      </c>
      <c r="X117" s="33">
        <v>0</v>
      </c>
      <c r="Y117" s="33">
        <v>0</v>
      </c>
      <c r="Z117" s="107">
        <f>SUM(AA117:AF117)</f>
        <v>8</v>
      </c>
      <c r="AA117" s="33">
        <v>0</v>
      </c>
      <c r="AB117" s="33">
        <v>8</v>
      </c>
      <c r="AC117" s="33">
        <v>0</v>
      </c>
      <c r="AD117" s="33">
        <v>0</v>
      </c>
      <c r="AE117" s="33">
        <v>0</v>
      </c>
      <c r="AF117" s="33">
        <v>0</v>
      </c>
      <c r="AG117" s="107">
        <f>SUM(AH117:AM117)</f>
        <v>0</v>
      </c>
      <c r="AH117" s="33">
        <v>0</v>
      </c>
      <c r="AI117" s="33">
        <v>0</v>
      </c>
      <c r="AJ117" s="33">
        <v>0</v>
      </c>
      <c r="AK117" s="33">
        <v>0</v>
      </c>
      <c r="AL117" s="33">
        <v>0</v>
      </c>
      <c r="AM117" s="33">
        <v>0</v>
      </c>
      <c r="AN117" s="120">
        <f>(M117+N117)/K117</f>
        <v>0.42105263157894735</v>
      </c>
      <c r="AO117" s="120">
        <f>N117/K117</f>
        <v>0</v>
      </c>
      <c r="AP117" s="27" t="s">
        <v>93</v>
      </c>
      <c r="AQ117" s="29" t="s">
        <v>85</v>
      </c>
      <c r="AR117" s="27" t="s">
        <v>158</v>
      </c>
      <c r="AS117" s="27" t="s">
        <v>83</v>
      </c>
      <c r="AT117" s="27" t="s">
        <v>100</v>
      </c>
      <c r="AU117" s="27" t="s">
        <v>140</v>
      </c>
      <c r="AV117" s="36">
        <v>2.2120000000000002</v>
      </c>
      <c r="AW117" s="36"/>
      <c r="AX117" s="36"/>
      <c r="AY117" s="37"/>
      <c r="AZ117" s="37"/>
      <c r="BA117" s="37"/>
      <c r="BB117" s="37"/>
      <c r="BC117" s="123">
        <f t="shared" si="26"/>
        <v>2.2120000000000002</v>
      </c>
      <c r="BD117" s="36"/>
      <c r="BE117" s="49"/>
      <c r="BF117" s="49"/>
      <c r="BG117" s="49"/>
      <c r="BH117" s="124">
        <f t="shared" si="27"/>
        <v>2.2120000000000002</v>
      </c>
      <c r="BI117" s="45">
        <f>BH117/K117</f>
        <v>0.11642105263157895</v>
      </c>
      <c r="BJ117" s="39" t="s">
        <v>102</v>
      </c>
      <c r="BK117" s="136">
        <v>30</v>
      </c>
      <c r="BL117" s="137">
        <v>5</v>
      </c>
      <c r="BM117" s="137">
        <v>90</v>
      </c>
      <c r="BN117" s="137">
        <v>70</v>
      </c>
      <c r="BO117" s="137">
        <v>20</v>
      </c>
      <c r="BP117" s="137">
        <v>20</v>
      </c>
      <c r="BQ117" s="138">
        <f t="shared" si="28"/>
        <v>35</v>
      </c>
      <c r="BR117" s="138">
        <f t="shared" si="29"/>
        <v>160</v>
      </c>
      <c r="BS117" s="138">
        <f t="shared" si="30"/>
        <v>40</v>
      </c>
      <c r="BT117" s="138">
        <f t="shared" si="31"/>
        <v>235</v>
      </c>
      <c r="BU117" s="27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8"/>
      <c r="DD117" s="8"/>
      <c r="DE117" s="8"/>
      <c r="DF117" s="8"/>
      <c r="DG117" s="8"/>
      <c r="DH117" s="8"/>
      <c r="DI117" s="8"/>
      <c r="DJ117" s="8"/>
    </row>
    <row r="118" spans="1:114" ht="12.75" customHeight="1">
      <c r="A118" s="24" t="s">
        <v>413</v>
      </c>
      <c r="B118" s="28" t="s">
        <v>414</v>
      </c>
      <c r="C118" s="28" t="s">
        <v>415</v>
      </c>
      <c r="D118" s="28" t="s">
        <v>295</v>
      </c>
      <c r="E118" s="28" t="s">
        <v>107</v>
      </c>
      <c r="F118" s="24" t="s">
        <v>79</v>
      </c>
      <c r="G118" s="28" t="s">
        <v>91</v>
      </c>
      <c r="H118" s="28" t="s">
        <v>92</v>
      </c>
      <c r="I118" s="58" t="s">
        <v>97</v>
      </c>
      <c r="J118" s="47" t="s">
        <v>99</v>
      </c>
      <c r="K118" s="118">
        <v>30</v>
      </c>
      <c r="L118" s="33">
        <v>20</v>
      </c>
      <c r="M118" s="33">
        <v>9</v>
      </c>
      <c r="N118" s="33">
        <v>1</v>
      </c>
      <c r="O118" s="106">
        <f t="shared" si="41"/>
        <v>139</v>
      </c>
      <c r="P118" s="33">
        <v>94</v>
      </c>
      <c r="Q118" s="33">
        <v>40</v>
      </c>
      <c r="R118" s="33">
        <v>5</v>
      </c>
      <c r="S118" s="106">
        <f>SUM(T118:Y118)</f>
        <v>20</v>
      </c>
      <c r="T118" s="33">
        <v>0</v>
      </c>
      <c r="U118" s="33">
        <v>9</v>
      </c>
      <c r="V118" s="33">
        <v>8</v>
      </c>
      <c r="W118" s="33">
        <v>3</v>
      </c>
      <c r="X118" s="33">
        <v>0</v>
      </c>
      <c r="Y118" s="33">
        <v>0</v>
      </c>
      <c r="Z118" s="106">
        <f>SUM(AA118:AF118)</f>
        <v>9</v>
      </c>
      <c r="AA118" s="33">
        <v>0</v>
      </c>
      <c r="AB118" s="33">
        <v>3</v>
      </c>
      <c r="AC118" s="33">
        <v>3</v>
      </c>
      <c r="AD118" s="33">
        <v>3</v>
      </c>
      <c r="AE118" s="33">
        <v>0</v>
      </c>
      <c r="AF118" s="33">
        <v>0</v>
      </c>
      <c r="AG118" s="106">
        <f>SUM(AH118:AM118)</f>
        <v>1</v>
      </c>
      <c r="AH118" s="33">
        <v>0</v>
      </c>
      <c r="AI118" s="33">
        <v>0</v>
      </c>
      <c r="AJ118" s="33">
        <v>1</v>
      </c>
      <c r="AK118" s="33">
        <v>0</v>
      </c>
      <c r="AL118" s="33">
        <v>0</v>
      </c>
      <c r="AM118" s="33">
        <v>0</v>
      </c>
      <c r="AN118" s="120">
        <f>(M118+N118)/K118</f>
        <v>0.33333333333333331</v>
      </c>
      <c r="AO118" s="120">
        <f>N118/K118</f>
        <v>3.3333333333333333E-2</v>
      </c>
      <c r="AP118" s="27" t="s">
        <v>93</v>
      </c>
      <c r="AQ118" s="28" t="s">
        <v>85</v>
      </c>
      <c r="AR118" s="27" t="s">
        <v>97</v>
      </c>
      <c r="AS118" s="47" t="s">
        <v>119</v>
      </c>
      <c r="AT118" s="35" t="s">
        <v>100</v>
      </c>
      <c r="AU118" s="47" t="s">
        <v>140</v>
      </c>
      <c r="AV118" s="36">
        <v>2.46014051</v>
      </c>
      <c r="AW118" s="43"/>
      <c r="AX118" s="43"/>
      <c r="AY118" s="43"/>
      <c r="AZ118" s="37"/>
      <c r="BA118" s="37"/>
      <c r="BB118" s="37"/>
      <c r="BC118" s="123">
        <f t="shared" si="26"/>
        <v>2.46014051</v>
      </c>
      <c r="BD118" s="43" t="s">
        <v>111</v>
      </c>
      <c r="BE118" s="44"/>
      <c r="BF118" s="44">
        <v>1</v>
      </c>
      <c r="BG118" s="44">
        <v>3.9600000000000003E-2</v>
      </c>
      <c r="BH118" s="124">
        <f t="shared" si="27"/>
        <v>3.4997405100000001</v>
      </c>
      <c r="BI118" s="45">
        <f>BH118/K118</f>
        <v>0.116658017</v>
      </c>
      <c r="BJ118" s="39" t="s">
        <v>102</v>
      </c>
      <c r="BK118" s="136">
        <v>30</v>
      </c>
      <c r="BL118" s="137">
        <v>5</v>
      </c>
      <c r="BM118" s="137">
        <v>80</v>
      </c>
      <c r="BN118" s="137">
        <v>70</v>
      </c>
      <c r="BO118" s="137">
        <v>0</v>
      </c>
      <c r="BP118" s="137">
        <v>20</v>
      </c>
      <c r="BQ118" s="138">
        <f t="shared" si="28"/>
        <v>35</v>
      </c>
      <c r="BR118" s="138">
        <f t="shared" si="29"/>
        <v>150</v>
      </c>
      <c r="BS118" s="138">
        <f t="shared" si="30"/>
        <v>20</v>
      </c>
      <c r="BT118" s="138">
        <f t="shared" si="31"/>
        <v>205</v>
      </c>
      <c r="BU118" s="35"/>
      <c r="BV118" s="8"/>
      <c r="BW118" s="46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8"/>
      <c r="DD118" s="8"/>
      <c r="DE118" s="8"/>
      <c r="DF118" s="8"/>
      <c r="DG118" s="8"/>
      <c r="DH118" s="8"/>
      <c r="DI118" s="8"/>
      <c r="DJ118" s="8"/>
    </row>
    <row r="119" spans="1:114" ht="12.75" hidden="1" customHeight="1">
      <c r="A119" s="24" t="s">
        <v>416</v>
      </c>
      <c r="B119" s="29" t="s">
        <v>417</v>
      </c>
      <c r="C119" s="29" t="s">
        <v>418</v>
      </c>
      <c r="D119" s="29" t="s">
        <v>117</v>
      </c>
      <c r="E119" s="28" t="s">
        <v>118</v>
      </c>
      <c r="F119" s="24" t="s">
        <v>108</v>
      </c>
      <c r="G119" s="27" t="s">
        <v>92</v>
      </c>
      <c r="H119" s="27" t="s">
        <v>92</v>
      </c>
      <c r="I119" s="31" t="s">
        <v>109</v>
      </c>
      <c r="J119" s="47" t="s">
        <v>87</v>
      </c>
      <c r="K119" s="107">
        <v>0</v>
      </c>
      <c r="L119" s="33">
        <v>10</v>
      </c>
      <c r="M119" s="33">
        <v>2</v>
      </c>
      <c r="N119" s="24">
        <v>2</v>
      </c>
      <c r="O119" s="106">
        <f t="shared" si="41"/>
        <v>43</v>
      </c>
      <c r="P119" s="24">
        <v>32</v>
      </c>
      <c r="Q119" s="24">
        <v>6</v>
      </c>
      <c r="R119" s="24">
        <v>5</v>
      </c>
      <c r="S119" s="106">
        <v>0</v>
      </c>
      <c r="T119" s="24">
        <v>0</v>
      </c>
      <c r="U119" s="24">
        <v>8</v>
      </c>
      <c r="V119" s="24">
        <v>2</v>
      </c>
      <c r="W119" s="24">
        <v>0</v>
      </c>
      <c r="X119" s="24">
        <v>0</v>
      </c>
      <c r="Y119" s="24">
        <v>0</v>
      </c>
      <c r="Z119" s="106">
        <v>0</v>
      </c>
      <c r="AA119" s="24">
        <v>0</v>
      </c>
      <c r="AB119" s="24">
        <v>2</v>
      </c>
      <c r="AC119" s="24">
        <v>0</v>
      </c>
      <c r="AD119" s="24">
        <v>0</v>
      </c>
      <c r="AE119" s="24">
        <v>0</v>
      </c>
      <c r="AF119" s="24">
        <v>0</v>
      </c>
      <c r="AG119" s="106">
        <v>0</v>
      </c>
      <c r="AH119" s="24">
        <v>1</v>
      </c>
      <c r="AI119" s="24">
        <v>1</v>
      </c>
      <c r="AJ119" s="24">
        <v>0</v>
      </c>
      <c r="AK119" s="24">
        <v>0</v>
      </c>
      <c r="AL119" s="24">
        <v>0</v>
      </c>
      <c r="AM119" s="24">
        <v>0</v>
      </c>
      <c r="AN119" s="120">
        <f>(M119+N119)/BV119</f>
        <v>0.2857142857142857</v>
      </c>
      <c r="AO119" s="120">
        <f>N119/BV119</f>
        <v>0.14285714285714285</v>
      </c>
      <c r="AP119" s="27" t="s">
        <v>93</v>
      </c>
      <c r="AQ119" s="27" t="s">
        <v>85</v>
      </c>
      <c r="AR119" s="35" t="s">
        <v>94</v>
      </c>
      <c r="AS119" s="47" t="s">
        <v>134</v>
      </c>
      <c r="AT119" s="35" t="s">
        <v>120</v>
      </c>
      <c r="AU119" s="35" t="s">
        <v>134</v>
      </c>
      <c r="AV119" s="36">
        <v>0.34618538999999998</v>
      </c>
      <c r="AW119" s="43"/>
      <c r="AX119" s="43"/>
      <c r="AY119" s="43"/>
      <c r="AZ119" s="43"/>
      <c r="BA119" s="36">
        <v>0.3</v>
      </c>
      <c r="BB119" s="36">
        <v>0.81499999999999995</v>
      </c>
      <c r="BC119" s="123">
        <f t="shared" si="26"/>
        <v>1.4611853899999998</v>
      </c>
      <c r="BD119" s="43" t="s">
        <v>111</v>
      </c>
      <c r="BE119" s="44"/>
      <c r="BF119" s="44"/>
      <c r="BG119" s="44"/>
      <c r="BH119" s="124">
        <f t="shared" si="27"/>
        <v>1.4611853899999998</v>
      </c>
      <c r="BI119" s="45">
        <f>BH119/BV119</f>
        <v>0.10437038499999998</v>
      </c>
      <c r="BJ119" s="39" t="s">
        <v>88</v>
      </c>
      <c r="BK119" s="136">
        <v>20</v>
      </c>
      <c r="BL119" s="137">
        <v>30</v>
      </c>
      <c r="BM119" s="137">
        <v>50</v>
      </c>
      <c r="BN119" s="137">
        <v>10</v>
      </c>
      <c r="BO119" s="137">
        <v>20</v>
      </c>
      <c r="BP119" s="137">
        <v>30</v>
      </c>
      <c r="BQ119" s="138">
        <f t="shared" si="28"/>
        <v>50</v>
      </c>
      <c r="BR119" s="138">
        <f t="shared" si="29"/>
        <v>60</v>
      </c>
      <c r="BS119" s="138">
        <f t="shared" si="30"/>
        <v>50</v>
      </c>
      <c r="BT119" s="138">
        <f t="shared" si="31"/>
        <v>160</v>
      </c>
      <c r="BU119" s="47" t="s">
        <v>419</v>
      </c>
      <c r="BV119" s="202">
        <v>14</v>
      </c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8"/>
      <c r="DD119" s="8"/>
      <c r="DE119" s="8"/>
      <c r="DF119" s="8"/>
      <c r="DG119" s="8"/>
      <c r="DH119" s="8"/>
      <c r="DI119" s="8"/>
      <c r="DJ119" s="8"/>
    </row>
    <row r="120" spans="1:114" ht="12.75" hidden="1" customHeight="1">
      <c r="A120" s="25" t="s">
        <v>420</v>
      </c>
      <c r="B120" s="30" t="s">
        <v>421</v>
      </c>
      <c r="C120" s="30" t="s">
        <v>422</v>
      </c>
      <c r="D120" s="30" t="s">
        <v>274</v>
      </c>
      <c r="E120" s="30" t="s">
        <v>275</v>
      </c>
      <c r="F120" s="25" t="s">
        <v>108</v>
      </c>
      <c r="G120" s="30" t="s">
        <v>92</v>
      </c>
      <c r="H120" s="30" t="s">
        <v>92</v>
      </c>
      <c r="I120" s="58" t="s">
        <v>86</v>
      </c>
      <c r="J120" s="47" t="s">
        <v>83</v>
      </c>
      <c r="K120" s="107">
        <v>2</v>
      </c>
      <c r="L120" s="33">
        <v>0</v>
      </c>
      <c r="M120" s="33">
        <v>0</v>
      </c>
      <c r="N120" s="33">
        <v>2</v>
      </c>
      <c r="O120" s="106">
        <f t="shared" si="41"/>
        <v>8</v>
      </c>
      <c r="P120" s="33">
        <v>0</v>
      </c>
      <c r="Q120" s="33">
        <v>0</v>
      </c>
      <c r="R120" s="33">
        <v>8</v>
      </c>
      <c r="S120" s="106">
        <f>SUM(T120:Y120)</f>
        <v>0</v>
      </c>
      <c r="T120" s="33">
        <v>0</v>
      </c>
      <c r="U120" s="33">
        <v>0</v>
      </c>
      <c r="V120" s="33">
        <v>0</v>
      </c>
      <c r="W120" s="33">
        <v>0</v>
      </c>
      <c r="X120" s="33">
        <v>0</v>
      </c>
      <c r="Y120" s="33">
        <v>0</v>
      </c>
      <c r="Z120" s="106">
        <f>SUM(AA120:AF120)</f>
        <v>0</v>
      </c>
      <c r="AA120" s="33">
        <v>0</v>
      </c>
      <c r="AB120" s="33">
        <v>0</v>
      </c>
      <c r="AC120" s="33">
        <v>0</v>
      </c>
      <c r="AD120" s="33">
        <v>0</v>
      </c>
      <c r="AE120" s="33">
        <v>0</v>
      </c>
      <c r="AF120" s="33">
        <v>0</v>
      </c>
      <c r="AG120" s="106">
        <f>SUM(AH120:AM120)</f>
        <v>2</v>
      </c>
      <c r="AH120" s="33">
        <v>0</v>
      </c>
      <c r="AI120" s="33">
        <v>2</v>
      </c>
      <c r="AJ120" s="33">
        <v>0</v>
      </c>
      <c r="AK120" s="33">
        <v>0</v>
      </c>
      <c r="AL120" s="33">
        <v>0</v>
      </c>
      <c r="AM120" s="33">
        <v>0</v>
      </c>
      <c r="AN120" s="120">
        <f>(Z120+AG120)/K120</f>
        <v>1</v>
      </c>
      <c r="AO120" s="120">
        <f>N120/K120</f>
        <v>1</v>
      </c>
      <c r="AP120" s="27" t="s">
        <v>93</v>
      </c>
      <c r="AQ120" s="27" t="s">
        <v>85</v>
      </c>
      <c r="AR120" s="58" t="s">
        <v>86</v>
      </c>
      <c r="AS120" s="58" t="s">
        <v>140</v>
      </c>
      <c r="AT120" s="58" t="s">
        <v>86</v>
      </c>
      <c r="AU120" s="35" t="s">
        <v>98</v>
      </c>
      <c r="AV120" s="36">
        <v>0</v>
      </c>
      <c r="AW120" s="43"/>
      <c r="AX120" s="43"/>
      <c r="AY120" s="43">
        <v>0.208706</v>
      </c>
      <c r="AZ120" s="37"/>
      <c r="BA120" s="37"/>
      <c r="BC120" s="123">
        <f t="shared" si="26"/>
        <v>0.208706</v>
      </c>
      <c r="BD120" s="43" t="s">
        <v>111</v>
      </c>
      <c r="BE120" s="44"/>
      <c r="BF120" s="44"/>
      <c r="BG120" s="44"/>
      <c r="BH120" s="124">
        <f t="shared" si="27"/>
        <v>0.208706</v>
      </c>
      <c r="BI120" s="45">
        <f>BH120/K120</f>
        <v>0.104353</v>
      </c>
      <c r="BJ120" s="39" t="s">
        <v>88</v>
      </c>
      <c r="BK120" s="136">
        <v>30</v>
      </c>
      <c r="BL120" s="137">
        <v>15</v>
      </c>
      <c r="BM120" s="137">
        <v>50</v>
      </c>
      <c r="BN120" s="137">
        <v>10</v>
      </c>
      <c r="BO120" s="137">
        <v>20</v>
      </c>
      <c r="BP120" s="137">
        <v>30</v>
      </c>
      <c r="BQ120" s="138">
        <f t="shared" si="28"/>
        <v>45</v>
      </c>
      <c r="BR120" s="138">
        <f t="shared" si="29"/>
        <v>60</v>
      </c>
      <c r="BS120" s="138">
        <f t="shared" si="30"/>
        <v>50</v>
      </c>
      <c r="BT120" s="138">
        <f t="shared" si="31"/>
        <v>155</v>
      </c>
      <c r="BU120" s="27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8"/>
      <c r="DD120" s="8"/>
      <c r="DE120" s="8"/>
      <c r="DF120" s="8"/>
      <c r="DG120" s="8"/>
      <c r="DH120" s="8"/>
      <c r="DI120" s="8"/>
      <c r="DJ120" s="8"/>
    </row>
    <row r="121" spans="1:114" ht="12.75" hidden="1" customHeight="1">
      <c r="A121" s="25" t="s">
        <v>423</v>
      </c>
      <c r="B121" s="30" t="s">
        <v>424</v>
      </c>
      <c r="C121" s="30" t="s">
        <v>425</v>
      </c>
      <c r="D121" s="29" t="s">
        <v>150</v>
      </c>
      <c r="E121" s="28" t="s">
        <v>151</v>
      </c>
      <c r="F121" s="25" t="s">
        <v>79</v>
      </c>
      <c r="G121" s="27" t="s">
        <v>91</v>
      </c>
      <c r="H121" s="27" t="s">
        <v>92</v>
      </c>
      <c r="I121" s="31" t="s">
        <v>109</v>
      </c>
      <c r="J121" s="30" t="s">
        <v>87</v>
      </c>
      <c r="K121" s="109">
        <v>0</v>
      </c>
      <c r="L121" s="33">
        <v>35</v>
      </c>
      <c r="M121" s="33">
        <v>12</v>
      </c>
      <c r="N121" s="33">
        <v>3</v>
      </c>
      <c r="O121" s="106">
        <f t="shared" si="41"/>
        <v>240</v>
      </c>
      <c r="P121" s="33">
        <v>180</v>
      </c>
      <c r="Q121" s="33">
        <v>46</v>
      </c>
      <c r="R121" s="33">
        <v>14</v>
      </c>
      <c r="S121" s="106">
        <v>0</v>
      </c>
      <c r="T121" s="33">
        <v>0</v>
      </c>
      <c r="U121" s="33">
        <v>15</v>
      </c>
      <c r="V121" s="33">
        <v>14</v>
      </c>
      <c r="W121" s="33">
        <v>6</v>
      </c>
      <c r="X121" s="33">
        <v>0</v>
      </c>
      <c r="Y121" s="33">
        <v>0</v>
      </c>
      <c r="Z121" s="106">
        <v>0</v>
      </c>
      <c r="AA121" s="33">
        <v>0</v>
      </c>
      <c r="AB121" s="33">
        <v>8</v>
      </c>
      <c r="AC121" s="33">
        <v>4</v>
      </c>
      <c r="AD121" s="33">
        <v>0</v>
      </c>
      <c r="AE121" s="33">
        <v>0</v>
      </c>
      <c r="AF121" s="33">
        <v>0</v>
      </c>
      <c r="AG121" s="106">
        <v>0</v>
      </c>
      <c r="AH121" s="33">
        <v>0</v>
      </c>
      <c r="AI121" s="33">
        <v>2</v>
      </c>
      <c r="AJ121" s="33">
        <v>1</v>
      </c>
      <c r="AK121" s="33">
        <v>0</v>
      </c>
      <c r="AL121" s="33">
        <v>0</v>
      </c>
      <c r="AM121" s="33">
        <v>0</v>
      </c>
      <c r="AN121" s="120">
        <f>(M121+N121)/BV121</f>
        <v>0.3</v>
      </c>
      <c r="AO121" s="120">
        <f>N121/BV121</f>
        <v>0.06</v>
      </c>
      <c r="AP121" s="27" t="s">
        <v>93</v>
      </c>
      <c r="AQ121" s="27" t="s">
        <v>85</v>
      </c>
      <c r="AR121" s="35" t="s">
        <v>109</v>
      </c>
      <c r="AS121" s="30" t="s">
        <v>134</v>
      </c>
      <c r="AT121" s="35" t="s">
        <v>120</v>
      </c>
      <c r="AU121" s="30" t="s">
        <v>119</v>
      </c>
      <c r="AV121" s="36">
        <v>0</v>
      </c>
      <c r="AW121" s="36"/>
      <c r="AX121" s="36"/>
      <c r="AY121" s="36"/>
      <c r="AZ121" s="36">
        <v>2.1176499999999998</v>
      </c>
      <c r="BA121" s="36">
        <v>1.9</v>
      </c>
      <c r="BB121" s="37"/>
      <c r="BC121" s="123">
        <f t="shared" si="26"/>
        <v>4.0176499999999997</v>
      </c>
      <c r="BD121" s="36" t="s">
        <v>111</v>
      </c>
      <c r="BE121" s="49"/>
      <c r="BF121" s="49">
        <v>1.2</v>
      </c>
      <c r="BG121" s="49"/>
      <c r="BH121" s="124">
        <f t="shared" si="27"/>
        <v>5.2176499999999999</v>
      </c>
      <c r="BI121" s="45">
        <f>BH121/BV121</f>
        <v>0.104353</v>
      </c>
      <c r="BJ121" s="39" t="s">
        <v>88</v>
      </c>
      <c r="BK121" s="136">
        <v>50</v>
      </c>
      <c r="BL121" s="137">
        <v>25</v>
      </c>
      <c r="BM121" s="137">
        <v>10</v>
      </c>
      <c r="BN121" s="137">
        <v>30</v>
      </c>
      <c r="BO121" s="137">
        <v>20</v>
      </c>
      <c r="BP121" s="137">
        <v>20</v>
      </c>
      <c r="BQ121" s="138">
        <f t="shared" si="28"/>
        <v>75</v>
      </c>
      <c r="BR121" s="138">
        <f t="shared" si="29"/>
        <v>40</v>
      </c>
      <c r="BS121" s="138">
        <f t="shared" si="30"/>
        <v>40</v>
      </c>
      <c r="BT121" s="138">
        <f t="shared" si="31"/>
        <v>155</v>
      </c>
      <c r="BU121" s="47" t="s">
        <v>331</v>
      </c>
      <c r="BV121" s="202">
        <v>50</v>
      </c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8"/>
      <c r="DD121" s="8"/>
      <c r="DE121" s="8"/>
      <c r="DF121" s="8"/>
      <c r="DG121" s="8"/>
      <c r="DH121" s="8"/>
      <c r="DI121" s="8"/>
      <c r="DJ121" s="8"/>
    </row>
    <row r="122" spans="1:114" ht="15.75" hidden="1" customHeight="1">
      <c r="A122" s="24" t="s">
        <v>426</v>
      </c>
      <c r="B122" s="27" t="s">
        <v>427</v>
      </c>
      <c r="C122" s="28" t="s">
        <v>428</v>
      </c>
      <c r="D122" s="29" t="s">
        <v>77</v>
      </c>
      <c r="E122" s="28" t="s">
        <v>78</v>
      </c>
      <c r="F122" s="24" t="s">
        <v>108</v>
      </c>
      <c r="G122" s="28" t="s">
        <v>92</v>
      </c>
      <c r="H122" s="28" t="s">
        <v>92</v>
      </c>
      <c r="I122" s="58" t="s">
        <v>109</v>
      </c>
      <c r="J122" s="58" t="s">
        <v>87</v>
      </c>
      <c r="K122" s="107">
        <v>2</v>
      </c>
      <c r="L122" s="33">
        <v>0</v>
      </c>
      <c r="M122" s="33">
        <v>0</v>
      </c>
      <c r="N122" s="33">
        <v>2</v>
      </c>
      <c r="O122" s="107">
        <v>7</v>
      </c>
      <c r="P122" s="33">
        <v>0</v>
      </c>
      <c r="Q122" s="33">
        <v>0</v>
      </c>
      <c r="R122" s="33">
        <v>7</v>
      </c>
      <c r="S122" s="107">
        <f>SUM(T122:Y122)</f>
        <v>0</v>
      </c>
      <c r="T122" s="33">
        <v>0</v>
      </c>
      <c r="U122" s="33">
        <v>0</v>
      </c>
      <c r="V122" s="33">
        <v>0</v>
      </c>
      <c r="W122" s="33">
        <v>0</v>
      </c>
      <c r="X122" s="33">
        <v>0</v>
      </c>
      <c r="Y122" s="33">
        <v>0</v>
      </c>
      <c r="Z122" s="107">
        <f>SUM(AA122:AF122)</f>
        <v>0</v>
      </c>
      <c r="AA122" s="33">
        <v>0</v>
      </c>
      <c r="AB122" s="33">
        <v>0</v>
      </c>
      <c r="AC122" s="33">
        <v>0</v>
      </c>
      <c r="AD122" s="33">
        <v>0</v>
      </c>
      <c r="AE122" s="33">
        <v>0</v>
      </c>
      <c r="AF122" s="33">
        <v>0</v>
      </c>
      <c r="AG122" s="107">
        <v>2</v>
      </c>
      <c r="AH122" s="33">
        <v>0</v>
      </c>
      <c r="AI122" s="33">
        <v>2</v>
      </c>
      <c r="AJ122" s="33">
        <v>0</v>
      </c>
      <c r="AK122" s="33">
        <v>0</v>
      </c>
      <c r="AL122" s="33">
        <v>0</v>
      </c>
      <c r="AM122" s="33">
        <v>0</v>
      </c>
      <c r="AN122" s="120">
        <f>(M122+N122)/K122</f>
        <v>1</v>
      </c>
      <c r="AO122" s="120">
        <f>N122/K122</f>
        <v>1</v>
      </c>
      <c r="AP122" s="27" t="s">
        <v>93</v>
      </c>
      <c r="AQ122" s="28" t="s">
        <v>85</v>
      </c>
      <c r="AR122" s="58" t="s">
        <v>109</v>
      </c>
      <c r="AS122" s="58" t="s">
        <v>87</v>
      </c>
      <c r="AT122" s="58" t="s">
        <v>109</v>
      </c>
      <c r="AU122" s="35" t="s">
        <v>119</v>
      </c>
      <c r="AV122" s="36">
        <v>0</v>
      </c>
      <c r="AW122" s="43"/>
      <c r="AX122" s="43"/>
      <c r="AY122" s="43"/>
      <c r="AZ122" s="43">
        <v>0.208706</v>
      </c>
      <c r="BA122" s="37"/>
      <c r="BB122" s="37"/>
      <c r="BC122" s="123">
        <f t="shared" si="26"/>
        <v>0.208706</v>
      </c>
      <c r="BD122" s="43" t="s">
        <v>111</v>
      </c>
      <c r="BE122" s="44"/>
      <c r="BF122" s="44"/>
      <c r="BG122" s="44"/>
      <c r="BH122" s="124">
        <f t="shared" si="27"/>
        <v>0.208706</v>
      </c>
      <c r="BI122" s="45">
        <f>BH122/K122</f>
        <v>0.104353</v>
      </c>
      <c r="BJ122" s="39" t="s">
        <v>102</v>
      </c>
      <c r="BK122" s="136">
        <v>40</v>
      </c>
      <c r="BL122" s="137">
        <v>20</v>
      </c>
      <c r="BM122" s="137">
        <v>50</v>
      </c>
      <c r="BN122" s="137">
        <v>10</v>
      </c>
      <c r="BO122" s="137">
        <v>20</v>
      </c>
      <c r="BP122" s="137">
        <v>30</v>
      </c>
      <c r="BQ122" s="138">
        <f t="shared" si="28"/>
        <v>60</v>
      </c>
      <c r="BR122" s="138">
        <f t="shared" si="29"/>
        <v>60</v>
      </c>
      <c r="BS122" s="138">
        <f t="shared" si="30"/>
        <v>50</v>
      </c>
      <c r="BT122" s="138">
        <f t="shared" si="31"/>
        <v>170</v>
      </c>
      <c r="BU122" s="27"/>
      <c r="BV122" s="8"/>
      <c r="BW122" s="46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  <c r="DE122" s="8"/>
      <c r="DF122" s="8"/>
      <c r="DG122" s="8"/>
      <c r="DH122" s="8"/>
      <c r="DI122" s="8"/>
      <c r="DJ122" s="8"/>
    </row>
    <row r="123" spans="1:114" ht="12.75" hidden="1" customHeight="1">
      <c r="A123" s="25" t="s">
        <v>429</v>
      </c>
      <c r="B123" s="29" t="s">
        <v>430</v>
      </c>
      <c r="C123" s="29" t="s">
        <v>431</v>
      </c>
      <c r="D123" s="29" t="s">
        <v>313</v>
      </c>
      <c r="E123" s="28" t="s">
        <v>151</v>
      </c>
      <c r="F123" s="25" t="s">
        <v>79</v>
      </c>
      <c r="G123" s="27" t="s">
        <v>80</v>
      </c>
      <c r="H123" s="27" t="s">
        <v>385</v>
      </c>
      <c r="I123" s="31" t="s">
        <v>100</v>
      </c>
      <c r="J123" s="47" t="s">
        <v>83</v>
      </c>
      <c r="K123" s="113">
        <v>8</v>
      </c>
      <c r="L123" s="48">
        <v>7</v>
      </c>
      <c r="M123" s="48">
        <v>1</v>
      </c>
      <c r="N123" s="33">
        <v>0</v>
      </c>
      <c r="O123" s="106">
        <f>SUM(P123:R123)</f>
        <v>36</v>
      </c>
      <c r="P123" s="33">
        <v>32</v>
      </c>
      <c r="Q123" s="33">
        <v>4</v>
      </c>
      <c r="R123" s="33">
        <v>0</v>
      </c>
      <c r="S123" s="106">
        <f>SUM(T123:Y123)</f>
        <v>7</v>
      </c>
      <c r="T123" s="33">
        <v>0</v>
      </c>
      <c r="U123" s="33">
        <v>3</v>
      </c>
      <c r="V123" s="33">
        <v>4</v>
      </c>
      <c r="W123" s="33">
        <v>0</v>
      </c>
      <c r="X123" s="33">
        <v>0</v>
      </c>
      <c r="Y123" s="33">
        <v>0</v>
      </c>
      <c r="Z123" s="106">
        <f>SUM(AA123:AF123)</f>
        <v>1</v>
      </c>
      <c r="AA123" s="33">
        <v>0</v>
      </c>
      <c r="AB123" s="33">
        <v>1</v>
      </c>
      <c r="AC123" s="33">
        <v>0</v>
      </c>
      <c r="AD123" s="33">
        <v>0</v>
      </c>
      <c r="AE123" s="33">
        <v>0</v>
      </c>
      <c r="AF123" s="33">
        <v>0</v>
      </c>
      <c r="AG123" s="106">
        <f>SUM(AH123:AM123)</f>
        <v>0</v>
      </c>
      <c r="AH123" s="33">
        <v>0</v>
      </c>
      <c r="AI123" s="33">
        <v>0</v>
      </c>
      <c r="AJ123" s="33">
        <v>0</v>
      </c>
      <c r="AK123" s="33">
        <v>0</v>
      </c>
      <c r="AL123" s="33">
        <v>0</v>
      </c>
      <c r="AM123" s="33">
        <v>0</v>
      </c>
      <c r="AN123" s="120">
        <f>(M123+N123)/K123</f>
        <v>0.125</v>
      </c>
      <c r="AO123" s="120">
        <f>N123/K123</f>
        <v>0</v>
      </c>
      <c r="AP123" s="27" t="s">
        <v>93</v>
      </c>
      <c r="AQ123" s="29" t="s">
        <v>85</v>
      </c>
      <c r="AR123" s="35" t="s">
        <v>100</v>
      </c>
      <c r="AS123" s="35" t="s">
        <v>83</v>
      </c>
      <c r="AT123" s="35" t="s">
        <v>100</v>
      </c>
      <c r="AU123" s="35" t="s">
        <v>119</v>
      </c>
      <c r="AV123" s="36">
        <v>0</v>
      </c>
      <c r="AW123" s="36">
        <v>0.78400000000000003</v>
      </c>
      <c r="AX123" s="37"/>
      <c r="AY123" s="37"/>
      <c r="AZ123" s="37"/>
      <c r="BA123" s="37"/>
      <c r="BB123" s="37"/>
      <c r="BC123" s="123">
        <f t="shared" si="26"/>
        <v>0.78400000000000003</v>
      </c>
      <c r="BD123" s="43" t="s">
        <v>111</v>
      </c>
      <c r="BE123" s="49"/>
      <c r="BF123" s="49"/>
      <c r="BG123" s="49"/>
      <c r="BH123" s="124">
        <f t="shared" si="27"/>
        <v>0.78400000000000003</v>
      </c>
      <c r="BI123" s="45">
        <f>BH123/K123</f>
        <v>9.8000000000000004E-2</v>
      </c>
      <c r="BJ123" s="39" t="s">
        <v>102</v>
      </c>
      <c r="BK123" s="136">
        <v>50</v>
      </c>
      <c r="BL123" s="137">
        <v>45</v>
      </c>
      <c r="BM123" s="137">
        <v>30</v>
      </c>
      <c r="BN123" s="137">
        <v>70</v>
      </c>
      <c r="BO123" s="137">
        <v>0</v>
      </c>
      <c r="BP123" s="137">
        <v>10</v>
      </c>
      <c r="BQ123" s="138">
        <f t="shared" si="28"/>
        <v>95</v>
      </c>
      <c r="BR123" s="138">
        <f t="shared" si="29"/>
        <v>100</v>
      </c>
      <c r="BS123" s="138">
        <f t="shared" si="30"/>
        <v>10</v>
      </c>
      <c r="BT123" s="138">
        <f t="shared" si="31"/>
        <v>205</v>
      </c>
      <c r="BU123" s="27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8"/>
      <c r="DD123" s="8"/>
      <c r="DE123" s="8"/>
      <c r="DF123" s="8"/>
      <c r="DG123" s="8"/>
      <c r="DH123" s="8"/>
      <c r="DI123" s="8"/>
      <c r="DJ123" s="8"/>
    </row>
    <row r="124" spans="1:114" ht="12.75" hidden="1" customHeight="1">
      <c r="A124" s="78"/>
      <c r="B124" s="79"/>
      <c r="C124" s="79"/>
      <c r="D124" s="79"/>
      <c r="E124" s="80"/>
      <c r="F124" s="78"/>
      <c r="G124" s="81"/>
      <c r="H124" s="81"/>
      <c r="I124" s="82"/>
      <c r="J124" s="82"/>
      <c r="K124" s="82"/>
      <c r="L124" s="83"/>
      <c r="M124" s="83"/>
      <c r="N124" s="83"/>
      <c r="O124" s="82"/>
      <c r="P124" s="84"/>
      <c r="Q124" s="84"/>
      <c r="R124" s="84"/>
      <c r="S124" s="82"/>
      <c r="T124" s="84"/>
      <c r="U124" s="84"/>
      <c r="V124" s="84"/>
      <c r="W124" s="84"/>
      <c r="X124" s="84"/>
      <c r="Y124" s="84"/>
      <c r="Z124" s="82"/>
      <c r="AA124" s="84"/>
      <c r="AB124" s="84"/>
      <c r="AC124" s="84"/>
      <c r="AD124" s="84"/>
      <c r="AE124" s="84"/>
      <c r="AF124" s="84"/>
      <c r="AG124" s="82"/>
      <c r="AH124" s="84"/>
      <c r="AI124" s="84"/>
      <c r="AJ124" s="84"/>
      <c r="AK124" s="84"/>
      <c r="AL124" s="84"/>
      <c r="AM124" s="84"/>
      <c r="AN124" s="84"/>
      <c r="AO124" s="85"/>
      <c r="AP124" s="86"/>
      <c r="AQ124" s="87"/>
      <c r="AR124" s="85"/>
      <c r="AS124" s="85"/>
      <c r="AT124" s="85"/>
      <c r="AU124" s="85"/>
      <c r="AV124" s="88"/>
      <c r="AW124" s="88"/>
      <c r="AX124" s="88"/>
      <c r="AY124" s="88"/>
      <c r="AZ124" s="88"/>
      <c r="BA124" s="88" t="s">
        <v>432</v>
      </c>
      <c r="BB124" s="88"/>
      <c r="BC124" s="88"/>
      <c r="BD124" s="88"/>
      <c r="BE124" s="88"/>
      <c r="BF124" s="88"/>
      <c r="BG124" s="88"/>
      <c r="BH124" s="88"/>
      <c r="BI124" s="89"/>
      <c r="BJ124" s="90"/>
      <c r="BK124" s="90"/>
      <c r="BL124" s="90"/>
      <c r="BM124" s="90"/>
      <c r="BN124" s="90"/>
      <c r="BO124" s="90"/>
      <c r="BP124" s="90"/>
      <c r="BQ124" s="90"/>
      <c r="BR124" s="90"/>
      <c r="BS124" s="90"/>
      <c r="BT124" s="90"/>
      <c r="BU124" s="177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8"/>
      <c r="DD124" s="8"/>
      <c r="DE124" s="8"/>
      <c r="DF124" s="8"/>
      <c r="DG124" s="8"/>
      <c r="DH124" s="8"/>
      <c r="DI124" s="8"/>
      <c r="DJ124" s="8"/>
    </row>
    <row r="125" spans="1:114" ht="12.75" hidden="1" customHeight="1">
      <c r="A125" s="78"/>
      <c r="B125" s="78"/>
      <c r="C125" s="79"/>
      <c r="D125" s="79"/>
      <c r="E125" s="80"/>
      <c r="F125" s="78"/>
      <c r="G125" s="81"/>
      <c r="H125" s="81"/>
      <c r="I125" s="82"/>
      <c r="J125" s="82"/>
      <c r="K125" s="185">
        <f t="shared" ref="K125:AM125" si="42">SUM(K6:K123)</f>
        <v>2640</v>
      </c>
      <c r="L125" s="81">
        <f t="shared" si="42"/>
        <v>2319</v>
      </c>
      <c r="M125" s="81">
        <f t="shared" si="42"/>
        <v>850</v>
      </c>
      <c r="N125" s="81">
        <f t="shared" si="42"/>
        <v>214</v>
      </c>
      <c r="O125" s="185">
        <f t="shared" si="42"/>
        <v>14581</v>
      </c>
      <c r="P125" s="81">
        <f t="shared" si="42"/>
        <v>10247</v>
      </c>
      <c r="Q125" s="81">
        <f t="shared" si="42"/>
        <v>3482</v>
      </c>
      <c r="R125" s="81">
        <f t="shared" si="42"/>
        <v>850</v>
      </c>
      <c r="S125" s="185">
        <f t="shared" si="42"/>
        <v>1797</v>
      </c>
      <c r="T125" s="81">
        <f t="shared" si="42"/>
        <v>91</v>
      </c>
      <c r="U125" s="81">
        <f t="shared" si="42"/>
        <v>1137</v>
      </c>
      <c r="V125" s="81">
        <f t="shared" si="42"/>
        <v>881</v>
      </c>
      <c r="W125" s="81">
        <f t="shared" si="42"/>
        <v>208</v>
      </c>
      <c r="X125" s="81">
        <f t="shared" si="42"/>
        <v>2</v>
      </c>
      <c r="Y125" s="81">
        <f t="shared" si="42"/>
        <v>0</v>
      </c>
      <c r="Z125" s="191">
        <f t="shared" si="42"/>
        <v>668</v>
      </c>
      <c r="AA125" s="81">
        <f t="shared" si="42"/>
        <v>136</v>
      </c>
      <c r="AB125" s="81">
        <f t="shared" si="42"/>
        <v>540</v>
      </c>
      <c r="AC125" s="81">
        <f t="shared" si="42"/>
        <v>59</v>
      </c>
      <c r="AD125" s="81">
        <f t="shared" si="42"/>
        <v>38</v>
      </c>
      <c r="AE125" s="81">
        <f t="shared" si="42"/>
        <v>75</v>
      </c>
      <c r="AF125" s="81">
        <f t="shared" si="42"/>
        <v>2</v>
      </c>
      <c r="AG125" s="191">
        <f t="shared" si="42"/>
        <v>175</v>
      </c>
      <c r="AH125" s="81">
        <f t="shared" si="42"/>
        <v>21</v>
      </c>
      <c r="AI125" s="81">
        <f t="shared" si="42"/>
        <v>163</v>
      </c>
      <c r="AJ125" s="81">
        <f t="shared" si="42"/>
        <v>30</v>
      </c>
      <c r="AK125" s="81">
        <f t="shared" si="42"/>
        <v>0</v>
      </c>
      <c r="AL125" s="81">
        <f t="shared" si="42"/>
        <v>0</v>
      </c>
      <c r="AM125" s="81">
        <f t="shared" si="42"/>
        <v>0</v>
      </c>
      <c r="AN125" s="197">
        <f>(M125+N125)/K125</f>
        <v>0.40303030303030302</v>
      </c>
      <c r="AO125" s="198">
        <f>N125/K125</f>
        <v>8.1060606060606055E-2</v>
      </c>
      <c r="AP125" s="84"/>
      <c r="AQ125" s="87"/>
      <c r="AR125" s="85"/>
      <c r="AS125" s="85"/>
      <c r="AT125" s="172"/>
      <c r="AU125" s="172"/>
      <c r="AV125" s="173">
        <f>SUM(AV6:AV123)</f>
        <v>79.178417370000005</v>
      </c>
      <c r="AW125" s="173">
        <f>SUM(AW6:AW123)</f>
        <v>45.236183290000007</v>
      </c>
      <c r="AX125" s="173">
        <f>SUM(AX6:AX123)</f>
        <v>46.839018029999991</v>
      </c>
      <c r="AY125" s="173">
        <f>SUM(AY6:AY123)</f>
        <v>44.873136050000006</v>
      </c>
      <c r="AZ125" s="173">
        <f>SUM(AZ6:AZ123)</f>
        <v>41.838015999999996</v>
      </c>
      <c r="BA125" s="173">
        <f>SUM(BA6:BA124)</f>
        <v>41.739383999999994</v>
      </c>
      <c r="BB125" s="173">
        <f>SUM(BB6:BB124)</f>
        <v>14.011360999999999</v>
      </c>
      <c r="BC125" s="173">
        <f>SUM(AV125:BB125)</f>
        <v>313.71551574</v>
      </c>
      <c r="BD125" s="173"/>
      <c r="BE125" s="174">
        <f>SUM(BE6:BE123)</f>
        <v>0</v>
      </c>
      <c r="BF125" s="174">
        <f>SUM(BF6:BF123)</f>
        <v>19.7</v>
      </c>
      <c r="BG125" s="174">
        <f>SUM(BG6:BG123)</f>
        <v>0.47320062999999996</v>
      </c>
      <c r="BH125" s="173">
        <f>SUM(BH6:BH123)</f>
        <v>333.88871636999988</v>
      </c>
      <c r="BI125" s="175"/>
      <c r="BJ125" s="176"/>
      <c r="BK125" s="90"/>
      <c r="BL125" s="90"/>
      <c r="BM125" s="90"/>
      <c r="BN125" s="90"/>
      <c r="BO125" s="90"/>
      <c r="BP125" s="90"/>
      <c r="BQ125" s="90"/>
      <c r="BR125" s="90"/>
      <c r="BS125" s="90"/>
      <c r="BT125" s="90"/>
      <c r="BU125" s="177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8"/>
      <c r="DD125" s="8"/>
      <c r="DE125" s="8"/>
      <c r="DF125" s="8"/>
      <c r="DG125" s="8"/>
      <c r="DH125" s="8"/>
      <c r="DI125" s="8"/>
      <c r="DJ125" s="8"/>
    </row>
    <row r="126" spans="1:114" ht="12.75" customHeight="1">
      <c r="A126" s="93"/>
      <c r="B126" s="94"/>
      <c r="C126" s="94"/>
      <c r="D126" s="94"/>
      <c r="E126" s="217" t="s">
        <v>511</v>
      </c>
      <c r="F126" s="218"/>
      <c r="G126" s="218"/>
      <c r="H126" s="218"/>
      <c r="I126" s="218"/>
      <c r="J126" s="219"/>
      <c r="K126" s="189">
        <f>K72+K94+K114+K115+K116+K117+K118</f>
        <v>106</v>
      </c>
      <c r="L126" s="208">
        <f t="shared" ref="L126:AG126" si="43">L72+L94+L114+L115+L116+L117+L118</f>
        <v>118</v>
      </c>
      <c r="M126" s="201">
        <f t="shared" si="43"/>
        <v>51</v>
      </c>
      <c r="N126" s="208">
        <f t="shared" si="43"/>
        <v>7</v>
      </c>
      <c r="O126" s="168"/>
      <c r="P126" s="208">
        <f t="shared" si="43"/>
        <v>523</v>
      </c>
      <c r="Q126" s="201">
        <f t="shared" si="43"/>
        <v>214</v>
      </c>
      <c r="R126" s="208">
        <f t="shared" si="43"/>
        <v>61</v>
      </c>
      <c r="S126" s="168"/>
      <c r="T126" s="208">
        <f t="shared" si="43"/>
        <v>0</v>
      </c>
      <c r="U126" s="201">
        <f t="shared" si="43"/>
        <v>79</v>
      </c>
      <c r="V126" s="201">
        <f t="shared" si="43"/>
        <v>33</v>
      </c>
      <c r="W126" s="201">
        <f t="shared" si="43"/>
        <v>6</v>
      </c>
      <c r="X126" s="201">
        <f t="shared" si="43"/>
        <v>0</v>
      </c>
      <c r="Y126" s="208">
        <f t="shared" si="43"/>
        <v>0</v>
      </c>
      <c r="Z126" s="168"/>
      <c r="AA126" s="208">
        <f t="shared" si="43"/>
        <v>0</v>
      </c>
      <c r="AB126" s="201">
        <f t="shared" si="43"/>
        <v>42</v>
      </c>
      <c r="AC126" s="201">
        <f t="shared" si="43"/>
        <v>5</v>
      </c>
      <c r="AD126" s="201">
        <f t="shared" si="43"/>
        <v>3</v>
      </c>
      <c r="AE126" s="201">
        <f t="shared" si="43"/>
        <v>1</v>
      </c>
      <c r="AF126" s="208">
        <f t="shared" si="43"/>
        <v>0</v>
      </c>
      <c r="AG126" s="168"/>
      <c r="AH126" s="190"/>
      <c r="AI126" s="8"/>
      <c r="AJ126" s="8"/>
      <c r="AK126" s="8"/>
      <c r="AL126" s="8"/>
      <c r="AM126" s="190"/>
      <c r="AN126" s="168"/>
      <c r="AO126" s="168"/>
      <c r="AP126" s="196"/>
      <c r="AQ126" s="96"/>
      <c r="AR126" s="98"/>
      <c r="AS126" s="98"/>
      <c r="AT126" s="164"/>
      <c r="AU126" s="164"/>
      <c r="AV126" s="167"/>
      <c r="AW126" s="165"/>
      <c r="AX126" s="165"/>
      <c r="AY126" s="165"/>
      <c r="AZ126" s="165"/>
      <c r="BA126" s="168"/>
      <c r="BB126" s="165"/>
      <c r="BC126" s="165"/>
      <c r="BD126" s="165"/>
      <c r="BE126" s="164"/>
      <c r="BF126" s="164"/>
      <c r="BG126" s="171"/>
      <c r="BH126" s="1"/>
      <c r="BI126" s="93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</row>
    <row r="127" spans="1:114" ht="12.75" customHeight="1">
      <c r="A127" s="93"/>
      <c r="B127" s="94"/>
      <c r="C127" s="94"/>
      <c r="D127" s="94"/>
      <c r="E127" s="95"/>
      <c r="F127" s="93"/>
      <c r="G127" s="95"/>
      <c r="H127" s="95"/>
      <c r="I127" s="96"/>
      <c r="J127" s="96"/>
      <c r="K127" s="186"/>
      <c r="M127" s="160"/>
      <c r="O127" s="192"/>
      <c r="P127" s="8"/>
      <c r="Q127" s="8"/>
      <c r="R127" s="8"/>
      <c r="S127" s="193"/>
      <c r="T127" s="8"/>
      <c r="U127" s="8"/>
      <c r="V127" s="8"/>
      <c r="W127" s="8"/>
      <c r="X127" s="8"/>
      <c r="Y127" s="8"/>
      <c r="Z127" s="193"/>
      <c r="AA127" s="8"/>
      <c r="AB127" s="8"/>
      <c r="AC127" s="8"/>
      <c r="AD127" s="8"/>
      <c r="AE127" s="8"/>
      <c r="AF127" s="8"/>
      <c r="AG127" s="193"/>
      <c r="AH127" s="8"/>
      <c r="AI127" s="8"/>
      <c r="AJ127" s="8"/>
      <c r="AK127" s="8"/>
      <c r="AL127" s="8"/>
      <c r="AM127" s="8"/>
      <c r="AN127" s="199"/>
      <c r="AO127" s="196"/>
      <c r="AP127" s="97"/>
      <c r="AQ127" s="96"/>
      <c r="AR127" s="98"/>
      <c r="AS127" s="98"/>
      <c r="AT127" s="164"/>
      <c r="AU127" s="164"/>
      <c r="AV127" s="168"/>
      <c r="AW127" s="165"/>
      <c r="AX127" s="166"/>
      <c r="AY127" s="166"/>
      <c r="AZ127" s="166"/>
      <c r="BA127" s="167"/>
      <c r="BB127" s="167"/>
      <c r="BC127" s="167"/>
      <c r="BD127" s="165"/>
      <c r="BE127" s="169"/>
      <c r="BF127" s="169"/>
      <c r="BG127" s="98"/>
      <c r="BH127" s="93"/>
      <c r="BI127" s="93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</row>
    <row r="128" spans="1:114" ht="12.75" customHeight="1">
      <c r="A128" s="93"/>
      <c r="B128" s="94"/>
      <c r="C128" s="94"/>
      <c r="D128" s="94"/>
      <c r="E128" s="95"/>
      <c r="F128" s="93"/>
      <c r="G128" s="95"/>
      <c r="H128" s="95"/>
      <c r="I128" s="96"/>
      <c r="J128" s="162"/>
      <c r="K128" s="159"/>
      <c r="M128" s="203"/>
      <c r="N128" s="9"/>
      <c r="O128" s="161"/>
      <c r="P128" s="8"/>
      <c r="Q128" s="8"/>
      <c r="R128" s="8"/>
      <c r="S128" s="15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2"/>
      <c r="AO128" s="97"/>
      <c r="AP128" s="97"/>
      <c r="AQ128" s="96"/>
      <c r="AR128" s="98"/>
      <c r="AS128" s="98"/>
      <c r="AT128" s="164"/>
      <c r="AU128" s="164"/>
      <c r="AV128" s="168"/>
      <c r="AW128" s="165"/>
      <c r="AX128" s="165"/>
      <c r="AY128" s="165"/>
      <c r="AZ128" s="165"/>
      <c r="BA128" s="165"/>
      <c r="BB128" s="165"/>
      <c r="BC128" s="165"/>
      <c r="BD128" s="165"/>
      <c r="BE128" s="164"/>
      <c r="BF128" s="164"/>
      <c r="BG128" s="98"/>
      <c r="BH128" s="93"/>
      <c r="BI128" s="93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</row>
    <row r="129" spans="1:114" ht="12.75" customHeight="1">
      <c r="A129" s="93"/>
      <c r="B129" s="94"/>
      <c r="C129" s="94"/>
      <c r="D129" s="94"/>
      <c r="E129" s="95"/>
      <c r="F129" s="93"/>
      <c r="G129" s="95"/>
      <c r="H129" s="95"/>
      <c r="I129" s="96"/>
      <c r="J129" s="96"/>
      <c r="K129" s="205"/>
      <c r="M129" s="206"/>
      <c r="N129" s="163"/>
      <c r="O129" s="207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162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2"/>
      <c r="AO129" s="97"/>
      <c r="AP129" s="97"/>
      <c r="AQ129" s="96"/>
      <c r="AR129" s="94"/>
      <c r="AS129" s="94"/>
      <c r="AT129" s="164"/>
      <c r="AU129" s="164"/>
      <c r="AV129" s="165"/>
      <c r="AW129" s="165"/>
      <c r="AX129" s="165"/>
      <c r="AY129" s="165"/>
      <c r="AZ129" s="165"/>
      <c r="BA129" s="165"/>
      <c r="BB129" s="165"/>
      <c r="BC129" s="165"/>
      <c r="BD129" s="165"/>
      <c r="BE129" s="164"/>
      <c r="BF129" s="164"/>
      <c r="BG129" s="98"/>
      <c r="BH129" s="93"/>
      <c r="BI129" s="93"/>
      <c r="BJ129" s="2"/>
      <c r="BK129" s="98"/>
      <c r="BL129" s="98"/>
      <c r="BM129" s="98"/>
      <c r="BN129" s="98"/>
      <c r="BO129" s="98"/>
      <c r="BP129" s="98"/>
      <c r="BQ129" s="98"/>
      <c r="BR129" s="98"/>
      <c r="BS129" s="98"/>
      <c r="BT129" s="98"/>
      <c r="BU129" s="98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</row>
    <row r="130" spans="1:114" ht="15" customHeight="1">
      <c r="C130" s="94"/>
      <c r="BJ130" s="2"/>
    </row>
    <row r="131" spans="1:114" ht="15" customHeight="1">
      <c r="C131" s="94"/>
    </row>
    <row r="132" spans="1:114" ht="15" customHeight="1">
      <c r="C132" s="94"/>
    </row>
    <row r="133" spans="1:114" ht="15" customHeight="1">
      <c r="C133" s="94"/>
    </row>
  </sheetData>
  <sheetProtection algorithmName="SHA-512" hashValue="OkDSS3erexKPGlN6jmMX3ueC9PGlhrihxsY3cSTKsH/nDWVQaKkvYN5n7w/ZxqtMwump7gikneazGSHx8QuG+Q==" saltValue="nVQN77Wo/3rpvYxJXF28BA==" spinCount="100000" sheet="1" objects="1" scenarios="1"/>
  <autoFilter ref="A5:BV125" xr:uid="{068E5A19-5296-42D9-AE70-EF99580E9BE9}">
    <filterColumn colId="3">
      <filters>
        <filter val="St Andrews"/>
      </filters>
    </filterColumn>
  </autoFilter>
  <mergeCells count="1">
    <mergeCell ref="E126:J126"/>
  </mergeCells>
  <dataValidations count="1">
    <dataValidation type="list" allowBlank="1" showErrorMessage="1" sqref="F6:F123" xr:uid="{810F4D51-0C2A-4BD3-A4E9-E79E159CBBD3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ErrorMessage="1" xr:uid="{666EF99A-ADBD-43B8-9773-2F93DFF03C31}">
          <x14:formula1>
            <xm:f>'SHIP WD'!#REF!</xm:f>
          </x14:formula1>
          <xm:sqref>AO124:AU124 D124:D125 H124:J125 AQ125:AU125</xm:sqref>
        </x14:dataValidation>
        <x14:dataValidation type="list" allowBlank="1" xr:uid="{F974788D-728E-4770-BE00-AEC21E5F8045}">
          <x14:formula1>
            <xm:f>Codes!$A$39:$A$49</xm:f>
          </x14:formula1>
          <xm:sqref>D6:D8 D119:D123 D56:D58 D60:D117 D11:D54</xm:sqref>
        </x14:dataValidation>
        <x14:dataValidation type="list" allowBlank="1" xr:uid="{61F3E8BC-B32E-4397-86B9-01C128A530B2}">
          <x14:formula1>
            <xm:f>Codes!$A$56:$A$65</xm:f>
          </x14:formula1>
          <xm:sqref>AR43:AR44</xm:sqref>
        </x14:dataValidation>
        <x14:dataValidation type="list" allowBlank="1" xr:uid="{F374AE41-93AF-428D-B36B-4D78EA373666}">
          <x14:formula1>
            <xm:f>Codes!$A$88:$A$91</xm:f>
          </x14:formula1>
          <xm:sqref>AQ6:AQ8 AQ54 AQ119:AQ121 AQ123 AQ47:AQ52 AQ56:AQ117 AQ11:AQ37 AQ39:AQ44</xm:sqref>
        </x14:dataValidation>
        <x14:dataValidation type="list" allowBlank="1" xr:uid="{082F9CB6-5210-4FF2-91C9-9CC89747EBAE}">
          <x14:formula1>
            <xm:f>Codes!$A$56:$A$64</xm:f>
          </x14:formula1>
          <xm:sqref>I43:I44</xm:sqref>
        </x14:dataValidation>
        <x14:dataValidation type="list" allowBlank="1" xr:uid="{6165576D-3A54-428C-A8EC-AEE211479005}">
          <x14:formula1>
            <xm:f>Codes!$A$56:$A$72</xm:f>
          </x14:formula1>
          <xm:sqref>AR6:AR42 I6:I42 AT6:AT123 I44:I123 AR44:AR123</xm:sqref>
        </x14:dataValidation>
        <x14:dataValidation type="list" allowBlank="1" xr:uid="{547D3C3A-492C-4322-B6CE-41DB73A76AEC}">
          <x14:formula1>
            <xm:f>Codes!$A$24:$A$31</xm:f>
          </x14:formula1>
          <xm:sqref>G6:H8 G119:H121 G123:H123 G56:H117 G11:H37 G39:H52</xm:sqref>
        </x14:dataValidation>
        <x14:dataValidation type="list" allowBlank="1" xr:uid="{C861F0C8-DF43-4B2E-A13D-1EE220F177B1}">
          <x14:formula1>
            <xm:f>Codes!$A$75:$A$80</xm:f>
          </x14:formula1>
          <xm:sqref>AO6:AP123</xm:sqref>
        </x14:dataValidation>
        <x14:dataValidation type="list" allowBlank="1" xr:uid="{58E594C9-DE5E-45FD-9A89-F421FD7A8423}">
          <x14:formula1>
            <xm:f>Codes!$B$6:$B$8</xm:f>
          </x14:formula1>
          <xm:sqref>BJ6:BJ123</xm:sqref>
        </x14:dataValidation>
        <x14:dataValidation type="list" allowBlank="1" xr:uid="{A84F4CBA-2A4D-4D67-89A2-C2F06E894B41}">
          <x14:formula1>
            <xm:f>Codes!$C$39:$C$43</xm:f>
          </x14:formula1>
          <xm:sqref>E6:E123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6E047-4964-417A-B44E-8AFD66C3A474}">
  <sheetPr filterMode="1"/>
  <dimension ref="A1:DJ133"/>
  <sheetViews>
    <sheetView workbookViewId="0">
      <selection activeCell="E126" sqref="E126:J126"/>
    </sheetView>
  </sheetViews>
  <sheetFormatPr defaultColWidth="14.42578125" defaultRowHeight="15" customHeight="1" outlineLevelCol="1"/>
  <cols>
    <col min="1" max="1" width="10.5703125" customWidth="1"/>
    <col min="2" max="2" width="45.42578125" customWidth="1"/>
    <col min="3" max="3" width="18" customWidth="1"/>
    <col min="4" max="4" width="23" customWidth="1"/>
    <col min="5" max="5" width="14.140625" customWidth="1"/>
    <col min="6" max="6" width="9.85546875" customWidth="1"/>
    <col min="7" max="8" width="9.42578125" customWidth="1"/>
    <col min="9" max="10" width="10.85546875" customWidth="1"/>
    <col min="11" max="11" width="7.28515625" customWidth="1"/>
    <col min="12" max="14" width="7.28515625" hidden="1" customWidth="1" outlineLevel="1"/>
    <col min="15" max="15" width="8.42578125" customWidth="1" collapsed="1"/>
    <col min="16" max="18" width="7.28515625" hidden="1" customWidth="1" outlineLevel="1"/>
    <col min="19" max="19" width="7.28515625" customWidth="1" collapsed="1"/>
    <col min="20" max="25" width="7.28515625" hidden="1" customWidth="1" outlineLevel="1"/>
    <col min="26" max="26" width="7.28515625" customWidth="1" collapsed="1"/>
    <col min="27" max="32" width="7.28515625" hidden="1" customWidth="1" outlineLevel="1"/>
    <col min="33" max="33" width="7.28515625" customWidth="1" collapsed="1"/>
    <col min="34" max="39" width="5" hidden="1" customWidth="1" outlineLevel="1"/>
    <col min="40" max="40" width="5.85546875" customWidth="1" collapsed="1"/>
    <col min="41" max="41" width="6.7109375" customWidth="1"/>
    <col min="42" max="42" width="9" customWidth="1"/>
    <col min="43" max="43" width="7.85546875" customWidth="1"/>
    <col min="44" max="45" width="10.85546875" customWidth="1"/>
    <col min="46" max="46" width="12.28515625" customWidth="1"/>
    <col min="47" max="47" width="12.5703125" customWidth="1"/>
    <col min="48" max="48" width="9.42578125" customWidth="1" outlineLevel="1"/>
    <col min="49" max="51" width="9.28515625" customWidth="1" outlineLevel="1"/>
    <col min="52" max="54" width="9.5703125" customWidth="1"/>
    <col min="55" max="55" width="15.85546875" customWidth="1"/>
    <col min="56" max="56" width="9.5703125" customWidth="1"/>
    <col min="57" max="58" width="9.140625" customWidth="1"/>
    <col min="59" max="59" width="8" customWidth="1"/>
    <col min="60" max="61" width="11" customWidth="1"/>
    <col min="62" max="62" width="11.42578125" customWidth="1"/>
    <col min="63" max="72" width="6" hidden="1" customWidth="1" outlineLevel="1"/>
    <col min="73" max="73" width="22.85546875" customWidth="1" collapsed="1"/>
    <col min="74" max="74" width="1.42578125" customWidth="1"/>
    <col min="75" max="114" width="9.140625" customWidth="1"/>
  </cols>
  <sheetData>
    <row r="1" spans="1:114" ht="32.25" customHeight="1">
      <c r="A1" s="3"/>
      <c r="B1" s="129"/>
      <c r="C1" s="130"/>
      <c r="D1" s="4"/>
      <c r="E1" s="131"/>
      <c r="F1" s="3"/>
      <c r="G1" s="131"/>
      <c r="H1" s="131"/>
      <c r="I1" s="131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132"/>
      <c r="AA1" s="5"/>
      <c r="AB1" s="5"/>
      <c r="AC1" s="5"/>
      <c r="AD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2"/>
      <c r="AU1" s="2"/>
      <c r="AV1" s="6"/>
      <c r="AW1" s="7"/>
      <c r="AX1" s="8"/>
      <c r="AY1" s="8"/>
      <c r="AZ1" s="8"/>
      <c r="BA1" s="8"/>
      <c r="BB1" s="8"/>
      <c r="BD1" s="9"/>
      <c r="BE1" s="9"/>
      <c r="BF1" s="9"/>
      <c r="BG1" s="133"/>
      <c r="BH1" s="104"/>
      <c r="BI1" s="105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</row>
    <row r="2" spans="1:114" ht="19.5" customHeight="1">
      <c r="A2" s="10" t="s">
        <v>0</v>
      </c>
      <c r="B2" s="5"/>
      <c r="C2" s="5"/>
      <c r="D2" s="5"/>
      <c r="E2" s="5"/>
      <c r="F2" s="10"/>
      <c r="G2" s="5"/>
      <c r="H2" s="11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12"/>
      <c r="AA2" s="5"/>
      <c r="AB2" s="5"/>
      <c r="AC2" s="5"/>
      <c r="AD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2"/>
      <c r="AU2" s="2"/>
      <c r="AV2" s="7"/>
      <c r="AW2" s="7"/>
      <c r="AX2" s="8"/>
      <c r="AY2" s="13"/>
      <c r="AZ2" s="14"/>
      <c r="BA2" s="14"/>
      <c r="BB2" s="14"/>
      <c r="BD2" s="9"/>
      <c r="BE2" s="9"/>
      <c r="BF2" s="9"/>
      <c r="BG2" s="104"/>
      <c r="BH2" s="104"/>
      <c r="BI2" s="133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</row>
    <row r="3" spans="1:114" ht="3.75" customHeight="1">
      <c r="A3" s="3"/>
      <c r="B3" s="5"/>
      <c r="C3" s="5"/>
      <c r="D3" s="5"/>
      <c r="E3" s="5"/>
      <c r="F3" s="3"/>
      <c r="G3" s="5"/>
      <c r="H3" s="11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2"/>
      <c r="AU3" s="2"/>
      <c r="AV3" s="7"/>
      <c r="AW3" s="7"/>
      <c r="AX3" s="7"/>
      <c r="AY3" s="7"/>
      <c r="AZ3" s="7"/>
      <c r="BA3" s="7"/>
      <c r="BB3" s="7"/>
      <c r="BC3" s="7"/>
      <c r="BD3" s="2"/>
      <c r="BE3" s="2"/>
      <c r="BF3" s="2"/>
      <c r="BG3" s="2"/>
      <c r="BH3" s="15"/>
      <c r="BI3" s="3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</row>
    <row r="4" spans="1:114" ht="3.75" customHeight="1">
      <c r="A4" s="3"/>
      <c r="B4" s="2"/>
      <c r="C4" s="2"/>
      <c r="D4" s="16"/>
      <c r="E4" s="9"/>
      <c r="F4" s="3"/>
      <c r="G4" s="9"/>
      <c r="H4" s="9"/>
      <c r="I4" s="8"/>
      <c r="J4" s="8"/>
      <c r="K4" s="9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5"/>
      <c r="AO4" s="2"/>
      <c r="AP4" s="2"/>
      <c r="AQ4" s="2"/>
      <c r="AR4" s="2"/>
      <c r="AS4" s="2"/>
      <c r="AT4" s="2"/>
      <c r="AU4" s="2"/>
      <c r="AV4" s="7"/>
      <c r="AW4" s="7"/>
      <c r="AX4" s="7"/>
      <c r="AY4" s="7"/>
      <c r="AZ4" s="7"/>
      <c r="BA4" s="7"/>
      <c r="BB4" s="7"/>
      <c r="BC4" s="7"/>
      <c r="BD4" s="2"/>
      <c r="BE4" s="2"/>
      <c r="BF4" s="2"/>
      <c r="BG4" s="2"/>
      <c r="BH4" s="15"/>
      <c r="BI4" s="15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</row>
    <row r="5" spans="1:114" ht="128.25" customHeight="1">
      <c r="A5" s="19" t="s">
        <v>1</v>
      </c>
      <c r="B5" s="20" t="s">
        <v>2</v>
      </c>
      <c r="C5" s="20" t="s">
        <v>3</v>
      </c>
      <c r="D5" s="21" t="s">
        <v>4</v>
      </c>
      <c r="E5" s="21" t="s">
        <v>5</v>
      </c>
      <c r="F5" s="19" t="s">
        <v>6</v>
      </c>
      <c r="G5" s="19" t="s">
        <v>7</v>
      </c>
      <c r="H5" s="19" t="s">
        <v>8</v>
      </c>
      <c r="I5" s="17" t="s">
        <v>9</v>
      </c>
      <c r="J5" s="17" t="s">
        <v>10</v>
      </c>
      <c r="K5" s="17" t="s">
        <v>11</v>
      </c>
      <c r="L5" s="22" t="s">
        <v>12</v>
      </c>
      <c r="M5" s="22" t="s">
        <v>13</v>
      </c>
      <c r="N5" s="22" t="s">
        <v>14</v>
      </c>
      <c r="O5" s="17" t="s">
        <v>15</v>
      </c>
      <c r="P5" s="22" t="s">
        <v>16</v>
      </c>
      <c r="Q5" s="22" t="s">
        <v>17</v>
      </c>
      <c r="R5" s="22" t="s">
        <v>18</v>
      </c>
      <c r="S5" s="17" t="s">
        <v>19</v>
      </c>
      <c r="T5" s="22" t="s">
        <v>20</v>
      </c>
      <c r="U5" s="22" t="s">
        <v>21</v>
      </c>
      <c r="V5" s="22" t="s">
        <v>22</v>
      </c>
      <c r="W5" s="22" t="s">
        <v>23</v>
      </c>
      <c r="X5" s="22" t="s">
        <v>24</v>
      </c>
      <c r="Y5" s="22" t="s">
        <v>25</v>
      </c>
      <c r="Z5" s="17" t="s">
        <v>26</v>
      </c>
      <c r="AA5" s="22" t="s">
        <v>27</v>
      </c>
      <c r="AB5" s="22" t="s">
        <v>28</v>
      </c>
      <c r="AC5" s="22" t="s">
        <v>29</v>
      </c>
      <c r="AD5" s="22" t="s">
        <v>30</v>
      </c>
      <c r="AE5" s="22" t="s">
        <v>31</v>
      </c>
      <c r="AF5" s="22" t="s">
        <v>32</v>
      </c>
      <c r="AG5" s="17" t="s">
        <v>33</v>
      </c>
      <c r="AH5" s="22" t="s">
        <v>34</v>
      </c>
      <c r="AI5" s="22" t="s">
        <v>35</v>
      </c>
      <c r="AJ5" s="22" t="s">
        <v>36</v>
      </c>
      <c r="AK5" s="22" t="s">
        <v>37</v>
      </c>
      <c r="AL5" s="22" t="s">
        <v>38</v>
      </c>
      <c r="AM5" s="22" t="s">
        <v>39</v>
      </c>
      <c r="AN5" s="17" t="s">
        <v>40</v>
      </c>
      <c r="AO5" s="17" t="s">
        <v>41</v>
      </c>
      <c r="AP5" s="17" t="s">
        <v>42</v>
      </c>
      <c r="AQ5" s="17" t="s">
        <v>43</v>
      </c>
      <c r="AR5" s="17" t="s">
        <v>44</v>
      </c>
      <c r="AS5" s="17" t="s">
        <v>45</v>
      </c>
      <c r="AT5" s="17" t="s">
        <v>46</v>
      </c>
      <c r="AU5" s="17" t="s">
        <v>47</v>
      </c>
      <c r="AV5" s="23" t="s">
        <v>48</v>
      </c>
      <c r="AW5" s="23" t="s">
        <v>49</v>
      </c>
      <c r="AX5" s="23" t="s">
        <v>50</v>
      </c>
      <c r="AY5" s="23" t="s">
        <v>51</v>
      </c>
      <c r="AZ5" s="23" t="s">
        <v>52</v>
      </c>
      <c r="BA5" s="23" t="s">
        <v>53</v>
      </c>
      <c r="BB5" s="23" t="s">
        <v>54</v>
      </c>
      <c r="BC5" s="23" t="s">
        <v>55</v>
      </c>
      <c r="BD5" s="17" t="s">
        <v>56</v>
      </c>
      <c r="BE5" s="23" t="s">
        <v>57</v>
      </c>
      <c r="BF5" s="23" t="s">
        <v>58</v>
      </c>
      <c r="BG5" s="23" t="s">
        <v>59</v>
      </c>
      <c r="BH5" s="23" t="s">
        <v>60</v>
      </c>
      <c r="BI5" s="23" t="s">
        <v>61</v>
      </c>
      <c r="BJ5" s="18" t="s">
        <v>62</v>
      </c>
      <c r="BK5" s="134" t="s">
        <v>63</v>
      </c>
      <c r="BL5" s="135" t="s">
        <v>64</v>
      </c>
      <c r="BM5" s="135" t="s">
        <v>65</v>
      </c>
      <c r="BN5" s="135" t="s">
        <v>66</v>
      </c>
      <c r="BO5" s="135" t="s">
        <v>67</v>
      </c>
      <c r="BP5" s="135" t="s">
        <v>68</v>
      </c>
      <c r="BQ5" s="135" t="s">
        <v>69</v>
      </c>
      <c r="BR5" s="135" t="s">
        <v>70</v>
      </c>
      <c r="BS5" s="135" t="s">
        <v>71</v>
      </c>
      <c r="BT5" s="135" t="s">
        <v>72</v>
      </c>
      <c r="BU5" s="18" t="s">
        <v>73</v>
      </c>
      <c r="BV5" s="9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</row>
    <row r="6" spans="1:114" ht="13.5" hidden="1" customHeight="1">
      <c r="A6" s="24" t="s">
        <v>74</v>
      </c>
      <c r="B6" s="27" t="s">
        <v>75</v>
      </c>
      <c r="C6" s="28" t="s">
        <v>76</v>
      </c>
      <c r="D6" s="29" t="s">
        <v>77</v>
      </c>
      <c r="E6" s="28" t="s">
        <v>78</v>
      </c>
      <c r="F6" s="24" t="s">
        <v>79</v>
      </c>
      <c r="G6" s="27" t="s">
        <v>80</v>
      </c>
      <c r="H6" s="27" t="s">
        <v>81</v>
      </c>
      <c r="I6" s="30" t="s">
        <v>82</v>
      </c>
      <c r="J6" s="28" t="s">
        <v>83</v>
      </c>
      <c r="K6" s="107">
        <v>11</v>
      </c>
      <c r="L6" s="33">
        <v>11</v>
      </c>
      <c r="M6" s="33">
        <v>0</v>
      </c>
      <c r="N6" s="33">
        <v>0</v>
      </c>
      <c r="O6" s="106">
        <f t="shared" ref="O6:O41" si="0">SUM(P6:R6)</f>
        <v>49</v>
      </c>
      <c r="P6" s="33">
        <v>49</v>
      </c>
      <c r="Q6" s="33">
        <v>0</v>
      </c>
      <c r="R6" s="33">
        <v>0</v>
      </c>
      <c r="S6" s="106">
        <f>SUM(T6:Y6)</f>
        <v>11</v>
      </c>
      <c r="T6" s="33">
        <v>0</v>
      </c>
      <c r="U6" s="33">
        <v>6</v>
      </c>
      <c r="V6" s="33">
        <v>5</v>
      </c>
      <c r="W6" s="33">
        <v>0</v>
      </c>
      <c r="X6" s="33">
        <v>0</v>
      </c>
      <c r="Y6" s="33">
        <v>0</v>
      </c>
      <c r="Z6" s="106">
        <f>SUM(AA6:AF6)</f>
        <v>0</v>
      </c>
      <c r="AA6" s="33">
        <v>0</v>
      </c>
      <c r="AB6" s="33">
        <v>0</v>
      </c>
      <c r="AC6" s="33">
        <v>0</v>
      </c>
      <c r="AD6" s="33">
        <v>0</v>
      </c>
      <c r="AE6" s="33">
        <v>0</v>
      </c>
      <c r="AF6" s="33">
        <v>0</v>
      </c>
      <c r="AG6" s="106">
        <f>SUM(AH6:AM6)</f>
        <v>0</v>
      </c>
      <c r="AH6" s="33">
        <v>0</v>
      </c>
      <c r="AI6" s="33">
        <v>0</v>
      </c>
      <c r="AJ6" s="33">
        <v>0</v>
      </c>
      <c r="AK6" s="33">
        <v>0</v>
      </c>
      <c r="AL6" s="33">
        <v>0</v>
      </c>
      <c r="AM6" s="33">
        <v>0</v>
      </c>
      <c r="AN6" s="120">
        <f>(M6+N6)/K6</f>
        <v>0</v>
      </c>
      <c r="AO6" s="120">
        <f>N6/K6</f>
        <v>0</v>
      </c>
      <c r="AP6" s="27" t="s">
        <v>84</v>
      </c>
      <c r="AQ6" s="27" t="s">
        <v>85</v>
      </c>
      <c r="AR6" s="30" t="s">
        <v>82</v>
      </c>
      <c r="AS6" s="28" t="s">
        <v>83</v>
      </c>
      <c r="AT6" s="35" t="s">
        <v>86</v>
      </c>
      <c r="AU6" s="28" t="s">
        <v>87</v>
      </c>
      <c r="AV6" s="36">
        <v>0</v>
      </c>
      <c r="AW6" s="43"/>
      <c r="AX6" s="43">
        <v>0.90200000000000002</v>
      </c>
      <c r="AY6" s="43"/>
      <c r="AZ6" s="36"/>
      <c r="BA6" s="36"/>
      <c r="BB6" s="36"/>
      <c r="BC6" s="123">
        <f t="shared" ref="BC6:BC69" si="1">SUM(AV6:BB6)</f>
        <v>0.90200000000000002</v>
      </c>
      <c r="BD6" s="36"/>
      <c r="BE6" s="44"/>
      <c r="BF6" s="44"/>
      <c r="BG6" s="44"/>
      <c r="BH6" s="124">
        <f t="shared" ref="BH6:BH69" si="2">BC6+BF6+BG6+BE6</f>
        <v>0.90200000000000002</v>
      </c>
      <c r="BI6" s="45">
        <f>BH6/K6</f>
        <v>8.2000000000000003E-2</v>
      </c>
      <c r="BJ6" s="39" t="s">
        <v>88</v>
      </c>
      <c r="BK6" s="136">
        <v>40</v>
      </c>
      <c r="BL6" s="137">
        <v>20</v>
      </c>
      <c r="BM6" s="137">
        <v>0</v>
      </c>
      <c r="BN6" s="137">
        <v>30</v>
      </c>
      <c r="BO6" s="137">
        <v>0</v>
      </c>
      <c r="BP6" s="137">
        <v>20</v>
      </c>
      <c r="BQ6" s="138">
        <f t="shared" ref="BQ6:BQ69" si="3">BK6+BL6</f>
        <v>60</v>
      </c>
      <c r="BR6" s="138">
        <f t="shared" ref="BR6:BR69" si="4">BM6+BN6</f>
        <v>30</v>
      </c>
      <c r="BS6" s="138">
        <f t="shared" ref="BS6:BS69" si="5">BO6+BP6</f>
        <v>20</v>
      </c>
      <c r="BT6" s="138">
        <f t="shared" ref="BT6:BT69" si="6">BQ6+BR6+BS6</f>
        <v>110</v>
      </c>
      <c r="BU6" s="27"/>
      <c r="BV6" s="9"/>
      <c r="BW6" s="46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</row>
    <row r="7" spans="1:114" ht="13.5" hidden="1" customHeight="1">
      <c r="A7" s="24" t="s">
        <v>89</v>
      </c>
      <c r="B7" s="27" t="s">
        <v>90</v>
      </c>
      <c r="C7" s="28" t="s">
        <v>76</v>
      </c>
      <c r="D7" s="29" t="s">
        <v>77</v>
      </c>
      <c r="E7" s="28" t="s">
        <v>78</v>
      </c>
      <c r="F7" s="24" t="s">
        <v>79</v>
      </c>
      <c r="G7" s="27" t="s">
        <v>91</v>
      </c>
      <c r="H7" s="27" t="s">
        <v>92</v>
      </c>
      <c r="I7" s="30" t="s">
        <v>86</v>
      </c>
      <c r="J7" s="28" t="s">
        <v>83</v>
      </c>
      <c r="K7" s="107">
        <v>35</v>
      </c>
      <c r="L7" s="33">
        <v>21</v>
      </c>
      <c r="M7" s="33">
        <v>12</v>
      </c>
      <c r="N7" s="33">
        <v>2</v>
      </c>
      <c r="O7" s="106">
        <f t="shared" si="0"/>
        <v>150</v>
      </c>
      <c r="P7" s="33">
        <v>88</v>
      </c>
      <c r="Q7" s="33">
        <v>54</v>
      </c>
      <c r="R7" s="33">
        <v>8</v>
      </c>
      <c r="S7" s="106">
        <f>SUM(T7:Y7)</f>
        <v>21</v>
      </c>
      <c r="T7" s="33">
        <v>0</v>
      </c>
      <c r="U7" s="33">
        <v>17</v>
      </c>
      <c r="V7" s="33">
        <v>4</v>
      </c>
      <c r="W7" s="33">
        <v>0</v>
      </c>
      <c r="X7" s="33">
        <v>0</v>
      </c>
      <c r="Y7" s="33">
        <v>0</v>
      </c>
      <c r="Z7" s="106">
        <f>SUM(AA7:AF7)</f>
        <v>12</v>
      </c>
      <c r="AA7" s="33">
        <v>0</v>
      </c>
      <c r="AB7" s="33">
        <v>10</v>
      </c>
      <c r="AC7" s="33">
        <v>0</v>
      </c>
      <c r="AD7" s="33">
        <v>0</v>
      </c>
      <c r="AE7" s="33">
        <v>2</v>
      </c>
      <c r="AF7" s="33">
        <v>0</v>
      </c>
      <c r="AG7" s="106">
        <f>SUM(AH7:AM7)</f>
        <v>2</v>
      </c>
      <c r="AH7" s="33">
        <v>0</v>
      </c>
      <c r="AI7" s="33">
        <v>2</v>
      </c>
      <c r="AJ7" s="33">
        <v>0</v>
      </c>
      <c r="AK7" s="33">
        <v>0</v>
      </c>
      <c r="AL7" s="33">
        <v>0</v>
      </c>
      <c r="AM7" s="33">
        <v>0</v>
      </c>
      <c r="AN7" s="120">
        <f>(M7+N7)/K7</f>
        <v>0.4</v>
      </c>
      <c r="AO7" s="120">
        <f>N7/K7</f>
        <v>5.7142857142857141E-2</v>
      </c>
      <c r="AP7" s="27" t="s">
        <v>93</v>
      </c>
      <c r="AQ7" s="27" t="s">
        <v>85</v>
      </c>
      <c r="AR7" s="30" t="s">
        <v>86</v>
      </c>
      <c r="AS7" s="28" t="s">
        <v>83</v>
      </c>
      <c r="AT7" s="35" t="s">
        <v>94</v>
      </c>
      <c r="AU7" s="28" t="s">
        <v>87</v>
      </c>
      <c r="AV7" s="36">
        <v>0</v>
      </c>
      <c r="AW7" s="43"/>
      <c r="AX7" s="43"/>
      <c r="AY7" s="36">
        <v>2.1509999999999998</v>
      </c>
      <c r="AZ7" s="36">
        <v>1.5</v>
      </c>
      <c r="BA7" s="127"/>
      <c r="BB7" s="36"/>
      <c r="BC7" s="123">
        <f t="shared" si="1"/>
        <v>3.6509999999999998</v>
      </c>
      <c r="BD7" s="36"/>
      <c r="BE7" s="44"/>
      <c r="BF7" s="44"/>
      <c r="BG7" s="44"/>
      <c r="BH7" s="124">
        <f t="shared" si="2"/>
        <v>3.6509999999999998</v>
      </c>
      <c r="BI7" s="45">
        <f>BH7/K7</f>
        <v>0.10431428571428571</v>
      </c>
      <c r="BJ7" s="39" t="s">
        <v>88</v>
      </c>
      <c r="BK7" s="136">
        <v>40</v>
      </c>
      <c r="BL7" s="137">
        <v>20</v>
      </c>
      <c r="BM7" s="137">
        <v>0</v>
      </c>
      <c r="BN7" s="137">
        <v>30</v>
      </c>
      <c r="BO7" s="137">
        <v>0</v>
      </c>
      <c r="BP7" s="137">
        <v>20</v>
      </c>
      <c r="BQ7" s="138">
        <f t="shared" si="3"/>
        <v>60</v>
      </c>
      <c r="BR7" s="138">
        <f t="shared" si="4"/>
        <v>30</v>
      </c>
      <c r="BS7" s="138">
        <f t="shared" si="5"/>
        <v>20</v>
      </c>
      <c r="BT7" s="138">
        <f t="shared" si="6"/>
        <v>110</v>
      </c>
      <c r="BU7" s="27"/>
      <c r="BV7" s="9"/>
      <c r="BW7" s="46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</row>
    <row r="8" spans="1:114" ht="13.5" hidden="1" customHeight="1">
      <c r="A8" s="54" t="s">
        <v>95</v>
      </c>
      <c r="B8" s="27" t="s">
        <v>96</v>
      </c>
      <c r="C8" s="28" t="s">
        <v>76</v>
      </c>
      <c r="D8" s="29" t="s">
        <v>77</v>
      </c>
      <c r="E8" s="28" t="s">
        <v>78</v>
      </c>
      <c r="F8" s="26" t="s">
        <v>79</v>
      </c>
      <c r="G8" s="30" t="s">
        <v>91</v>
      </c>
      <c r="H8" s="27" t="s">
        <v>92</v>
      </c>
      <c r="I8" s="31" t="s">
        <v>97</v>
      </c>
      <c r="J8" s="28" t="s">
        <v>98</v>
      </c>
      <c r="K8" s="106">
        <v>21</v>
      </c>
      <c r="L8" s="33">
        <v>15</v>
      </c>
      <c r="M8" s="33">
        <v>6</v>
      </c>
      <c r="N8" s="33">
        <v>0</v>
      </c>
      <c r="O8" s="106">
        <f t="shared" si="0"/>
        <v>84</v>
      </c>
      <c r="P8" s="33">
        <v>60</v>
      </c>
      <c r="Q8" s="33">
        <v>24</v>
      </c>
      <c r="R8" s="33">
        <v>0</v>
      </c>
      <c r="S8" s="106">
        <f>SUM(T8:Y8)</f>
        <v>15</v>
      </c>
      <c r="T8" s="33">
        <v>0</v>
      </c>
      <c r="U8" s="33">
        <v>15</v>
      </c>
      <c r="V8" s="33">
        <v>0</v>
      </c>
      <c r="W8" s="33">
        <v>0</v>
      </c>
      <c r="X8" s="33">
        <v>0</v>
      </c>
      <c r="Y8" s="33">
        <v>0</v>
      </c>
      <c r="Z8" s="106">
        <f>SUM(AA8:AF8)</f>
        <v>6</v>
      </c>
      <c r="AA8" s="33">
        <v>0</v>
      </c>
      <c r="AB8" s="33">
        <v>6</v>
      </c>
      <c r="AC8" s="33">
        <v>0</v>
      </c>
      <c r="AD8" s="33">
        <v>0</v>
      </c>
      <c r="AE8" s="33">
        <v>0</v>
      </c>
      <c r="AF8" s="33">
        <v>0</v>
      </c>
      <c r="AG8" s="106">
        <f>SUM(AH8:AM8)</f>
        <v>0</v>
      </c>
      <c r="AH8" s="33">
        <v>0</v>
      </c>
      <c r="AI8" s="33">
        <v>0</v>
      </c>
      <c r="AJ8" s="33">
        <v>0</v>
      </c>
      <c r="AK8" s="33">
        <v>0</v>
      </c>
      <c r="AL8" s="33">
        <v>0</v>
      </c>
      <c r="AM8" s="33">
        <v>0</v>
      </c>
      <c r="AN8" s="120">
        <f>(M8+N8)/K8</f>
        <v>0.2857142857142857</v>
      </c>
      <c r="AO8" s="120">
        <f>N8/K8</f>
        <v>0</v>
      </c>
      <c r="AP8" s="27" t="s">
        <v>93</v>
      </c>
      <c r="AQ8" s="27" t="s">
        <v>85</v>
      </c>
      <c r="AR8" s="35" t="s">
        <v>97</v>
      </c>
      <c r="AS8" s="28" t="s">
        <v>99</v>
      </c>
      <c r="AT8" s="35" t="s">
        <v>100</v>
      </c>
      <c r="AU8" s="28" t="s">
        <v>101</v>
      </c>
      <c r="AV8" s="36">
        <v>1.1718718699999999</v>
      </c>
      <c r="AW8" s="36"/>
      <c r="AX8" s="36"/>
      <c r="AY8" s="36"/>
      <c r="AZ8" s="37"/>
      <c r="BA8" s="126"/>
      <c r="BB8" s="37"/>
      <c r="BC8" s="123">
        <f t="shared" si="1"/>
        <v>1.1718718699999999</v>
      </c>
      <c r="BD8" s="37"/>
      <c r="BE8" s="30"/>
      <c r="BF8" s="44">
        <v>1</v>
      </c>
      <c r="BG8" s="30"/>
      <c r="BH8" s="124">
        <f t="shared" si="2"/>
        <v>2.1718718699999999</v>
      </c>
      <c r="BI8" s="45">
        <f>BH8/K8</f>
        <v>0.10342247</v>
      </c>
      <c r="BJ8" s="39" t="s">
        <v>102</v>
      </c>
      <c r="BK8" s="136">
        <v>40</v>
      </c>
      <c r="BL8" s="137">
        <v>20</v>
      </c>
      <c r="BM8" s="137">
        <v>90</v>
      </c>
      <c r="BN8" s="137">
        <v>70</v>
      </c>
      <c r="BO8" s="137">
        <v>0</v>
      </c>
      <c r="BP8" s="137">
        <v>10</v>
      </c>
      <c r="BQ8" s="138">
        <f t="shared" si="3"/>
        <v>60</v>
      </c>
      <c r="BR8" s="138">
        <f t="shared" si="4"/>
        <v>160</v>
      </c>
      <c r="BS8" s="138">
        <f t="shared" si="5"/>
        <v>10</v>
      </c>
      <c r="BT8" s="138">
        <f t="shared" si="6"/>
        <v>230</v>
      </c>
      <c r="BU8" s="27"/>
      <c r="BV8" s="9"/>
      <c r="BW8" s="9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</row>
    <row r="9" spans="1:114" ht="13.5" hidden="1" customHeight="1">
      <c r="A9" s="24" t="s">
        <v>103</v>
      </c>
      <c r="B9" s="27" t="s">
        <v>104</v>
      </c>
      <c r="C9" s="28" t="s">
        <v>105</v>
      </c>
      <c r="D9" s="28" t="s">
        <v>106</v>
      </c>
      <c r="E9" s="28" t="s">
        <v>107</v>
      </c>
      <c r="F9" s="24" t="s">
        <v>108</v>
      </c>
      <c r="G9" s="28" t="s">
        <v>92</v>
      </c>
      <c r="H9" s="28" t="s">
        <v>92</v>
      </c>
      <c r="I9" s="35" t="s">
        <v>109</v>
      </c>
      <c r="J9" s="28" t="s">
        <v>87</v>
      </c>
      <c r="K9" s="106">
        <v>20</v>
      </c>
      <c r="L9" s="33">
        <v>14</v>
      </c>
      <c r="M9" s="33">
        <v>4</v>
      </c>
      <c r="N9" s="33">
        <v>2</v>
      </c>
      <c r="O9" s="106">
        <f t="shared" si="0"/>
        <v>45</v>
      </c>
      <c r="P9" s="33">
        <v>31</v>
      </c>
      <c r="Q9" s="33">
        <v>10</v>
      </c>
      <c r="R9" s="33">
        <v>4</v>
      </c>
      <c r="S9" s="106">
        <f>SUM(T9:Y9)</f>
        <v>14</v>
      </c>
      <c r="T9" s="33">
        <v>0</v>
      </c>
      <c r="U9" s="33">
        <v>6</v>
      </c>
      <c r="V9" s="33">
        <v>6</v>
      </c>
      <c r="W9" s="33">
        <v>2</v>
      </c>
      <c r="X9" s="33">
        <v>0</v>
      </c>
      <c r="Y9" s="33">
        <v>0</v>
      </c>
      <c r="Z9" s="106">
        <f>SUM(AA9:AF9)</f>
        <v>4</v>
      </c>
      <c r="AA9" s="33">
        <v>0</v>
      </c>
      <c r="AB9" s="33">
        <v>4</v>
      </c>
      <c r="AC9" s="33">
        <v>0</v>
      </c>
      <c r="AD9" s="33">
        <v>0</v>
      </c>
      <c r="AE9" s="33">
        <v>0</v>
      </c>
      <c r="AF9" s="33">
        <v>0</v>
      </c>
      <c r="AG9" s="106">
        <f>SUM(AH9:AM9)</f>
        <v>2</v>
      </c>
      <c r="AH9" s="33">
        <v>0</v>
      </c>
      <c r="AI9" s="33">
        <v>2</v>
      </c>
      <c r="AJ9" s="33">
        <v>0</v>
      </c>
      <c r="AK9" s="33">
        <v>0</v>
      </c>
      <c r="AL9" s="33">
        <v>0</v>
      </c>
      <c r="AM9" s="33">
        <v>0</v>
      </c>
      <c r="AN9" s="120">
        <f>(M9+N9)/K9</f>
        <v>0.3</v>
      </c>
      <c r="AO9" s="120">
        <f>N9/K9</f>
        <v>0.1</v>
      </c>
      <c r="AP9" s="27" t="s">
        <v>93</v>
      </c>
      <c r="AQ9" s="28" t="s">
        <v>85</v>
      </c>
      <c r="AR9" s="35" t="s">
        <v>109</v>
      </c>
      <c r="AS9" s="28" t="s">
        <v>87</v>
      </c>
      <c r="AT9" s="35" t="s">
        <v>94</v>
      </c>
      <c r="AU9" s="28" t="s">
        <v>110</v>
      </c>
      <c r="AV9" s="36">
        <v>0</v>
      </c>
      <c r="AW9" s="43"/>
      <c r="AX9" s="43"/>
      <c r="AY9" s="43"/>
      <c r="AZ9" s="43">
        <v>0.7</v>
      </c>
      <c r="BA9" s="43">
        <v>0.88705999999999996</v>
      </c>
      <c r="BB9" s="43"/>
      <c r="BC9" s="123">
        <f t="shared" si="1"/>
        <v>1.5870599999999999</v>
      </c>
      <c r="BD9" s="36" t="s">
        <v>111</v>
      </c>
      <c r="BE9" s="44"/>
      <c r="BF9" s="44">
        <v>0.5</v>
      </c>
      <c r="BG9" s="44"/>
      <c r="BH9" s="124">
        <f t="shared" si="2"/>
        <v>2.0870600000000001</v>
      </c>
      <c r="BI9" s="45">
        <f>BH9/K9</f>
        <v>0.104353</v>
      </c>
      <c r="BJ9" s="39" t="s">
        <v>102</v>
      </c>
      <c r="BK9" s="136">
        <v>30</v>
      </c>
      <c r="BL9" s="137">
        <v>35</v>
      </c>
      <c r="BM9" s="137">
        <v>50</v>
      </c>
      <c r="BN9" s="137">
        <v>30</v>
      </c>
      <c r="BO9" s="137">
        <v>20</v>
      </c>
      <c r="BP9" s="137">
        <v>20</v>
      </c>
      <c r="BQ9" s="138">
        <f t="shared" si="3"/>
        <v>65</v>
      </c>
      <c r="BR9" s="138">
        <f t="shared" si="4"/>
        <v>80</v>
      </c>
      <c r="BS9" s="138">
        <f t="shared" si="5"/>
        <v>40</v>
      </c>
      <c r="BT9" s="138">
        <f t="shared" si="6"/>
        <v>185</v>
      </c>
      <c r="BU9" s="27"/>
      <c r="BV9" s="9"/>
      <c r="BW9" s="46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</row>
    <row r="10" spans="1:114" ht="13.5" hidden="1" customHeight="1">
      <c r="A10" s="24" t="s">
        <v>112</v>
      </c>
      <c r="B10" s="27" t="s">
        <v>113</v>
      </c>
      <c r="C10" s="28" t="s">
        <v>105</v>
      </c>
      <c r="D10" s="47" t="s">
        <v>106</v>
      </c>
      <c r="E10" s="28" t="s">
        <v>107</v>
      </c>
      <c r="F10" s="26" t="s">
        <v>108</v>
      </c>
      <c r="G10" s="28" t="s">
        <v>92</v>
      </c>
      <c r="H10" s="28" t="s">
        <v>92</v>
      </c>
      <c r="I10" s="35" t="s">
        <v>100</v>
      </c>
      <c r="J10" s="47" t="s">
        <v>110</v>
      </c>
      <c r="K10" s="107">
        <v>15</v>
      </c>
      <c r="L10" s="33">
        <v>0</v>
      </c>
      <c r="M10" s="33">
        <v>15</v>
      </c>
      <c r="N10" s="33">
        <v>0</v>
      </c>
      <c r="O10" s="106">
        <f t="shared" si="0"/>
        <v>30</v>
      </c>
      <c r="P10" s="33">
        <v>0</v>
      </c>
      <c r="Q10" s="33">
        <v>30</v>
      </c>
      <c r="R10" s="33">
        <v>0</v>
      </c>
      <c r="S10" s="106">
        <f>SUM(T10:Y10)</f>
        <v>0</v>
      </c>
      <c r="T10" s="33">
        <v>0</v>
      </c>
      <c r="U10" s="33">
        <v>0</v>
      </c>
      <c r="V10" s="33">
        <v>0</v>
      </c>
      <c r="W10" s="33">
        <v>0</v>
      </c>
      <c r="X10" s="33">
        <v>0</v>
      </c>
      <c r="Y10" s="33">
        <v>0</v>
      </c>
      <c r="Z10" s="106">
        <f>SUM(AA10:AF10)</f>
        <v>15</v>
      </c>
      <c r="AA10" s="33">
        <v>15</v>
      </c>
      <c r="AB10" s="33">
        <v>0</v>
      </c>
      <c r="AC10" s="33">
        <v>0</v>
      </c>
      <c r="AD10" s="33">
        <v>0</v>
      </c>
      <c r="AE10" s="33">
        <v>0</v>
      </c>
      <c r="AF10" s="33">
        <v>0</v>
      </c>
      <c r="AG10" s="106">
        <f>SUM(AH10:AM10)</f>
        <v>0</v>
      </c>
      <c r="AH10" s="33">
        <v>0</v>
      </c>
      <c r="AI10" s="33">
        <v>0</v>
      </c>
      <c r="AJ10" s="33">
        <v>0</v>
      </c>
      <c r="AK10" s="33">
        <v>0</v>
      </c>
      <c r="AL10" s="33">
        <v>0</v>
      </c>
      <c r="AM10" s="33">
        <v>0</v>
      </c>
      <c r="AN10" s="120">
        <f>(M10+N10)/K10</f>
        <v>1</v>
      </c>
      <c r="AO10" s="120">
        <f>N10/K10</f>
        <v>0</v>
      </c>
      <c r="AP10" s="27" t="s">
        <v>93</v>
      </c>
      <c r="AQ10" s="28" t="s">
        <v>85</v>
      </c>
      <c r="AR10" s="35" t="s">
        <v>100</v>
      </c>
      <c r="AS10" s="47" t="s">
        <v>110</v>
      </c>
      <c r="AT10" s="35" t="s">
        <v>86</v>
      </c>
      <c r="AU10" s="47" t="s">
        <v>83</v>
      </c>
      <c r="AV10" s="36">
        <v>0</v>
      </c>
      <c r="AW10" s="36">
        <v>0.5</v>
      </c>
      <c r="AX10" s="36">
        <v>0.71529500000000001</v>
      </c>
      <c r="AZ10" s="43"/>
      <c r="BA10" s="37"/>
      <c r="BB10" s="37"/>
      <c r="BC10" s="123">
        <f t="shared" si="1"/>
        <v>1.215295</v>
      </c>
      <c r="BD10" s="36" t="s">
        <v>111</v>
      </c>
      <c r="BE10" s="44"/>
      <c r="BF10" s="44">
        <v>0.35</v>
      </c>
      <c r="BG10" s="44"/>
      <c r="BH10" s="124">
        <f t="shared" si="2"/>
        <v>1.5652949999999999</v>
      </c>
      <c r="BI10" s="45">
        <f>BH10/K10</f>
        <v>0.10435299999999999</v>
      </c>
      <c r="BJ10" s="39" t="s">
        <v>102</v>
      </c>
      <c r="BK10" s="136">
        <v>30</v>
      </c>
      <c r="BL10" s="137">
        <v>35</v>
      </c>
      <c r="BM10" s="137">
        <v>50</v>
      </c>
      <c r="BN10" s="137">
        <v>30</v>
      </c>
      <c r="BO10" s="137">
        <v>20</v>
      </c>
      <c r="BP10" s="137">
        <v>30</v>
      </c>
      <c r="BQ10" s="138">
        <f t="shared" si="3"/>
        <v>65</v>
      </c>
      <c r="BR10" s="138">
        <f t="shared" si="4"/>
        <v>80</v>
      </c>
      <c r="BS10" s="138">
        <f t="shared" si="5"/>
        <v>50</v>
      </c>
      <c r="BT10" s="138">
        <f t="shared" si="6"/>
        <v>195</v>
      </c>
      <c r="BU10" s="35"/>
      <c r="BV10" s="9"/>
      <c r="BW10" s="46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</row>
    <row r="11" spans="1:114" ht="13.5" hidden="1" customHeight="1">
      <c r="A11" s="24" t="s">
        <v>114</v>
      </c>
      <c r="B11" s="27" t="s">
        <v>115</v>
      </c>
      <c r="C11" s="28" t="s">
        <v>116</v>
      </c>
      <c r="D11" s="30" t="s">
        <v>117</v>
      </c>
      <c r="E11" s="28" t="s">
        <v>118</v>
      </c>
      <c r="F11" s="26" t="s">
        <v>108</v>
      </c>
      <c r="G11" s="27" t="s">
        <v>80</v>
      </c>
      <c r="H11" s="27" t="s">
        <v>80</v>
      </c>
      <c r="I11" s="31" t="s">
        <v>109</v>
      </c>
      <c r="J11" s="28" t="s">
        <v>119</v>
      </c>
      <c r="K11" s="108">
        <v>0</v>
      </c>
      <c r="L11" s="33">
        <v>19</v>
      </c>
      <c r="M11" s="33">
        <v>10</v>
      </c>
      <c r="N11" s="33">
        <v>1</v>
      </c>
      <c r="O11" s="106">
        <f t="shared" si="0"/>
        <v>122</v>
      </c>
      <c r="P11" s="33">
        <v>76</v>
      </c>
      <c r="Q11" s="33">
        <v>42</v>
      </c>
      <c r="R11" s="33">
        <v>4</v>
      </c>
      <c r="S11" s="106">
        <v>0</v>
      </c>
      <c r="T11" s="33">
        <v>0</v>
      </c>
      <c r="U11" s="33">
        <v>14</v>
      </c>
      <c r="V11" s="33">
        <v>5</v>
      </c>
      <c r="W11" s="33">
        <v>0</v>
      </c>
      <c r="X11" s="33">
        <v>0</v>
      </c>
      <c r="Y11" s="33">
        <v>0</v>
      </c>
      <c r="Z11" s="106">
        <v>0</v>
      </c>
      <c r="AA11" s="33">
        <v>0</v>
      </c>
      <c r="AB11" s="33">
        <v>9</v>
      </c>
      <c r="AC11" s="33">
        <v>0</v>
      </c>
      <c r="AD11" s="33">
        <v>1</v>
      </c>
      <c r="AE11" s="33">
        <v>0</v>
      </c>
      <c r="AF11" s="33">
        <v>0</v>
      </c>
      <c r="AG11" s="106">
        <v>0</v>
      </c>
      <c r="AH11" s="33">
        <v>0</v>
      </c>
      <c r="AI11" s="33">
        <v>1</v>
      </c>
      <c r="AJ11" s="33">
        <v>0</v>
      </c>
      <c r="AK11" s="33">
        <v>0</v>
      </c>
      <c r="AL11" s="33">
        <v>0</v>
      </c>
      <c r="AM11" s="33">
        <v>0</v>
      </c>
      <c r="AN11" s="120">
        <f>(M11+N11)/BV11</f>
        <v>0.36666666666666664</v>
      </c>
      <c r="AO11" s="120">
        <f>N11/BV11</f>
        <v>3.3333333333333333E-2</v>
      </c>
      <c r="AP11" s="27" t="s">
        <v>93</v>
      </c>
      <c r="AQ11" s="27" t="s">
        <v>85</v>
      </c>
      <c r="AR11" s="35" t="s">
        <v>109</v>
      </c>
      <c r="AS11" s="28" t="s">
        <v>119</v>
      </c>
      <c r="AT11" s="35" t="s">
        <v>120</v>
      </c>
      <c r="AU11" s="28" t="s">
        <v>121</v>
      </c>
      <c r="AV11" s="36">
        <v>0</v>
      </c>
      <c r="AW11" s="43"/>
      <c r="AX11" s="43"/>
      <c r="AY11" s="36"/>
      <c r="AZ11" s="43">
        <f>1.169+0.6</f>
        <v>1.7690000000000001</v>
      </c>
      <c r="BA11" s="36">
        <v>1.5609999999999999</v>
      </c>
      <c r="BB11" s="37"/>
      <c r="BC11" s="123">
        <f t="shared" si="1"/>
        <v>3.33</v>
      </c>
      <c r="BD11" s="24"/>
      <c r="BE11" s="24"/>
      <c r="BF11" s="24"/>
      <c r="BG11" s="24"/>
      <c r="BH11" s="124">
        <f t="shared" si="2"/>
        <v>3.33</v>
      </c>
      <c r="BI11" s="45">
        <f>BH11/BV11</f>
        <v>0.111</v>
      </c>
      <c r="BJ11" s="39" t="s">
        <v>122</v>
      </c>
      <c r="BK11" s="136">
        <v>20</v>
      </c>
      <c r="BL11" s="137">
        <v>30</v>
      </c>
      <c r="BM11" s="137">
        <v>0</v>
      </c>
      <c r="BN11" s="137">
        <v>30</v>
      </c>
      <c r="BO11" s="137">
        <v>0</v>
      </c>
      <c r="BP11" s="137">
        <v>10</v>
      </c>
      <c r="BQ11" s="138">
        <f t="shared" si="3"/>
        <v>50</v>
      </c>
      <c r="BR11" s="138">
        <f t="shared" si="4"/>
        <v>30</v>
      </c>
      <c r="BS11" s="138">
        <f t="shared" si="5"/>
        <v>10</v>
      </c>
      <c r="BT11" s="138">
        <f t="shared" si="6"/>
        <v>90</v>
      </c>
      <c r="BU11" s="27" t="s">
        <v>123</v>
      </c>
      <c r="BV11" s="202">
        <v>30</v>
      </c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</row>
    <row r="12" spans="1:114" ht="13.5" hidden="1" customHeight="1">
      <c r="A12" s="26" t="s">
        <v>124</v>
      </c>
      <c r="B12" s="29" t="s">
        <v>125</v>
      </c>
      <c r="C12" s="29" t="s">
        <v>126</v>
      </c>
      <c r="D12" s="29" t="s">
        <v>127</v>
      </c>
      <c r="E12" s="28" t="s">
        <v>78</v>
      </c>
      <c r="F12" s="26" t="s">
        <v>108</v>
      </c>
      <c r="G12" s="27" t="s">
        <v>80</v>
      </c>
      <c r="H12" s="27" t="s">
        <v>80</v>
      </c>
      <c r="I12" s="31" t="s">
        <v>94</v>
      </c>
      <c r="J12" s="47" t="s">
        <v>101</v>
      </c>
      <c r="K12" s="107">
        <v>0</v>
      </c>
      <c r="L12" s="33">
        <v>16</v>
      </c>
      <c r="M12" s="33">
        <v>18</v>
      </c>
      <c r="N12" s="33">
        <v>6</v>
      </c>
      <c r="O12" s="106">
        <f t="shared" si="0"/>
        <v>195</v>
      </c>
      <c r="P12" s="33">
        <v>79</v>
      </c>
      <c r="Q12" s="33">
        <v>89</v>
      </c>
      <c r="R12" s="33">
        <v>27</v>
      </c>
      <c r="S12" s="106">
        <v>0</v>
      </c>
      <c r="T12" s="33">
        <v>0</v>
      </c>
      <c r="U12" s="33">
        <v>6</v>
      </c>
      <c r="V12" s="33">
        <v>5</v>
      </c>
      <c r="W12" s="33">
        <v>5</v>
      </c>
      <c r="X12" s="33">
        <v>0</v>
      </c>
      <c r="Y12" s="33">
        <v>0</v>
      </c>
      <c r="Z12" s="106">
        <v>0</v>
      </c>
      <c r="AA12" s="33">
        <v>0</v>
      </c>
      <c r="AB12" s="33">
        <v>8</v>
      </c>
      <c r="AC12" s="33">
        <v>5</v>
      </c>
      <c r="AD12" s="33">
        <v>5</v>
      </c>
      <c r="AE12" s="33">
        <v>0</v>
      </c>
      <c r="AF12" s="33">
        <v>0</v>
      </c>
      <c r="AG12" s="106">
        <v>0</v>
      </c>
      <c r="AH12" s="33">
        <v>0</v>
      </c>
      <c r="AI12" s="33">
        <v>3</v>
      </c>
      <c r="AJ12" s="33">
        <v>3</v>
      </c>
      <c r="AK12" s="33">
        <v>0</v>
      </c>
      <c r="AL12" s="33">
        <v>0</v>
      </c>
      <c r="AM12" s="33">
        <v>0</v>
      </c>
      <c r="AN12" s="120">
        <f>(M12+N12)/BV12</f>
        <v>0.6</v>
      </c>
      <c r="AO12" s="120">
        <f>N12/BV12</f>
        <v>0.15</v>
      </c>
      <c r="AP12" s="27" t="s">
        <v>93</v>
      </c>
      <c r="AQ12" s="27" t="s">
        <v>85</v>
      </c>
      <c r="AR12" s="35" t="s">
        <v>94</v>
      </c>
      <c r="AS12" s="35" t="s">
        <v>101</v>
      </c>
      <c r="AT12" s="35" t="s">
        <v>128</v>
      </c>
      <c r="AU12" s="35" t="s">
        <v>119</v>
      </c>
      <c r="AV12" s="36">
        <v>0</v>
      </c>
      <c r="AW12" s="37"/>
      <c r="AX12" s="37"/>
      <c r="AY12" s="36"/>
      <c r="AZ12" s="36"/>
      <c r="BA12" s="36">
        <v>1.4179999999999999</v>
      </c>
      <c r="BB12" s="36">
        <v>2</v>
      </c>
      <c r="BC12" s="123">
        <f t="shared" si="1"/>
        <v>3.4180000000000001</v>
      </c>
      <c r="BD12" s="36"/>
      <c r="BE12" s="49"/>
      <c r="BF12" s="49"/>
      <c r="BG12" s="49"/>
      <c r="BH12" s="124">
        <f t="shared" si="2"/>
        <v>3.4180000000000001</v>
      </c>
      <c r="BI12" s="45">
        <f>BH12/BV12</f>
        <v>8.5449999999999998E-2</v>
      </c>
      <c r="BJ12" s="39" t="s">
        <v>122</v>
      </c>
      <c r="BK12" s="136">
        <v>40</v>
      </c>
      <c r="BL12" s="137">
        <v>10</v>
      </c>
      <c r="BM12" s="137">
        <v>0</v>
      </c>
      <c r="BN12" s="137">
        <v>10</v>
      </c>
      <c r="BO12" s="137">
        <v>0</v>
      </c>
      <c r="BP12" s="137">
        <v>10</v>
      </c>
      <c r="BQ12" s="138">
        <f t="shared" si="3"/>
        <v>50</v>
      </c>
      <c r="BR12" s="138">
        <f t="shared" si="4"/>
        <v>10</v>
      </c>
      <c r="BS12" s="138">
        <f t="shared" si="5"/>
        <v>10</v>
      </c>
      <c r="BT12" s="138">
        <f t="shared" si="6"/>
        <v>70</v>
      </c>
      <c r="BU12" s="27" t="s">
        <v>129</v>
      </c>
      <c r="BV12" s="202">
        <v>40</v>
      </c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</row>
    <row r="13" spans="1:114" ht="13.5" hidden="1" customHeight="1">
      <c r="A13" s="26" t="s">
        <v>130</v>
      </c>
      <c r="B13" s="50" t="s">
        <v>131</v>
      </c>
      <c r="C13" s="50" t="s">
        <v>132</v>
      </c>
      <c r="D13" s="29" t="s">
        <v>133</v>
      </c>
      <c r="E13" s="28" t="s">
        <v>78</v>
      </c>
      <c r="F13" s="26" t="s">
        <v>108</v>
      </c>
      <c r="G13" s="27" t="s">
        <v>91</v>
      </c>
      <c r="H13" s="27" t="s">
        <v>92</v>
      </c>
      <c r="I13" s="35" t="s">
        <v>94</v>
      </c>
      <c r="J13" s="30" t="s">
        <v>134</v>
      </c>
      <c r="K13" s="109">
        <v>0</v>
      </c>
      <c r="L13" s="33">
        <v>11</v>
      </c>
      <c r="M13" s="53">
        <v>3</v>
      </c>
      <c r="N13" s="53">
        <v>1</v>
      </c>
      <c r="O13" s="106">
        <f t="shared" si="0"/>
        <v>154</v>
      </c>
      <c r="P13" s="53">
        <v>80</v>
      </c>
      <c r="Q13" s="53">
        <v>70</v>
      </c>
      <c r="R13" s="33">
        <v>4</v>
      </c>
      <c r="S13" s="106">
        <v>0</v>
      </c>
      <c r="T13" s="33">
        <v>0</v>
      </c>
      <c r="U13" s="53">
        <v>5</v>
      </c>
      <c r="V13" s="53">
        <v>4</v>
      </c>
      <c r="W13" s="33">
        <v>2</v>
      </c>
      <c r="X13" s="33">
        <v>0</v>
      </c>
      <c r="Y13" s="33">
        <v>0</v>
      </c>
      <c r="Z13" s="106">
        <v>0</v>
      </c>
      <c r="AA13" s="33">
        <v>0</v>
      </c>
      <c r="AB13" s="53">
        <v>2</v>
      </c>
      <c r="AC13" s="33">
        <v>0</v>
      </c>
      <c r="AD13" s="53">
        <v>0</v>
      </c>
      <c r="AE13" s="33">
        <v>1</v>
      </c>
      <c r="AF13" s="33">
        <v>0</v>
      </c>
      <c r="AG13" s="106">
        <v>0</v>
      </c>
      <c r="AH13" s="33">
        <v>0</v>
      </c>
      <c r="AI13" s="33">
        <v>0</v>
      </c>
      <c r="AJ13" s="33">
        <v>1</v>
      </c>
      <c r="AK13" s="33">
        <v>0</v>
      </c>
      <c r="AL13" s="33">
        <v>0</v>
      </c>
      <c r="AM13" s="33">
        <v>0</v>
      </c>
      <c r="AN13" s="120">
        <f>(M13+N13)/BV13</f>
        <v>0.26666666666666666</v>
      </c>
      <c r="AO13" s="120">
        <f>N13/BV13</f>
        <v>6.6666666666666666E-2</v>
      </c>
      <c r="AP13" s="27" t="s">
        <v>93</v>
      </c>
      <c r="AQ13" s="35" t="s">
        <v>85</v>
      </c>
      <c r="AR13" s="35" t="s">
        <v>94</v>
      </c>
      <c r="AS13" s="30" t="s">
        <v>134</v>
      </c>
      <c r="AT13" s="35" t="s">
        <v>128</v>
      </c>
      <c r="AU13" s="47" t="s">
        <v>135</v>
      </c>
      <c r="AV13" s="36">
        <v>0</v>
      </c>
      <c r="AW13" s="36"/>
      <c r="AX13" s="36"/>
      <c r="AY13" s="36"/>
      <c r="AZ13" s="36"/>
      <c r="BA13" s="36">
        <v>1.5649999999999999</v>
      </c>
      <c r="BB13" s="36"/>
      <c r="BC13" s="123">
        <f t="shared" si="1"/>
        <v>1.5649999999999999</v>
      </c>
      <c r="BD13" s="36" t="s">
        <v>111</v>
      </c>
      <c r="BE13" s="49"/>
      <c r="BF13" s="49"/>
      <c r="BG13" s="49"/>
      <c r="BH13" s="124">
        <f t="shared" si="2"/>
        <v>1.5649999999999999</v>
      </c>
      <c r="BI13" s="45">
        <f>BH13/BV13</f>
        <v>0.10433333333333333</v>
      </c>
      <c r="BJ13" s="39" t="s">
        <v>88</v>
      </c>
      <c r="BK13" s="136">
        <v>40</v>
      </c>
      <c r="BL13" s="137">
        <v>40</v>
      </c>
      <c r="BM13" s="137">
        <v>0</v>
      </c>
      <c r="BN13" s="137">
        <v>10</v>
      </c>
      <c r="BO13" s="137">
        <v>0</v>
      </c>
      <c r="BP13" s="137">
        <v>20</v>
      </c>
      <c r="BQ13" s="138">
        <f t="shared" si="3"/>
        <v>80</v>
      </c>
      <c r="BR13" s="138">
        <f t="shared" si="4"/>
        <v>10</v>
      </c>
      <c r="BS13" s="138">
        <f t="shared" si="5"/>
        <v>20</v>
      </c>
      <c r="BT13" s="138">
        <f t="shared" si="6"/>
        <v>110</v>
      </c>
      <c r="BU13" s="35" t="s">
        <v>136</v>
      </c>
      <c r="BV13" s="202">
        <v>15</v>
      </c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</row>
    <row r="14" spans="1:114" ht="13.5" hidden="1" customHeight="1">
      <c r="A14" s="25" t="s">
        <v>137</v>
      </c>
      <c r="B14" s="30" t="s">
        <v>138</v>
      </c>
      <c r="C14" s="30" t="s">
        <v>139</v>
      </c>
      <c r="D14" s="29" t="s">
        <v>133</v>
      </c>
      <c r="E14" s="28" t="s">
        <v>78</v>
      </c>
      <c r="F14" s="26" t="s">
        <v>79</v>
      </c>
      <c r="G14" s="30" t="s">
        <v>91</v>
      </c>
      <c r="H14" s="30" t="s">
        <v>92</v>
      </c>
      <c r="I14" s="30" t="s">
        <v>97</v>
      </c>
      <c r="J14" s="28" t="s">
        <v>119</v>
      </c>
      <c r="K14" s="106">
        <v>18</v>
      </c>
      <c r="L14" s="33">
        <v>13</v>
      </c>
      <c r="M14" s="33">
        <v>4</v>
      </c>
      <c r="N14" s="33">
        <v>1</v>
      </c>
      <c r="O14" s="107">
        <f t="shared" si="0"/>
        <v>84</v>
      </c>
      <c r="P14" s="33">
        <v>62</v>
      </c>
      <c r="Q14" s="33">
        <v>18</v>
      </c>
      <c r="R14" s="33">
        <v>4</v>
      </c>
      <c r="S14" s="107">
        <f>SUM(T14:Y14)</f>
        <v>13</v>
      </c>
      <c r="T14" s="33">
        <v>0</v>
      </c>
      <c r="U14" s="33">
        <v>7</v>
      </c>
      <c r="V14" s="33">
        <v>4</v>
      </c>
      <c r="W14" s="33">
        <v>2</v>
      </c>
      <c r="X14" s="33">
        <v>0</v>
      </c>
      <c r="Y14" s="33">
        <v>0</v>
      </c>
      <c r="Z14" s="107">
        <f>SUM(AA14:AF14)</f>
        <v>4</v>
      </c>
      <c r="AA14" s="33">
        <v>0</v>
      </c>
      <c r="AB14" s="33">
        <v>2</v>
      </c>
      <c r="AC14" s="33">
        <v>2</v>
      </c>
      <c r="AD14" s="33">
        <v>0</v>
      </c>
      <c r="AE14" s="33">
        <v>0</v>
      </c>
      <c r="AF14" s="33">
        <v>0</v>
      </c>
      <c r="AG14" s="107">
        <f>SUM(AH14:AM14)</f>
        <v>1</v>
      </c>
      <c r="AH14" s="33">
        <v>0</v>
      </c>
      <c r="AI14" s="33">
        <v>1</v>
      </c>
      <c r="AJ14" s="33">
        <v>0</v>
      </c>
      <c r="AK14" s="33">
        <v>0</v>
      </c>
      <c r="AL14" s="33">
        <v>0</v>
      </c>
      <c r="AM14" s="33">
        <v>0</v>
      </c>
      <c r="AN14" s="121">
        <f>(M14+N14)/K14</f>
        <v>0.27777777777777779</v>
      </c>
      <c r="AO14" s="121">
        <f>N14/K14</f>
        <v>5.5555555555555552E-2</v>
      </c>
      <c r="AP14" s="27" t="s">
        <v>93</v>
      </c>
      <c r="AQ14" s="27" t="s">
        <v>85</v>
      </c>
      <c r="AR14" s="30" t="s">
        <v>97</v>
      </c>
      <c r="AS14" s="30" t="s">
        <v>119</v>
      </c>
      <c r="AT14" s="30" t="s">
        <v>100</v>
      </c>
      <c r="AU14" s="27" t="s">
        <v>140</v>
      </c>
      <c r="AV14" s="36">
        <v>1.4808402200000002</v>
      </c>
      <c r="AW14" s="36"/>
      <c r="AX14" s="37"/>
      <c r="AY14" s="37"/>
      <c r="AZ14" s="37"/>
      <c r="BA14" s="37"/>
      <c r="BB14" s="37"/>
      <c r="BC14" s="123">
        <f t="shared" si="1"/>
        <v>1.4808402200000002</v>
      </c>
      <c r="BD14" s="36" t="s">
        <v>111</v>
      </c>
      <c r="BE14" s="49"/>
      <c r="BF14" s="49">
        <v>0.4</v>
      </c>
      <c r="BG14" s="49">
        <v>4.8167300000000003E-2</v>
      </c>
      <c r="BH14" s="124">
        <f t="shared" si="2"/>
        <v>1.9290075200000001</v>
      </c>
      <c r="BI14" s="45">
        <f>BH14/K14</f>
        <v>0.10716708444444445</v>
      </c>
      <c r="BJ14" s="39" t="s">
        <v>102</v>
      </c>
      <c r="BK14" s="136">
        <v>40</v>
      </c>
      <c r="BL14" s="137">
        <v>40</v>
      </c>
      <c r="BM14" s="137">
        <v>90</v>
      </c>
      <c r="BN14" s="137">
        <v>30</v>
      </c>
      <c r="BO14" s="137">
        <v>0</v>
      </c>
      <c r="BP14" s="137">
        <v>20</v>
      </c>
      <c r="BQ14" s="138">
        <f t="shared" si="3"/>
        <v>80</v>
      </c>
      <c r="BR14" s="138">
        <f t="shared" si="4"/>
        <v>120</v>
      </c>
      <c r="BS14" s="138">
        <f t="shared" si="5"/>
        <v>20</v>
      </c>
      <c r="BT14" s="138">
        <f t="shared" si="6"/>
        <v>220</v>
      </c>
      <c r="BU14" s="27"/>
      <c r="BV14" s="9"/>
      <c r="BW14" s="9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</row>
    <row r="15" spans="1:114" ht="13.5" hidden="1" customHeight="1">
      <c r="A15" s="24" t="s">
        <v>141</v>
      </c>
      <c r="B15" s="35" t="s">
        <v>142</v>
      </c>
      <c r="C15" s="47" t="s">
        <v>139</v>
      </c>
      <c r="D15" s="30" t="s">
        <v>133</v>
      </c>
      <c r="E15" s="28" t="s">
        <v>78</v>
      </c>
      <c r="F15" s="24" t="s">
        <v>79</v>
      </c>
      <c r="G15" s="28" t="s">
        <v>80</v>
      </c>
      <c r="H15" s="28" t="s">
        <v>80</v>
      </c>
      <c r="I15" s="47" t="s">
        <v>100</v>
      </c>
      <c r="J15" s="47" t="s">
        <v>134</v>
      </c>
      <c r="K15" s="110">
        <v>63</v>
      </c>
      <c r="L15" s="54">
        <v>45</v>
      </c>
      <c r="M15" s="54">
        <v>11</v>
      </c>
      <c r="N15" s="24">
        <v>7</v>
      </c>
      <c r="O15" s="106">
        <f t="shared" si="0"/>
        <v>291</v>
      </c>
      <c r="P15" s="54">
        <v>204</v>
      </c>
      <c r="Q15" s="54">
        <v>56</v>
      </c>
      <c r="R15" s="54">
        <v>31</v>
      </c>
      <c r="S15" s="106">
        <f>SUM(T15:Y15)</f>
        <v>45</v>
      </c>
      <c r="T15" s="24">
        <v>0</v>
      </c>
      <c r="U15" s="54">
        <v>27</v>
      </c>
      <c r="V15" s="54">
        <v>15</v>
      </c>
      <c r="W15" s="54">
        <v>3</v>
      </c>
      <c r="X15" s="33">
        <v>0</v>
      </c>
      <c r="Y15" s="33">
        <v>0</v>
      </c>
      <c r="Z15" s="106">
        <f>SUM(AA15:AF15)</f>
        <v>11</v>
      </c>
      <c r="AA15" s="33">
        <v>0</v>
      </c>
      <c r="AB15" s="54">
        <v>8</v>
      </c>
      <c r="AC15" s="24">
        <v>0</v>
      </c>
      <c r="AD15" s="24">
        <v>0</v>
      </c>
      <c r="AE15" s="54">
        <v>3</v>
      </c>
      <c r="AF15" s="24">
        <v>0</v>
      </c>
      <c r="AG15" s="106">
        <f>SUM(AH15:AM15)</f>
        <v>7</v>
      </c>
      <c r="AH15" s="33">
        <v>0</v>
      </c>
      <c r="AI15" s="54">
        <v>4</v>
      </c>
      <c r="AJ15" s="54">
        <v>3</v>
      </c>
      <c r="AK15" s="33">
        <v>0</v>
      </c>
      <c r="AL15" s="33">
        <v>0</v>
      </c>
      <c r="AM15" s="33">
        <v>0</v>
      </c>
      <c r="AN15" s="120">
        <f>(M15+N15)/K15</f>
        <v>0.2857142857142857</v>
      </c>
      <c r="AO15" s="120">
        <f>N15/K15</f>
        <v>0.1111111111111111</v>
      </c>
      <c r="AP15" s="27" t="s">
        <v>93</v>
      </c>
      <c r="AQ15" s="30" t="s">
        <v>85</v>
      </c>
      <c r="AR15" s="47" t="s">
        <v>100</v>
      </c>
      <c r="AS15" s="47" t="s">
        <v>134</v>
      </c>
      <c r="AT15" s="47" t="s">
        <v>86</v>
      </c>
      <c r="AU15" s="47" t="s">
        <v>121</v>
      </c>
      <c r="AV15" s="36">
        <v>0</v>
      </c>
      <c r="AW15" s="36">
        <v>0.6</v>
      </c>
      <c r="AX15" s="36">
        <v>3.1960000000000002</v>
      </c>
      <c r="AY15" s="36">
        <v>3.1960000000000002</v>
      </c>
      <c r="AZ15" s="36"/>
      <c r="BA15" s="37"/>
      <c r="BB15" s="37"/>
      <c r="BC15" s="123">
        <f t="shared" si="1"/>
        <v>6.9920000000000009</v>
      </c>
      <c r="BD15" s="24" t="s">
        <v>111</v>
      </c>
      <c r="BE15" s="24"/>
      <c r="BF15" s="24"/>
      <c r="BG15" s="24"/>
      <c r="BH15" s="124">
        <f t="shared" si="2"/>
        <v>6.9920000000000009</v>
      </c>
      <c r="BI15" s="45">
        <f>BH15/K15</f>
        <v>0.110984126984127</v>
      </c>
      <c r="BJ15" s="39" t="s">
        <v>102</v>
      </c>
      <c r="BK15" s="136">
        <v>40</v>
      </c>
      <c r="BL15" s="137">
        <v>40</v>
      </c>
      <c r="BM15" s="137">
        <v>40</v>
      </c>
      <c r="BN15" s="137">
        <v>70</v>
      </c>
      <c r="BO15" s="137">
        <v>0</v>
      </c>
      <c r="BP15" s="137">
        <v>10</v>
      </c>
      <c r="BQ15" s="138">
        <f t="shared" si="3"/>
        <v>80</v>
      </c>
      <c r="BR15" s="138">
        <f t="shared" si="4"/>
        <v>110</v>
      </c>
      <c r="BS15" s="138">
        <f t="shared" si="5"/>
        <v>10</v>
      </c>
      <c r="BT15" s="138">
        <f t="shared" si="6"/>
        <v>200</v>
      </c>
      <c r="BU15" s="55"/>
      <c r="BV15" s="9"/>
      <c r="BW15" s="9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</row>
    <row r="16" spans="1:114" ht="13.5" hidden="1" customHeight="1">
      <c r="A16" s="24" t="s">
        <v>143</v>
      </c>
      <c r="B16" s="2" t="s">
        <v>144</v>
      </c>
      <c r="C16" s="29" t="s">
        <v>145</v>
      </c>
      <c r="D16" s="29" t="s">
        <v>133</v>
      </c>
      <c r="E16" s="28" t="s">
        <v>78</v>
      </c>
      <c r="F16" s="24" t="s">
        <v>108</v>
      </c>
      <c r="G16" s="27" t="s">
        <v>80</v>
      </c>
      <c r="H16" s="27" t="s">
        <v>80</v>
      </c>
      <c r="I16" s="56" t="s">
        <v>109</v>
      </c>
      <c r="J16" s="28" t="s">
        <v>146</v>
      </c>
      <c r="K16" s="107">
        <v>0</v>
      </c>
      <c r="L16" s="33">
        <v>19</v>
      </c>
      <c r="M16" s="33">
        <v>10</v>
      </c>
      <c r="N16" s="24">
        <v>1</v>
      </c>
      <c r="O16" s="106">
        <f t="shared" si="0"/>
        <v>122</v>
      </c>
      <c r="P16" s="24">
        <v>76</v>
      </c>
      <c r="Q16" s="24">
        <v>42</v>
      </c>
      <c r="R16" s="24">
        <v>4</v>
      </c>
      <c r="S16" s="106">
        <v>0</v>
      </c>
      <c r="T16" s="24">
        <v>0</v>
      </c>
      <c r="U16" s="24">
        <v>14</v>
      </c>
      <c r="V16" s="24">
        <v>5</v>
      </c>
      <c r="W16" s="24">
        <v>0</v>
      </c>
      <c r="X16" s="24">
        <v>0</v>
      </c>
      <c r="Y16" s="24">
        <v>0</v>
      </c>
      <c r="Z16" s="106">
        <v>0</v>
      </c>
      <c r="AA16" s="24">
        <v>0</v>
      </c>
      <c r="AB16" s="24">
        <v>9</v>
      </c>
      <c r="AC16" s="24">
        <v>0</v>
      </c>
      <c r="AD16" s="24">
        <v>1</v>
      </c>
      <c r="AE16" s="24">
        <v>0</v>
      </c>
      <c r="AF16" s="24">
        <v>0</v>
      </c>
      <c r="AG16" s="106">
        <v>0</v>
      </c>
      <c r="AH16" s="33">
        <v>0</v>
      </c>
      <c r="AI16" s="24">
        <v>1</v>
      </c>
      <c r="AJ16" s="33">
        <v>0</v>
      </c>
      <c r="AK16" s="33">
        <v>0</v>
      </c>
      <c r="AL16" s="33">
        <v>0</v>
      </c>
      <c r="AM16" s="33">
        <v>0</v>
      </c>
      <c r="AN16" s="120">
        <f>(M16+N16)/BV16</f>
        <v>0.36666666666666664</v>
      </c>
      <c r="AO16" s="120">
        <f>N16/BV16</f>
        <v>3.3333333333333333E-2</v>
      </c>
      <c r="AP16" s="27" t="s">
        <v>93</v>
      </c>
      <c r="AQ16" s="29" t="s">
        <v>85</v>
      </c>
      <c r="AR16" s="27" t="s">
        <v>109</v>
      </c>
      <c r="AS16" s="27" t="s">
        <v>146</v>
      </c>
      <c r="AT16" s="27" t="s">
        <v>120</v>
      </c>
      <c r="AU16" s="27" t="s">
        <v>119</v>
      </c>
      <c r="AV16" s="36">
        <v>0.314</v>
      </c>
      <c r="AW16" s="36"/>
      <c r="AX16" s="36"/>
      <c r="AY16" s="36"/>
      <c r="AZ16" s="36">
        <v>1.9379999999999999</v>
      </c>
      <c r="BA16" s="36">
        <v>1</v>
      </c>
      <c r="BB16" s="36"/>
      <c r="BC16" s="123">
        <f t="shared" si="1"/>
        <v>3.2519999999999998</v>
      </c>
      <c r="BD16" s="24"/>
      <c r="BE16" s="49"/>
      <c r="BF16" s="49"/>
      <c r="BG16" s="24"/>
      <c r="BH16" s="124">
        <f t="shared" si="2"/>
        <v>3.2519999999999998</v>
      </c>
      <c r="BI16" s="45">
        <f>BH16/BV16</f>
        <v>0.1084</v>
      </c>
      <c r="BJ16" s="39" t="s">
        <v>102</v>
      </c>
      <c r="BK16" s="136">
        <v>40</v>
      </c>
      <c r="BL16" s="137">
        <v>40</v>
      </c>
      <c r="BM16" s="137">
        <v>50</v>
      </c>
      <c r="BN16" s="137">
        <v>30</v>
      </c>
      <c r="BO16" s="137">
        <v>0</v>
      </c>
      <c r="BP16" s="137">
        <v>10</v>
      </c>
      <c r="BQ16" s="138">
        <f t="shared" si="3"/>
        <v>80</v>
      </c>
      <c r="BR16" s="138">
        <f t="shared" si="4"/>
        <v>80</v>
      </c>
      <c r="BS16" s="138">
        <f t="shared" si="5"/>
        <v>10</v>
      </c>
      <c r="BT16" s="138">
        <f t="shared" si="6"/>
        <v>170</v>
      </c>
      <c r="BU16" s="28" t="s">
        <v>123</v>
      </c>
      <c r="BV16" s="202">
        <v>30</v>
      </c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</row>
    <row r="17" spans="1:114" ht="13.5" hidden="1" customHeight="1">
      <c r="A17" s="24" t="s">
        <v>147</v>
      </c>
      <c r="B17" s="35" t="s">
        <v>148</v>
      </c>
      <c r="C17" s="28" t="s">
        <v>149</v>
      </c>
      <c r="D17" s="29" t="s">
        <v>150</v>
      </c>
      <c r="E17" s="28" t="s">
        <v>151</v>
      </c>
      <c r="F17" s="24" t="s">
        <v>79</v>
      </c>
      <c r="G17" s="27" t="s">
        <v>80</v>
      </c>
      <c r="H17" s="27" t="s">
        <v>80</v>
      </c>
      <c r="I17" s="56" t="s">
        <v>86</v>
      </c>
      <c r="J17" s="28" t="s">
        <v>134</v>
      </c>
      <c r="K17" s="106">
        <v>10</v>
      </c>
      <c r="L17" s="33">
        <v>10</v>
      </c>
      <c r="M17" s="33">
        <v>0</v>
      </c>
      <c r="N17" s="33">
        <v>0</v>
      </c>
      <c r="O17" s="106">
        <f t="shared" si="0"/>
        <v>40</v>
      </c>
      <c r="P17" s="33">
        <v>40</v>
      </c>
      <c r="Q17" s="33">
        <v>0</v>
      </c>
      <c r="R17" s="33">
        <v>0</v>
      </c>
      <c r="S17" s="106">
        <f>SUM(T17:Y17)</f>
        <v>10</v>
      </c>
      <c r="T17" s="24">
        <v>0</v>
      </c>
      <c r="U17" s="33">
        <v>10</v>
      </c>
      <c r="V17" s="33">
        <v>0</v>
      </c>
      <c r="W17" s="24">
        <v>0</v>
      </c>
      <c r="X17" s="24">
        <v>0</v>
      </c>
      <c r="Y17" s="24">
        <v>0</v>
      </c>
      <c r="Z17" s="106">
        <f>SUM(AA17:AF17)</f>
        <v>0</v>
      </c>
      <c r="AA17" s="33">
        <v>0</v>
      </c>
      <c r="AB17" s="33">
        <v>0</v>
      </c>
      <c r="AC17" s="33">
        <v>0</v>
      </c>
      <c r="AD17" s="33">
        <v>0</v>
      </c>
      <c r="AE17" s="24">
        <v>0</v>
      </c>
      <c r="AF17" s="24">
        <v>0</v>
      </c>
      <c r="AG17" s="106">
        <f>SUM(AH17:AM17)</f>
        <v>0</v>
      </c>
      <c r="AH17" s="33">
        <v>0</v>
      </c>
      <c r="AI17" s="33">
        <v>0</v>
      </c>
      <c r="AJ17" s="33">
        <v>0</v>
      </c>
      <c r="AK17" s="33">
        <v>0</v>
      </c>
      <c r="AL17" s="33">
        <v>0</v>
      </c>
      <c r="AM17" s="33">
        <v>0</v>
      </c>
      <c r="AN17" s="120">
        <f>(M17+N17)/K17</f>
        <v>0</v>
      </c>
      <c r="AO17" s="120">
        <f>N17/K17</f>
        <v>0</v>
      </c>
      <c r="AP17" s="27" t="s">
        <v>93</v>
      </c>
      <c r="AQ17" s="27" t="s">
        <v>85</v>
      </c>
      <c r="AR17" s="47" t="s">
        <v>86</v>
      </c>
      <c r="AS17" s="28" t="s">
        <v>134</v>
      </c>
      <c r="AT17" s="27" t="s">
        <v>94</v>
      </c>
      <c r="AU17" s="28" t="s">
        <v>119</v>
      </c>
      <c r="AV17" s="36">
        <v>0</v>
      </c>
      <c r="AW17" s="36"/>
      <c r="AX17" s="36"/>
      <c r="AY17" s="36">
        <v>0.55500000000000005</v>
      </c>
      <c r="AZ17" s="36">
        <v>0.55500000000000005</v>
      </c>
      <c r="BA17" s="37"/>
      <c r="BB17" s="37"/>
      <c r="BC17" s="123">
        <f t="shared" si="1"/>
        <v>1.1100000000000001</v>
      </c>
      <c r="BD17" s="24"/>
      <c r="BE17" s="24"/>
      <c r="BF17" s="24"/>
      <c r="BG17" s="24"/>
      <c r="BH17" s="124">
        <f t="shared" si="2"/>
        <v>1.1100000000000001</v>
      </c>
      <c r="BI17" s="45">
        <f>BH17/K17</f>
        <v>0.11100000000000002</v>
      </c>
      <c r="BJ17" s="39" t="s">
        <v>88</v>
      </c>
      <c r="BK17" s="136">
        <v>50</v>
      </c>
      <c r="BL17" s="137">
        <v>25</v>
      </c>
      <c r="BM17" s="137">
        <v>10</v>
      </c>
      <c r="BN17" s="137">
        <v>30</v>
      </c>
      <c r="BO17" s="137">
        <v>0</v>
      </c>
      <c r="BP17" s="137">
        <v>10</v>
      </c>
      <c r="BQ17" s="138">
        <f t="shared" si="3"/>
        <v>75</v>
      </c>
      <c r="BR17" s="138">
        <f t="shared" si="4"/>
        <v>40</v>
      </c>
      <c r="BS17" s="138">
        <f t="shared" si="5"/>
        <v>10</v>
      </c>
      <c r="BT17" s="138">
        <f t="shared" si="6"/>
        <v>125</v>
      </c>
      <c r="BU17" s="27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</row>
    <row r="18" spans="1:114" ht="15" hidden="1" customHeight="1">
      <c r="A18" s="25" t="s">
        <v>152</v>
      </c>
      <c r="B18" s="29" t="s">
        <v>153</v>
      </c>
      <c r="C18" s="29" t="s">
        <v>154</v>
      </c>
      <c r="D18" s="29" t="s">
        <v>155</v>
      </c>
      <c r="E18" s="28" t="s">
        <v>151</v>
      </c>
      <c r="F18" s="25" t="s">
        <v>79</v>
      </c>
      <c r="G18" s="27" t="s">
        <v>91</v>
      </c>
      <c r="H18" s="27" t="s">
        <v>92</v>
      </c>
      <c r="I18" s="56" t="s">
        <v>100</v>
      </c>
      <c r="J18" s="28" t="s">
        <v>134</v>
      </c>
      <c r="K18" s="107">
        <v>3</v>
      </c>
      <c r="L18" s="33">
        <v>3</v>
      </c>
      <c r="M18" s="33">
        <v>0</v>
      </c>
      <c r="N18" s="33">
        <v>0</v>
      </c>
      <c r="O18" s="106">
        <f t="shared" si="0"/>
        <v>14</v>
      </c>
      <c r="P18" s="33">
        <v>14</v>
      </c>
      <c r="Q18" s="33">
        <v>0</v>
      </c>
      <c r="R18" s="33">
        <v>0</v>
      </c>
      <c r="S18" s="106">
        <f>SUM(T18:Y18)</f>
        <v>3</v>
      </c>
      <c r="T18" s="24">
        <v>0</v>
      </c>
      <c r="U18" s="33">
        <v>1</v>
      </c>
      <c r="V18" s="33">
        <v>2</v>
      </c>
      <c r="W18" s="24">
        <v>0</v>
      </c>
      <c r="X18" s="24">
        <v>0</v>
      </c>
      <c r="Y18" s="24">
        <v>0</v>
      </c>
      <c r="Z18" s="106">
        <v>0</v>
      </c>
      <c r="AA18" s="33">
        <v>0</v>
      </c>
      <c r="AB18" s="33">
        <v>0</v>
      </c>
      <c r="AC18" s="33">
        <v>0</v>
      </c>
      <c r="AD18" s="33">
        <v>0</v>
      </c>
      <c r="AE18" s="24">
        <v>0</v>
      </c>
      <c r="AF18" s="24">
        <v>0</v>
      </c>
      <c r="AG18" s="106">
        <v>0</v>
      </c>
      <c r="AH18" s="33">
        <v>0</v>
      </c>
      <c r="AI18" s="33">
        <v>0</v>
      </c>
      <c r="AJ18" s="33">
        <v>0</v>
      </c>
      <c r="AK18" s="33">
        <v>0</v>
      </c>
      <c r="AL18" s="33">
        <v>0</v>
      </c>
      <c r="AM18" s="33">
        <v>0</v>
      </c>
      <c r="AN18" s="120">
        <f>(M18+N18)/K18</f>
        <v>0</v>
      </c>
      <c r="AO18" s="120">
        <f>N18/K18</f>
        <v>0</v>
      </c>
      <c r="AP18" s="27" t="s">
        <v>93</v>
      </c>
      <c r="AQ18" s="29" t="s">
        <v>85</v>
      </c>
      <c r="AR18" s="56" t="s">
        <v>100</v>
      </c>
      <c r="AS18" s="28" t="s">
        <v>134</v>
      </c>
      <c r="AT18" s="27" t="s">
        <v>82</v>
      </c>
      <c r="AU18" s="27" t="s">
        <v>135</v>
      </c>
      <c r="AV18" s="36">
        <v>0</v>
      </c>
      <c r="AW18" s="36"/>
      <c r="AX18" s="36">
        <v>0.31293471</v>
      </c>
      <c r="AY18" s="37"/>
      <c r="AZ18" s="37"/>
      <c r="BA18" s="37"/>
      <c r="BB18" s="37"/>
      <c r="BC18" s="123">
        <f t="shared" si="1"/>
        <v>0.31293471</v>
      </c>
      <c r="BD18" s="36"/>
      <c r="BE18" s="49"/>
      <c r="BF18" s="49"/>
      <c r="BG18" s="49"/>
      <c r="BH18" s="124">
        <f t="shared" si="2"/>
        <v>0.31293471</v>
      </c>
      <c r="BI18" s="45">
        <f>BH18/K18</f>
        <v>0.10431157000000001</v>
      </c>
      <c r="BJ18" s="39" t="s">
        <v>102</v>
      </c>
      <c r="BK18" s="139">
        <v>50</v>
      </c>
      <c r="BL18" s="140">
        <v>50</v>
      </c>
      <c r="BM18" s="140">
        <v>40</v>
      </c>
      <c r="BN18" s="140">
        <v>70</v>
      </c>
      <c r="BO18" s="140">
        <v>0</v>
      </c>
      <c r="BP18" s="140">
        <v>10</v>
      </c>
      <c r="BQ18" s="141">
        <f t="shared" si="3"/>
        <v>100</v>
      </c>
      <c r="BR18" s="141">
        <f t="shared" si="4"/>
        <v>110</v>
      </c>
      <c r="BS18" s="141">
        <f t="shared" si="5"/>
        <v>10</v>
      </c>
      <c r="BT18" s="141">
        <f t="shared" si="6"/>
        <v>220</v>
      </c>
      <c r="BU18" s="27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</row>
    <row r="19" spans="1:114" ht="13.5" hidden="1" customHeight="1">
      <c r="A19" s="25" t="s">
        <v>156</v>
      </c>
      <c r="B19" s="29" t="s">
        <v>144</v>
      </c>
      <c r="C19" s="29" t="s">
        <v>157</v>
      </c>
      <c r="D19" s="29" t="s">
        <v>106</v>
      </c>
      <c r="E19" s="28" t="s">
        <v>107</v>
      </c>
      <c r="F19" s="25" t="s">
        <v>79</v>
      </c>
      <c r="G19" s="27" t="s">
        <v>80</v>
      </c>
      <c r="H19" s="27" t="s">
        <v>80</v>
      </c>
      <c r="I19" s="56" t="s">
        <v>158</v>
      </c>
      <c r="J19" s="28" t="s">
        <v>146</v>
      </c>
      <c r="K19" s="107">
        <v>15</v>
      </c>
      <c r="L19" s="33">
        <v>11</v>
      </c>
      <c r="M19" s="33">
        <v>4</v>
      </c>
      <c r="N19" s="33">
        <v>0</v>
      </c>
      <c r="O19" s="106">
        <f t="shared" si="0"/>
        <v>71</v>
      </c>
      <c r="P19" s="33">
        <v>39</v>
      </c>
      <c r="Q19" s="33">
        <v>32</v>
      </c>
      <c r="R19" s="33">
        <v>0</v>
      </c>
      <c r="S19" s="106">
        <f>SUM(T19:Y19)</f>
        <v>11</v>
      </c>
      <c r="T19" s="24">
        <v>0</v>
      </c>
      <c r="U19" s="33">
        <v>6</v>
      </c>
      <c r="V19" s="33">
        <v>3</v>
      </c>
      <c r="W19" s="24">
        <v>2</v>
      </c>
      <c r="X19" s="24">
        <v>0</v>
      </c>
      <c r="Y19" s="24">
        <v>0</v>
      </c>
      <c r="Z19" s="106">
        <f>SUM(AA19:AF19)</f>
        <v>4</v>
      </c>
      <c r="AA19" s="33">
        <v>0</v>
      </c>
      <c r="AB19" s="33">
        <v>4</v>
      </c>
      <c r="AC19" s="33">
        <v>0</v>
      </c>
      <c r="AD19" s="33">
        <v>0</v>
      </c>
      <c r="AE19" s="24">
        <v>0</v>
      </c>
      <c r="AF19" s="24">
        <v>0</v>
      </c>
      <c r="AG19" s="106">
        <f>SUM(AH19:AM19)</f>
        <v>0</v>
      </c>
      <c r="AH19" s="33">
        <v>0</v>
      </c>
      <c r="AI19" s="33">
        <v>0</v>
      </c>
      <c r="AJ19" s="33">
        <v>0</v>
      </c>
      <c r="AK19" s="33">
        <v>0</v>
      </c>
      <c r="AL19" s="33">
        <v>0</v>
      </c>
      <c r="AM19" s="33">
        <v>0</v>
      </c>
      <c r="AN19" s="120">
        <f>(M19+N19)/K19</f>
        <v>0.26666666666666666</v>
      </c>
      <c r="AO19" s="120">
        <f>N19/K19</f>
        <v>0</v>
      </c>
      <c r="AP19" s="27" t="s">
        <v>93</v>
      </c>
      <c r="AQ19" s="29" t="s">
        <v>85</v>
      </c>
      <c r="AR19" s="27" t="s">
        <v>158</v>
      </c>
      <c r="AS19" s="27" t="s">
        <v>146</v>
      </c>
      <c r="AT19" s="27" t="s">
        <v>100</v>
      </c>
      <c r="AU19" s="27" t="s">
        <v>135</v>
      </c>
      <c r="AV19" s="36">
        <v>2.0299999999999998</v>
      </c>
      <c r="AW19" s="36"/>
      <c r="AX19" s="37"/>
      <c r="AY19" s="37"/>
      <c r="AZ19" s="37"/>
      <c r="BA19" s="37"/>
      <c r="BB19" s="37"/>
      <c r="BC19" s="123">
        <f t="shared" si="1"/>
        <v>2.0299999999999998</v>
      </c>
      <c r="BD19" s="36"/>
      <c r="BE19" s="49"/>
      <c r="BF19" s="49"/>
      <c r="BG19" s="49"/>
      <c r="BH19" s="124">
        <f t="shared" si="2"/>
        <v>2.0299999999999998</v>
      </c>
      <c r="BI19" s="45">
        <f>BH19/K19</f>
        <v>0.13533333333333333</v>
      </c>
      <c r="BJ19" s="39" t="s">
        <v>102</v>
      </c>
      <c r="BK19" s="136">
        <v>30</v>
      </c>
      <c r="BL19" s="137">
        <v>35</v>
      </c>
      <c r="BM19" s="137">
        <v>30</v>
      </c>
      <c r="BN19" s="137">
        <v>70</v>
      </c>
      <c r="BO19" s="137">
        <v>0</v>
      </c>
      <c r="BP19" s="137">
        <v>10</v>
      </c>
      <c r="BQ19" s="138">
        <f t="shared" si="3"/>
        <v>65</v>
      </c>
      <c r="BR19" s="138">
        <f t="shared" si="4"/>
        <v>100</v>
      </c>
      <c r="BS19" s="138">
        <f t="shared" si="5"/>
        <v>10</v>
      </c>
      <c r="BT19" s="138">
        <f t="shared" si="6"/>
        <v>175</v>
      </c>
      <c r="BU19" s="27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</row>
    <row r="20" spans="1:114" ht="13.5" hidden="1" customHeight="1">
      <c r="A20" s="25" t="s">
        <v>159</v>
      </c>
      <c r="B20" s="29" t="s">
        <v>160</v>
      </c>
      <c r="C20" s="29" t="s">
        <v>161</v>
      </c>
      <c r="D20" s="29" t="s">
        <v>127</v>
      </c>
      <c r="E20" s="28" t="s">
        <v>78</v>
      </c>
      <c r="F20" s="25" t="s">
        <v>108</v>
      </c>
      <c r="G20" s="27" t="s">
        <v>80</v>
      </c>
      <c r="H20" s="27" t="s">
        <v>80</v>
      </c>
      <c r="I20" s="31" t="s">
        <v>109</v>
      </c>
      <c r="J20" s="47" t="s">
        <v>119</v>
      </c>
      <c r="K20" s="106">
        <v>0</v>
      </c>
      <c r="L20" s="33">
        <v>29</v>
      </c>
      <c r="M20" s="33">
        <v>0</v>
      </c>
      <c r="N20" s="33">
        <v>0</v>
      </c>
      <c r="O20" s="106">
        <f t="shared" si="0"/>
        <v>105</v>
      </c>
      <c r="P20" s="33">
        <v>105</v>
      </c>
      <c r="Q20" s="33">
        <v>0</v>
      </c>
      <c r="R20" s="33">
        <v>0</v>
      </c>
      <c r="S20" s="106">
        <v>0</v>
      </c>
      <c r="T20" s="33">
        <v>12</v>
      </c>
      <c r="U20" s="33">
        <v>4</v>
      </c>
      <c r="V20" s="33">
        <v>13</v>
      </c>
      <c r="W20" s="24">
        <v>0</v>
      </c>
      <c r="X20" s="24">
        <v>0</v>
      </c>
      <c r="Y20" s="24">
        <v>0</v>
      </c>
      <c r="Z20" s="106">
        <v>0</v>
      </c>
      <c r="AA20" s="33">
        <v>0</v>
      </c>
      <c r="AB20" s="33">
        <v>0</v>
      </c>
      <c r="AC20" s="33">
        <v>0</v>
      </c>
      <c r="AD20" s="33">
        <v>0</v>
      </c>
      <c r="AE20" s="24">
        <v>0</v>
      </c>
      <c r="AF20" s="24">
        <v>0</v>
      </c>
      <c r="AG20" s="106">
        <v>0</v>
      </c>
      <c r="AH20" s="33">
        <v>0</v>
      </c>
      <c r="AI20" s="33">
        <v>0</v>
      </c>
      <c r="AJ20" s="33">
        <v>0</v>
      </c>
      <c r="AK20" s="33">
        <v>0</v>
      </c>
      <c r="AL20" s="33">
        <v>0</v>
      </c>
      <c r="AM20" s="33">
        <v>0</v>
      </c>
      <c r="AN20" s="120">
        <f>(M20+N20)/BV20</f>
        <v>0</v>
      </c>
      <c r="AO20" s="120">
        <f>N20/BV20</f>
        <v>0</v>
      </c>
      <c r="AP20" s="27" t="s">
        <v>93</v>
      </c>
      <c r="AQ20" s="29" t="s">
        <v>85</v>
      </c>
      <c r="AR20" s="35" t="s">
        <v>109</v>
      </c>
      <c r="AS20" s="35" t="s">
        <v>119</v>
      </c>
      <c r="AT20" s="35" t="s">
        <v>120</v>
      </c>
      <c r="AU20" s="35" t="s">
        <v>135</v>
      </c>
      <c r="AV20" s="36">
        <v>0</v>
      </c>
      <c r="AW20" s="36"/>
      <c r="AX20" s="37"/>
      <c r="AY20" s="43"/>
      <c r="AZ20" s="36">
        <v>0.1</v>
      </c>
      <c r="BA20" s="36">
        <v>3.1190000000000002</v>
      </c>
      <c r="BB20" s="36"/>
      <c r="BC20" s="123">
        <f t="shared" si="1"/>
        <v>3.2190000000000003</v>
      </c>
      <c r="BD20" s="36" t="s">
        <v>111</v>
      </c>
      <c r="BE20" s="49"/>
      <c r="BF20" s="49"/>
      <c r="BG20" s="49"/>
      <c r="BH20" s="124">
        <f t="shared" si="2"/>
        <v>3.2190000000000003</v>
      </c>
      <c r="BI20" s="45">
        <f>BH20/BV20</f>
        <v>0.11100000000000002</v>
      </c>
      <c r="BJ20" s="39" t="s">
        <v>88</v>
      </c>
      <c r="BK20" s="136">
        <v>40</v>
      </c>
      <c r="BL20" s="137">
        <v>10</v>
      </c>
      <c r="BM20" s="137">
        <v>0</v>
      </c>
      <c r="BN20" s="137">
        <v>30</v>
      </c>
      <c r="BO20" s="137">
        <v>20</v>
      </c>
      <c r="BP20" s="137">
        <v>10</v>
      </c>
      <c r="BQ20" s="138">
        <f t="shared" si="3"/>
        <v>50</v>
      </c>
      <c r="BR20" s="138">
        <f t="shared" si="4"/>
        <v>30</v>
      </c>
      <c r="BS20" s="138">
        <f t="shared" si="5"/>
        <v>30</v>
      </c>
      <c r="BT20" s="138">
        <f t="shared" si="6"/>
        <v>110</v>
      </c>
      <c r="BU20" s="27" t="s">
        <v>162</v>
      </c>
      <c r="BV20" s="202">
        <v>29</v>
      </c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</row>
    <row r="21" spans="1:114" ht="13.5" hidden="1" customHeight="1">
      <c r="A21" s="25" t="s">
        <v>163</v>
      </c>
      <c r="B21" s="30" t="s">
        <v>164</v>
      </c>
      <c r="C21" s="30" t="s">
        <v>161</v>
      </c>
      <c r="D21" s="29" t="s">
        <v>127</v>
      </c>
      <c r="E21" s="28" t="s">
        <v>78</v>
      </c>
      <c r="F21" s="25" t="s">
        <v>108</v>
      </c>
      <c r="G21" s="30" t="s">
        <v>92</v>
      </c>
      <c r="H21" s="30" t="s">
        <v>92</v>
      </c>
      <c r="I21" s="31" t="s">
        <v>109</v>
      </c>
      <c r="J21" s="47" t="s">
        <v>121</v>
      </c>
      <c r="K21" s="107">
        <v>12</v>
      </c>
      <c r="L21" s="53">
        <v>7</v>
      </c>
      <c r="M21" s="53">
        <v>0</v>
      </c>
      <c r="N21" s="33">
        <v>5</v>
      </c>
      <c r="O21" s="106">
        <f t="shared" si="0"/>
        <v>51</v>
      </c>
      <c r="P21" s="33">
        <v>28</v>
      </c>
      <c r="Q21" s="33">
        <v>0</v>
      </c>
      <c r="R21" s="33">
        <v>23</v>
      </c>
      <c r="S21" s="106">
        <f>SUM(T21:Y21)</f>
        <v>7</v>
      </c>
      <c r="T21" s="33">
        <v>0</v>
      </c>
      <c r="U21" s="33">
        <v>7</v>
      </c>
      <c r="V21" s="33">
        <v>0</v>
      </c>
      <c r="W21" s="33">
        <v>0</v>
      </c>
      <c r="X21" s="33">
        <v>0</v>
      </c>
      <c r="Y21" s="33">
        <v>0</v>
      </c>
      <c r="Z21" s="106">
        <f>SUM(AA21:AF21)</f>
        <v>0</v>
      </c>
      <c r="AA21" s="33">
        <v>0</v>
      </c>
      <c r="AB21" s="33">
        <v>0</v>
      </c>
      <c r="AC21" s="33">
        <v>0</v>
      </c>
      <c r="AD21" s="33">
        <v>0</v>
      </c>
      <c r="AE21" s="33">
        <v>0</v>
      </c>
      <c r="AF21" s="33">
        <v>0</v>
      </c>
      <c r="AG21" s="106">
        <f>SUM(AH21:AM21)</f>
        <v>5</v>
      </c>
      <c r="AH21" s="33">
        <v>0</v>
      </c>
      <c r="AI21" s="33">
        <v>2</v>
      </c>
      <c r="AJ21" s="33">
        <v>3</v>
      </c>
      <c r="AK21" s="33">
        <v>0</v>
      </c>
      <c r="AL21" s="33">
        <v>0</v>
      </c>
      <c r="AM21" s="33">
        <v>0</v>
      </c>
      <c r="AN21" s="120">
        <f>(Z21+AG21)/K21</f>
        <v>0.41666666666666669</v>
      </c>
      <c r="AO21" s="120">
        <f>N21/K21</f>
        <v>0.41666666666666669</v>
      </c>
      <c r="AP21" s="27" t="s">
        <v>93</v>
      </c>
      <c r="AQ21" s="27" t="s">
        <v>85</v>
      </c>
      <c r="AR21" s="35" t="s">
        <v>109</v>
      </c>
      <c r="AS21" s="35" t="s">
        <v>121</v>
      </c>
      <c r="AT21" s="58" t="s">
        <v>94</v>
      </c>
      <c r="AU21" s="35" t="s">
        <v>135</v>
      </c>
      <c r="AV21" s="36">
        <v>0</v>
      </c>
      <c r="AX21" s="43"/>
      <c r="AY21" s="43"/>
      <c r="AZ21" s="43">
        <v>1.147421</v>
      </c>
      <c r="BA21" s="37"/>
      <c r="BB21" s="37"/>
      <c r="BC21" s="123">
        <f t="shared" si="1"/>
        <v>1.147421</v>
      </c>
      <c r="BD21" s="36"/>
      <c r="BE21" s="44"/>
      <c r="BF21" s="44"/>
      <c r="BG21" s="44"/>
      <c r="BH21" s="124">
        <f t="shared" si="2"/>
        <v>1.147421</v>
      </c>
      <c r="BI21" s="45">
        <f>BH21/K21</f>
        <v>9.5618416666666664E-2</v>
      </c>
      <c r="BJ21" s="39" t="s">
        <v>88</v>
      </c>
      <c r="BK21" s="136">
        <v>40</v>
      </c>
      <c r="BL21" s="137">
        <v>10</v>
      </c>
      <c r="BM21" s="137">
        <v>0</v>
      </c>
      <c r="BN21" s="137">
        <v>30</v>
      </c>
      <c r="BO21" s="137">
        <v>20</v>
      </c>
      <c r="BP21" s="137">
        <v>30</v>
      </c>
      <c r="BQ21" s="138">
        <f t="shared" si="3"/>
        <v>50</v>
      </c>
      <c r="BR21" s="138">
        <f t="shared" si="4"/>
        <v>30</v>
      </c>
      <c r="BS21" s="138">
        <f t="shared" si="5"/>
        <v>50</v>
      </c>
      <c r="BT21" s="138">
        <f t="shared" si="6"/>
        <v>130</v>
      </c>
      <c r="BU21" s="2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</row>
    <row r="22" spans="1:114" ht="13.5" hidden="1" customHeight="1">
      <c r="A22" s="25" t="s">
        <v>165</v>
      </c>
      <c r="B22" s="29" t="s">
        <v>166</v>
      </c>
      <c r="C22" s="29" t="s">
        <v>167</v>
      </c>
      <c r="D22" s="29" t="s">
        <v>77</v>
      </c>
      <c r="E22" s="28" t="s">
        <v>78</v>
      </c>
      <c r="F22" s="25" t="s">
        <v>79</v>
      </c>
      <c r="G22" s="27" t="s">
        <v>80</v>
      </c>
      <c r="H22" s="27" t="s">
        <v>80</v>
      </c>
      <c r="I22" s="56" t="s">
        <v>158</v>
      </c>
      <c r="J22" s="28" t="s">
        <v>135</v>
      </c>
      <c r="K22" s="107">
        <v>54</v>
      </c>
      <c r="L22" s="33">
        <v>43</v>
      </c>
      <c r="M22" s="33">
        <v>10</v>
      </c>
      <c r="N22" s="33">
        <v>1</v>
      </c>
      <c r="O22" s="106">
        <f t="shared" si="0"/>
        <v>216</v>
      </c>
      <c r="P22" s="33">
        <v>140</v>
      </c>
      <c r="Q22" s="33">
        <v>72</v>
      </c>
      <c r="R22" s="33">
        <v>4</v>
      </c>
      <c r="S22" s="106">
        <f>SUM(T22:Y22)</f>
        <v>43</v>
      </c>
      <c r="T22" s="33">
        <v>3</v>
      </c>
      <c r="U22" s="33">
        <v>15</v>
      </c>
      <c r="V22" s="33">
        <v>21</v>
      </c>
      <c r="W22" s="33">
        <v>4</v>
      </c>
      <c r="X22" s="33">
        <v>0</v>
      </c>
      <c r="Y22" s="33">
        <v>0</v>
      </c>
      <c r="Z22" s="106">
        <f>SUM(AA22:AF22)</f>
        <v>10</v>
      </c>
      <c r="AA22" s="33">
        <v>3</v>
      </c>
      <c r="AB22" s="33">
        <v>7</v>
      </c>
      <c r="AC22" s="33">
        <v>0</v>
      </c>
      <c r="AD22" s="33">
        <v>0</v>
      </c>
      <c r="AE22" s="33">
        <v>0</v>
      </c>
      <c r="AF22" s="33">
        <v>0</v>
      </c>
      <c r="AG22" s="106">
        <f>SUM(AH22:AM22)</f>
        <v>1</v>
      </c>
      <c r="AH22" s="33">
        <v>0</v>
      </c>
      <c r="AI22" s="33">
        <v>1</v>
      </c>
      <c r="AJ22" s="33">
        <v>0</v>
      </c>
      <c r="AK22" s="33">
        <v>0</v>
      </c>
      <c r="AL22" s="33">
        <v>0</v>
      </c>
      <c r="AM22" s="33">
        <v>0</v>
      </c>
      <c r="AN22" s="120">
        <f>(M22+N22)/K22</f>
        <v>0.20370370370370369</v>
      </c>
      <c r="AO22" s="120">
        <f>N22/K22</f>
        <v>1.8518518518518517E-2</v>
      </c>
      <c r="AP22" s="27" t="s">
        <v>93</v>
      </c>
      <c r="AQ22" s="27" t="s">
        <v>85</v>
      </c>
      <c r="AR22" s="27" t="s">
        <v>158</v>
      </c>
      <c r="AS22" s="27" t="s">
        <v>135</v>
      </c>
      <c r="AT22" s="27" t="s">
        <v>86</v>
      </c>
      <c r="AU22" s="27" t="s">
        <v>134</v>
      </c>
      <c r="AV22" s="36">
        <v>0</v>
      </c>
      <c r="AW22" s="36">
        <v>4.5339999999999998</v>
      </c>
      <c r="AX22" s="36">
        <v>2</v>
      </c>
      <c r="AY22" s="37"/>
      <c r="AZ22" s="37"/>
      <c r="BA22" s="37"/>
      <c r="BB22" s="37"/>
      <c r="BC22" s="123">
        <f t="shared" si="1"/>
        <v>6.5339999999999998</v>
      </c>
      <c r="BD22" s="36" t="s">
        <v>111</v>
      </c>
      <c r="BE22" s="49"/>
      <c r="BF22" s="49"/>
      <c r="BG22" s="49"/>
      <c r="BH22" s="124">
        <f t="shared" si="2"/>
        <v>6.5339999999999998</v>
      </c>
      <c r="BI22" s="45">
        <f>BH22/K22</f>
        <v>0.121</v>
      </c>
      <c r="BJ22" s="39" t="s">
        <v>102</v>
      </c>
      <c r="BK22" s="136">
        <v>40</v>
      </c>
      <c r="BL22" s="137">
        <v>20</v>
      </c>
      <c r="BM22" s="137">
        <v>40</v>
      </c>
      <c r="BN22" s="137">
        <v>70</v>
      </c>
      <c r="BO22" s="137">
        <v>0</v>
      </c>
      <c r="BP22" s="137">
        <v>10</v>
      </c>
      <c r="BQ22" s="138">
        <f t="shared" si="3"/>
        <v>60</v>
      </c>
      <c r="BR22" s="138">
        <f t="shared" si="4"/>
        <v>110</v>
      </c>
      <c r="BS22" s="138">
        <f t="shared" si="5"/>
        <v>10</v>
      </c>
      <c r="BT22" s="138">
        <f t="shared" si="6"/>
        <v>180</v>
      </c>
      <c r="BU22" s="2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</row>
    <row r="23" spans="1:114" ht="13.5" hidden="1" customHeight="1">
      <c r="A23" s="26" t="s">
        <v>168</v>
      </c>
      <c r="B23" s="29" t="s">
        <v>169</v>
      </c>
      <c r="C23" s="29" t="s">
        <v>170</v>
      </c>
      <c r="D23" s="29" t="s">
        <v>127</v>
      </c>
      <c r="E23" s="28" t="s">
        <v>78</v>
      </c>
      <c r="F23" s="24" t="s">
        <v>79</v>
      </c>
      <c r="G23" s="27" t="s">
        <v>80</v>
      </c>
      <c r="H23" s="27" t="s">
        <v>80</v>
      </c>
      <c r="I23" s="56" t="s">
        <v>82</v>
      </c>
      <c r="J23" s="28" t="s">
        <v>134</v>
      </c>
      <c r="K23" s="106">
        <v>28</v>
      </c>
      <c r="L23" s="33">
        <v>17</v>
      </c>
      <c r="M23" s="33">
        <v>9</v>
      </c>
      <c r="N23" s="24">
        <v>2</v>
      </c>
      <c r="O23" s="106">
        <f t="shared" si="0"/>
        <v>128</v>
      </c>
      <c r="P23" s="24">
        <v>77</v>
      </c>
      <c r="Q23" s="24">
        <v>43</v>
      </c>
      <c r="R23" s="24">
        <v>8</v>
      </c>
      <c r="S23" s="106">
        <f>SUM(T23:Y23)</f>
        <v>17</v>
      </c>
      <c r="T23" s="33">
        <v>0</v>
      </c>
      <c r="U23" s="24">
        <v>8</v>
      </c>
      <c r="V23" s="24">
        <v>9</v>
      </c>
      <c r="W23" s="33">
        <v>0</v>
      </c>
      <c r="X23" s="33">
        <v>0</v>
      </c>
      <c r="Y23" s="33">
        <v>0</v>
      </c>
      <c r="Z23" s="106">
        <f>SUM(AA23:AF23)</f>
        <v>9</v>
      </c>
      <c r="AA23" s="24">
        <v>0</v>
      </c>
      <c r="AB23" s="24">
        <v>4</v>
      </c>
      <c r="AC23" s="24">
        <v>4</v>
      </c>
      <c r="AD23" s="24">
        <v>0</v>
      </c>
      <c r="AE23" s="24">
        <v>1</v>
      </c>
      <c r="AF23" s="24">
        <v>0</v>
      </c>
      <c r="AG23" s="106">
        <f>SUM(AH23:AM23)</f>
        <v>2</v>
      </c>
      <c r="AH23" s="33">
        <v>0</v>
      </c>
      <c r="AI23" s="33">
        <v>2</v>
      </c>
      <c r="AJ23" s="33">
        <v>0</v>
      </c>
      <c r="AK23" s="33">
        <v>0</v>
      </c>
      <c r="AL23" s="33">
        <v>0</v>
      </c>
      <c r="AM23" s="33">
        <v>0</v>
      </c>
      <c r="AN23" s="120">
        <f>(M23+N23)/K23</f>
        <v>0.39285714285714285</v>
      </c>
      <c r="AO23" s="120">
        <f>N23/K23</f>
        <v>7.1428571428571425E-2</v>
      </c>
      <c r="AP23" s="27" t="s">
        <v>93</v>
      </c>
      <c r="AQ23" s="29" t="s">
        <v>85</v>
      </c>
      <c r="AR23" s="27" t="s">
        <v>82</v>
      </c>
      <c r="AS23" s="27" t="s">
        <v>134</v>
      </c>
      <c r="AT23" s="27" t="s">
        <v>109</v>
      </c>
      <c r="AU23" s="27" t="s">
        <v>87</v>
      </c>
      <c r="AV23" s="36">
        <v>0</v>
      </c>
      <c r="AW23" s="36"/>
      <c r="AX23" s="36">
        <v>0.8</v>
      </c>
      <c r="AY23" s="36">
        <v>2.3079999999999998</v>
      </c>
      <c r="AZ23" s="36"/>
      <c r="BA23" s="37"/>
      <c r="BB23" s="37"/>
      <c r="BC23" s="123">
        <f t="shared" si="1"/>
        <v>3.1079999999999997</v>
      </c>
      <c r="BD23" s="24"/>
      <c r="BE23" s="24"/>
      <c r="BF23" s="24"/>
      <c r="BG23" s="24"/>
      <c r="BH23" s="124">
        <f t="shared" si="2"/>
        <v>3.1079999999999997</v>
      </c>
      <c r="BI23" s="45">
        <f>BH23/K23</f>
        <v>0.11099999999999999</v>
      </c>
      <c r="BJ23" s="39" t="s">
        <v>122</v>
      </c>
      <c r="BK23" s="136">
        <v>40</v>
      </c>
      <c r="BL23" s="137">
        <v>10</v>
      </c>
      <c r="BM23" s="137">
        <v>10</v>
      </c>
      <c r="BN23" s="137">
        <v>10</v>
      </c>
      <c r="BO23" s="137">
        <v>0</v>
      </c>
      <c r="BP23" s="137">
        <v>10</v>
      </c>
      <c r="BQ23" s="138">
        <f t="shared" si="3"/>
        <v>50</v>
      </c>
      <c r="BR23" s="138">
        <f t="shared" si="4"/>
        <v>20</v>
      </c>
      <c r="BS23" s="138">
        <f t="shared" si="5"/>
        <v>10</v>
      </c>
      <c r="BT23" s="138">
        <f t="shared" si="6"/>
        <v>80</v>
      </c>
      <c r="BU23" s="2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</row>
    <row r="24" spans="1:114" ht="13.5" hidden="1" customHeight="1">
      <c r="A24" s="25" t="s">
        <v>171</v>
      </c>
      <c r="B24" s="29" t="s">
        <v>172</v>
      </c>
      <c r="C24" s="29" t="s">
        <v>170</v>
      </c>
      <c r="D24" s="29" t="s">
        <v>127</v>
      </c>
      <c r="E24" s="28" t="s">
        <v>78</v>
      </c>
      <c r="F24" s="25" t="s">
        <v>79</v>
      </c>
      <c r="G24" s="27" t="s">
        <v>91</v>
      </c>
      <c r="H24" s="27" t="s">
        <v>92</v>
      </c>
      <c r="I24" s="56" t="s">
        <v>100</v>
      </c>
      <c r="J24" s="28" t="s">
        <v>173</v>
      </c>
      <c r="K24" s="111">
        <v>10</v>
      </c>
      <c r="L24" s="33">
        <v>6</v>
      </c>
      <c r="M24" s="33">
        <v>3</v>
      </c>
      <c r="N24" s="33">
        <v>1</v>
      </c>
      <c r="O24" s="106">
        <f t="shared" si="0"/>
        <v>38</v>
      </c>
      <c r="P24" s="33">
        <v>22</v>
      </c>
      <c r="Q24" s="33">
        <v>12</v>
      </c>
      <c r="R24" s="33">
        <v>4</v>
      </c>
      <c r="S24" s="106">
        <f>SUM(T24:Y24)</f>
        <v>6</v>
      </c>
      <c r="T24" s="33">
        <v>0</v>
      </c>
      <c r="U24" s="33">
        <v>4</v>
      </c>
      <c r="V24" s="33">
        <v>2</v>
      </c>
      <c r="W24" s="33">
        <v>0</v>
      </c>
      <c r="X24" s="33">
        <v>0</v>
      </c>
      <c r="Y24" s="33">
        <v>0</v>
      </c>
      <c r="Z24" s="106">
        <f>SUM(AA24:AF24)</f>
        <v>3</v>
      </c>
      <c r="AA24" s="33">
        <v>0</v>
      </c>
      <c r="AB24" s="33">
        <v>3</v>
      </c>
      <c r="AC24" s="33">
        <v>0</v>
      </c>
      <c r="AD24" s="33">
        <v>0</v>
      </c>
      <c r="AE24" s="33">
        <v>0</v>
      </c>
      <c r="AF24" s="33">
        <v>0</v>
      </c>
      <c r="AG24" s="106">
        <f>SUM(AH24:AM24)</f>
        <v>1</v>
      </c>
      <c r="AH24" s="33">
        <v>0</v>
      </c>
      <c r="AI24" s="33">
        <v>1</v>
      </c>
      <c r="AJ24" s="33">
        <v>0</v>
      </c>
      <c r="AK24" s="33">
        <v>0</v>
      </c>
      <c r="AL24" s="33">
        <v>0</v>
      </c>
      <c r="AM24" s="33">
        <v>0</v>
      </c>
      <c r="AN24" s="120">
        <f>(Z24+AG24)/K24</f>
        <v>0.4</v>
      </c>
      <c r="AO24" s="120">
        <f>N24/K24</f>
        <v>0.1</v>
      </c>
      <c r="AP24" s="27" t="s">
        <v>93</v>
      </c>
      <c r="AQ24" s="27" t="s">
        <v>85</v>
      </c>
      <c r="AR24" s="27" t="s">
        <v>100</v>
      </c>
      <c r="AS24" s="27" t="s">
        <v>134</v>
      </c>
      <c r="AT24" s="27" t="s">
        <v>82</v>
      </c>
      <c r="AU24" s="27" t="s">
        <v>119</v>
      </c>
      <c r="AV24" s="36">
        <v>0</v>
      </c>
      <c r="AW24" s="142"/>
      <c r="AX24" s="142">
        <v>0.84311570000000002</v>
      </c>
      <c r="AY24" s="43"/>
      <c r="AZ24" s="37"/>
      <c r="BA24" s="37"/>
      <c r="BB24" s="37"/>
      <c r="BC24" s="123">
        <f t="shared" si="1"/>
        <v>0.84311570000000002</v>
      </c>
      <c r="BD24" s="36" t="s">
        <v>111</v>
      </c>
      <c r="BE24" s="44"/>
      <c r="BF24" s="44">
        <v>0.2</v>
      </c>
      <c r="BG24" s="44"/>
      <c r="BH24" s="124">
        <f t="shared" si="2"/>
        <v>1.0431157</v>
      </c>
      <c r="BI24" s="45">
        <f>BH24/K24</f>
        <v>0.10431156999999999</v>
      </c>
      <c r="BJ24" s="39" t="s">
        <v>122</v>
      </c>
      <c r="BK24" s="136">
        <v>40</v>
      </c>
      <c r="BL24" s="137">
        <v>10</v>
      </c>
      <c r="BM24" s="137">
        <v>0</v>
      </c>
      <c r="BN24" s="137">
        <v>10</v>
      </c>
      <c r="BO24" s="137">
        <v>0</v>
      </c>
      <c r="BP24" s="137">
        <v>20</v>
      </c>
      <c r="BQ24" s="138">
        <f t="shared" si="3"/>
        <v>50</v>
      </c>
      <c r="BR24" s="138">
        <f t="shared" si="4"/>
        <v>10</v>
      </c>
      <c r="BS24" s="138">
        <f t="shared" si="5"/>
        <v>20</v>
      </c>
      <c r="BT24" s="138">
        <f t="shared" si="6"/>
        <v>80</v>
      </c>
      <c r="BU24" s="27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</row>
    <row r="25" spans="1:114" ht="13.5" hidden="1" customHeight="1">
      <c r="A25" s="25" t="s">
        <v>174</v>
      </c>
      <c r="B25" s="30" t="s">
        <v>175</v>
      </c>
      <c r="C25" s="30" t="s">
        <v>176</v>
      </c>
      <c r="D25" s="30" t="s">
        <v>127</v>
      </c>
      <c r="E25" s="28" t="s">
        <v>78</v>
      </c>
      <c r="F25" s="25" t="s">
        <v>108</v>
      </c>
      <c r="G25" s="30" t="s">
        <v>92</v>
      </c>
      <c r="H25" s="30" t="s">
        <v>92</v>
      </c>
      <c r="I25" s="58" t="s">
        <v>94</v>
      </c>
      <c r="J25" s="58" t="s">
        <v>87</v>
      </c>
      <c r="K25" s="106">
        <v>0</v>
      </c>
      <c r="L25" s="33">
        <v>0</v>
      </c>
      <c r="M25" s="33">
        <v>0</v>
      </c>
      <c r="N25" s="33">
        <v>4</v>
      </c>
      <c r="O25" s="106">
        <f t="shared" si="0"/>
        <v>8</v>
      </c>
      <c r="P25" s="33">
        <v>0</v>
      </c>
      <c r="Q25" s="33">
        <v>0</v>
      </c>
      <c r="R25" s="33">
        <v>8</v>
      </c>
      <c r="S25" s="106">
        <v>0</v>
      </c>
      <c r="T25" s="33">
        <v>0</v>
      </c>
      <c r="U25" s="33">
        <v>0</v>
      </c>
      <c r="V25" s="33">
        <v>0</v>
      </c>
      <c r="W25" s="33">
        <v>0</v>
      </c>
      <c r="X25" s="33">
        <v>0</v>
      </c>
      <c r="Y25" s="33">
        <v>0</v>
      </c>
      <c r="Z25" s="106">
        <v>0</v>
      </c>
      <c r="AA25" s="33">
        <v>0</v>
      </c>
      <c r="AB25" s="33">
        <v>0</v>
      </c>
      <c r="AC25" s="33">
        <v>0</v>
      </c>
      <c r="AD25" s="33">
        <v>0</v>
      </c>
      <c r="AE25" s="33">
        <v>0</v>
      </c>
      <c r="AF25" s="33">
        <v>0</v>
      </c>
      <c r="AG25" s="106">
        <v>0</v>
      </c>
      <c r="AH25" s="33">
        <v>0</v>
      </c>
      <c r="AI25" s="33">
        <v>4</v>
      </c>
      <c r="AJ25" s="33">
        <v>0</v>
      </c>
      <c r="AK25" s="33">
        <v>0</v>
      </c>
      <c r="AL25" s="33">
        <v>0</v>
      </c>
      <c r="AM25" s="33">
        <v>0</v>
      </c>
      <c r="AN25" s="120">
        <f>(M25+N25)/BV25</f>
        <v>1</v>
      </c>
      <c r="AO25" s="120">
        <f>N25/BV25</f>
        <v>1</v>
      </c>
      <c r="AP25" s="27" t="s">
        <v>93</v>
      </c>
      <c r="AQ25" s="27" t="s">
        <v>85</v>
      </c>
      <c r="AR25" s="58" t="s">
        <v>94</v>
      </c>
      <c r="AS25" s="58" t="s">
        <v>87</v>
      </c>
      <c r="AT25" s="58" t="s">
        <v>94</v>
      </c>
      <c r="AU25" s="35" t="s">
        <v>119</v>
      </c>
      <c r="AV25" s="36">
        <v>0</v>
      </c>
      <c r="AW25" s="43"/>
      <c r="AX25" s="43"/>
      <c r="AY25" s="43"/>
      <c r="BA25" s="43">
        <v>0.417244</v>
      </c>
      <c r="BC25" s="123">
        <f t="shared" si="1"/>
        <v>0.417244</v>
      </c>
      <c r="BD25" s="36" t="s">
        <v>111</v>
      </c>
      <c r="BE25" s="44"/>
      <c r="BF25" s="44"/>
      <c r="BG25" s="44"/>
      <c r="BH25" s="124">
        <f t="shared" si="2"/>
        <v>0.417244</v>
      </c>
      <c r="BI25" s="45">
        <f>BH25/BV25</f>
        <v>0.104311</v>
      </c>
      <c r="BJ25" s="39" t="s">
        <v>88</v>
      </c>
      <c r="BK25" s="136">
        <v>40</v>
      </c>
      <c r="BL25" s="137">
        <v>10</v>
      </c>
      <c r="BM25" s="137">
        <v>50</v>
      </c>
      <c r="BN25" s="137">
        <v>10</v>
      </c>
      <c r="BO25" s="137">
        <v>20</v>
      </c>
      <c r="BP25" s="137">
        <v>30</v>
      </c>
      <c r="BQ25" s="138">
        <f t="shared" si="3"/>
        <v>50</v>
      </c>
      <c r="BR25" s="138">
        <f t="shared" si="4"/>
        <v>60</v>
      </c>
      <c r="BS25" s="138">
        <f t="shared" si="5"/>
        <v>50</v>
      </c>
      <c r="BT25" s="138">
        <f t="shared" si="6"/>
        <v>160</v>
      </c>
      <c r="BU25" s="27" t="s">
        <v>177</v>
      </c>
      <c r="BV25" s="202">
        <v>4</v>
      </c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</row>
    <row r="26" spans="1:114" ht="13.5" hidden="1" customHeight="1">
      <c r="A26" s="24" t="s">
        <v>178</v>
      </c>
      <c r="B26" s="29" t="s">
        <v>179</v>
      </c>
      <c r="C26" s="29" t="s">
        <v>180</v>
      </c>
      <c r="D26" s="29" t="s">
        <v>117</v>
      </c>
      <c r="E26" s="28" t="s">
        <v>118</v>
      </c>
      <c r="F26" s="24" t="s">
        <v>79</v>
      </c>
      <c r="G26" s="27" t="s">
        <v>80</v>
      </c>
      <c r="H26" s="27" t="s">
        <v>80</v>
      </c>
      <c r="I26" s="56" t="s">
        <v>109</v>
      </c>
      <c r="J26" s="28" t="s">
        <v>87</v>
      </c>
      <c r="K26" s="106">
        <v>0</v>
      </c>
      <c r="L26" s="33">
        <v>17</v>
      </c>
      <c r="M26" s="33">
        <v>8</v>
      </c>
      <c r="N26" s="24">
        <v>0</v>
      </c>
      <c r="O26" s="106">
        <f t="shared" si="0"/>
        <v>106</v>
      </c>
      <c r="P26" s="24">
        <v>72</v>
      </c>
      <c r="Q26" s="24">
        <v>34</v>
      </c>
      <c r="R26" s="24">
        <v>0</v>
      </c>
      <c r="S26" s="106">
        <v>0</v>
      </c>
      <c r="T26" s="33">
        <v>0</v>
      </c>
      <c r="U26" s="24">
        <v>13</v>
      </c>
      <c r="V26" s="24">
        <v>4</v>
      </c>
      <c r="W26" s="33">
        <v>0</v>
      </c>
      <c r="X26" s="33">
        <v>0</v>
      </c>
      <c r="Y26" s="33">
        <v>0</v>
      </c>
      <c r="Z26" s="106">
        <v>0</v>
      </c>
      <c r="AA26" s="24">
        <v>0</v>
      </c>
      <c r="AB26" s="24">
        <v>7</v>
      </c>
      <c r="AC26" s="24">
        <v>0</v>
      </c>
      <c r="AD26" s="24">
        <v>1</v>
      </c>
      <c r="AE26" s="24">
        <v>0</v>
      </c>
      <c r="AF26" s="24">
        <v>0</v>
      </c>
      <c r="AG26" s="106">
        <f t="shared" ref="AG26:AG39" si="7">SUM(AH26:AM26)</f>
        <v>0</v>
      </c>
      <c r="AH26" s="33">
        <v>0</v>
      </c>
      <c r="AI26" s="33">
        <v>0</v>
      </c>
      <c r="AJ26" s="33">
        <v>0</v>
      </c>
      <c r="AK26" s="33">
        <v>0</v>
      </c>
      <c r="AL26" s="33">
        <v>0</v>
      </c>
      <c r="AM26" s="33">
        <v>0</v>
      </c>
      <c r="AN26" s="120">
        <f>(M26+N26)/BV26</f>
        <v>0.32</v>
      </c>
      <c r="AO26" s="120">
        <f>N26/BV26</f>
        <v>0</v>
      </c>
      <c r="AP26" s="27" t="s">
        <v>93</v>
      </c>
      <c r="AQ26" s="29" t="s">
        <v>85</v>
      </c>
      <c r="AR26" s="27" t="s">
        <v>109</v>
      </c>
      <c r="AS26" s="27" t="s">
        <v>87</v>
      </c>
      <c r="AT26" s="27" t="s">
        <v>120</v>
      </c>
      <c r="AU26" s="27" t="s">
        <v>119</v>
      </c>
      <c r="AV26" s="36">
        <v>0</v>
      </c>
      <c r="AW26" s="36"/>
      <c r="AX26" s="37"/>
      <c r="AY26" s="36"/>
      <c r="AZ26" s="36">
        <v>2.448</v>
      </c>
      <c r="BA26" s="37"/>
      <c r="BB26" s="37"/>
      <c r="BC26" s="123">
        <f t="shared" si="1"/>
        <v>2.448</v>
      </c>
      <c r="BD26" s="24"/>
      <c r="BE26" s="24"/>
      <c r="BF26" s="24"/>
      <c r="BG26" s="24"/>
      <c r="BH26" s="124">
        <f t="shared" si="2"/>
        <v>2.448</v>
      </c>
      <c r="BI26" s="45">
        <f>BH26/BV26</f>
        <v>9.7919999999999993E-2</v>
      </c>
      <c r="BJ26" s="39" t="s">
        <v>88</v>
      </c>
      <c r="BK26" s="143">
        <v>20</v>
      </c>
      <c r="BL26" s="144">
        <v>30</v>
      </c>
      <c r="BM26" s="144">
        <v>10</v>
      </c>
      <c r="BN26" s="144">
        <v>30</v>
      </c>
      <c r="BO26" s="144">
        <v>20</v>
      </c>
      <c r="BP26" s="144">
        <v>10</v>
      </c>
      <c r="BQ26" s="138">
        <f t="shared" si="3"/>
        <v>50</v>
      </c>
      <c r="BR26" s="138">
        <f t="shared" si="4"/>
        <v>40</v>
      </c>
      <c r="BS26" s="138">
        <f t="shared" si="5"/>
        <v>30</v>
      </c>
      <c r="BT26" s="138">
        <f t="shared" si="6"/>
        <v>120</v>
      </c>
      <c r="BU26" s="28" t="s">
        <v>181</v>
      </c>
      <c r="BV26" s="202">
        <v>25</v>
      </c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</row>
    <row r="27" spans="1:114" ht="13.5" hidden="1" customHeight="1">
      <c r="A27" s="25" t="s">
        <v>182</v>
      </c>
      <c r="B27" s="29" t="s">
        <v>183</v>
      </c>
      <c r="C27" s="29" t="s">
        <v>180</v>
      </c>
      <c r="D27" s="29" t="s">
        <v>117</v>
      </c>
      <c r="E27" s="28" t="s">
        <v>118</v>
      </c>
      <c r="F27" s="25" t="s">
        <v>79</v>
      </c>
      <c r="G27" s="27" t="s">
        <v>80</v>
      </c>
      <c r="H27" s="27" t="s">
        <v>81</v>
      </c>
      <c r="I27" s="56" t="s">
        <v>109</v>
      </c>
      <c r="J27" s="28" t="s">
        <v>87</v>
      </c>
      <c r="K27" s="107">
        <v>0</v>
      </c>
      <c r="L27" s="33">
        <v>6</v>
      </c>
      <c r="M27" s="33">
        <v>0</v>
      </c>
      <c r="N27" s="33">
        <v>0</v>
      </c>
      <c r="O27" s="106">
        <f t="shared" si="0"/>
        <v>24</v>
      </c>
      <c r="P27" s="33">
        <v>24</v>
      </c>
      <c r="Q27" s="33">
        <v>0</v>
      </c>
      <c r="R27" s="33">
        <v>0</v>
      </c>
      <c r="S27" s="106">
        <v>0</v>
      </c>
      <c r="T27" s="33">
        <v>0</v>
      </c>
      <c r="U27" s="33">
        <v>6</v>
      </c>
      <c r="V27" s="33">
        <v>0</v>
      </c>
      <c r="W27" s="33">
        <v>0</v>
      </c>
      <c r="X27" s="33">
        <v>0</v>
      </c>
      <c r="Y27" s="33">
        <v>0</v>
      </c>
      <c r="Z27" s="106">
        <v>0</v>
      </c>
      <c r="AA27" s="33">
        <v>0</v>
      </c>
      <c r="AB27" s="33">
        <v>0</v>
      </c>
      <c r="AC27" s="33">
        <v>0</v>
      </c>
      <c r="AD27" s="33">
        <v>0</v>
      </c>
      <c r="AE27" s="33">
        <v>0</v>
      </c>
      <c r="AF27" s="33">
        <v>0</v>
      </c>
      <c r="AG27" s="106">
        <f t="shared" si="7"/>
        <v>0</v>
      </c>
      <c r="AH27" s="33">
        <v>0</v>
      </c>
      <c r="AI27" s="33">
        <v>0</v>
      </c>
      <c r="AJ27" s="33">
        <v>0</v>
      </c>
      <c r="AK27" s="33">
        <v>0</v>
      </c>
      <c r="AL27" s="33">
        <v>0</v>
      </c>
      <c r="AM27" s="33">
        <v>0</v>
      </c>
      <c r="AN27" s="120">
        <f>(M27+N27)/BV27</f>
        <v>0</v>
      </c>
      <c r="AO27" s="120">
        <f>N27/BV27</f>
        <v>0</v>
      </c>
      <c r="AP27" s="27" t="s">
        <v>84</v>
      </c>
      <c r="AQ27" s="29" t="s">
        <v>85</v>
      </c>
      <c r="AR27" s="27" t="s">
        <v>109</v>
      </c>
      <c r="AS27" s="27" t="s">
        <v>87</v>
      </c>
      <c r="AT27" s="27" t="s">
        <v>120</v>
      </c>
      <c r="AU27" s="27" t="s">
        <v>119</v>
      </c>
      <c r="AV27" s="36">
        <v>0</v>
      </c>
      <c r="AW27" s="37"/>
      <c r="AX27" s="37"/>
      <c r="AY27" s="36"/>
      <c r="AZ27" s="36">
        <v>0.48599999999999999</v>
      </c>
      <c r="BA27" s="37"/>
      <c r="BB27" s="37"/>
      <c r="BC27" s="123">
        <f t="shared" si="1"/>
        <v>0.48599999999999999</v>
      </c>
      <c r="BD27" s="36"/>
      <c r="BE27" s="49"/>
      <c r="BF27" s="49"/>
      <c r="BG27" s="49"/>
      <c r="BH27" s="124">
        <f t="shared" si="2"/>
        <v>0.48599999999999999</v>
      </c>
      <c r="BI27" s="45">
        <f>BH27/BV27</f>
        <v>8.1000000000000003E-2</v>
      </c>
      <c r="BJ27" s="39" t="s">
        <v>88</v>
      </c>
      <c r="BK27" s="136">
        <v>20</v>
      </c>
      <c r="BL27" s="137">
        <v>30</v>
      </c>
      <c r="BM27" s="137">
        <v>10</v>
      </c>
      <c r="BN27" s="137">
        <v>30</v>
      </c>
      <c r="BO27" s="137">
        <v>20</v>
      </c>
      <c r="BP27" s="137">
        <v>10</v>
      </c>
      <c r="BQ27" s="138">
        <f t="shared" si="3"/>
        <v>50</v>
      </c>
      <c r="BR27" s="138">
        <f t="shared" si="4"/>
        <v>40</v>
      </c>
      <c r="BS27" s="138">
        <f t="shared" si="5"/>
        <v>30</v>
      </c>
      <c r="BT27" s="138">
        <f t="shared" si="6"/>
        <v>120</v>
      </c>
      <c r="BU27" s="27" t="s">
        <v>184</v>
      </c>
      <c r="BV27" s="202">
        <v>6</v>
      </c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</row>
    <row r="28" spans="1:114" ht="13.5" hidden="1" customHeight="1">
      <c r="A28" s="25" t="s">
        <v>185</v>
      </c>
      <c r="B28" s="29" t="s">
        <v>186</v>
      </c>
      <c r="C28" s="29" t="s">
        <v>180</v>
      </c>
      <c r="D28" s="29" t="s">
        <v>117</v>
      </c>
      <c r="E28" s="28" t="s">
        <v>118</v>
      </c>
      <c r="F28" s="25" t="s">
        <v>79</v>
      </c>
      <c r="G28" s="27" t="s">
        <v>80</v>
      </c>
      <c r="H28" s="27" t="s">
        <v>80</v>
      </c>
      <c r="I28" s="31" t="s">
        <v>86</v>
      </c>
      <c r="J28" s="47" t="s">
        <v>87</v>
      </c>
      <c r="K28" s="106">
        <v>13</v>
      </c>
      <c r="L28" s="33">
        <v>6</v>
      </c>
      <c r="M28" s="33">
        <v>7</v>
      </c>
      <c r="N28" s="33">
        <v>0</v>
      </c>
      <c r="O28" s="106">
        <f t="shared" si="0"/>
        <v>60</v>
      </c>
      <c r="P28" s="33">
        <v>24</v>
      </c>
      <c r="Q28" s="33">
        <v>36</v>
      </c>
      <c r="R28" s="33">
        <v>0</v>
      </c>
      <c r="S28" s="106">
        <f>SUM(T28:Y28)</f>
        <v>6</v>
      </c>
      <c r="T28" s="33">
        <v>0</v>
      </c>
      <c r="U28" s="33">
        <v>2</v>
      </c>
      <c r="V28" s="33">
        <v>4</v>
      </c>
      <c r="W28" s="33">
        <v>0</v>
      </c>
      <c r="X28" s="33">
        <v>0</v>
      </c>
      <c r="Y28" s="33">
        <v>0</v>
      </c>
      <c r="Z28" s="106">
        <f>SUM(AA28:AF28)</f>
        <v>7</v>
      </c>
      <c r="AA28" s="33">
        <v>0</v>
      </c>
      <c r="AB28" s="33">
        <v>3</v>
      </c>
      <c r="AC28" s="33">
        <v>0</v>
      </c>
      <c r="AD28" s="33">
        <v>4</v>
      </c>
      <c r="AE28" s="33">
        <v>0</v>
      </c>
      <c r="AF28" s="33">
        <v>0</v>
      </c>
      <c r="AG28" s="106">
        <f t="shared" si="7"/>
        <v>0</v>
      </c>
      <c r="AH28" s="33">
        <v>0</v>
      </c>
      <c r="AI28" s="33">
        <v>0</v>
      </c>
      <c r="AJ28" s="33">
        <v>0</v>
      </c>
      <c r="AK28" s="33">
        <v>0</v>
      </c>
      <c r="AL28" s="33">
        <v>0</v>
      </c>
      <c r="AM28" s="33">
        <v>0</v>
      </c>
      <c r="AN28" s="120">
        <f>(M28+N28)/K28</f>
        <v>0.53846153846153844</v>
      </c>
      <c r="AO28" s="120">
        <f>N28/K28</f>
        <v>0</v>
      </c>
      <c r="AP28" s="27" t="s">
        <v>93</v>
      </c>
      <c r="AQ28" s="29" t="s">
        <v>85</v>
      </c>
      <c r="AR28" s="31" t="s">
        <v>86</v>
      </c>
      <c r="AS28" s="35" t="s">
        <v>87</v>
      </c>
      <c r="AT28" s="35" t="s">
        <v>109</v>
      </c>
      <c r="AU28" s="27" t="s">
        <v>119</v>
      </c>
      <c r="AV28" s="36">
        <v>0</v>
      </c>
      <c r="AW28" s="126"/>
      <c r="AX28" s="43"/>
      <c r="AY28" s="43">
        <v>1.274</v>
      </c>
      <c r="AZ28" s="43"/>
      <c r="BA28" s="37"/>
      <c r="BB28" s="37"/>
      <c r="BC28" s="123">
        <f t="shared" si="1"/>
        <v>1.274</v>
      </c>
      <c r="BD28" s="36" t="s">
        <v>111</v>
      </c>
      <c r="BE28" s="49"/>
      <c r="BF28" s="49"/>
      <c r="BG28" s="49"/>
      <c r="BH28" s="124">
        <f t="shared" si="2"/>
        <v>1.274</v>
      </c>
      <c r="BI28" s="45">
        <f>BH28/K28</f>
        <v>9.8000000000000004E-2</v>
      </c>
      <c r="BJ28" s="39" t="s">
        <v>88</v>
      </c>
      <c r="BK28" s="136">
        <v>20</v>
      </c>
      <c r="BL28" s="137">
        <v>30</v>
      </c>
      <c r="BM28" s="137">
        <v>10</v>
      </c>
      <c r="BN28" s="137">
        <v>30</v>
      </c>
      <c r="BO28" s="137">
        <v>0</v>
      </c>
      <c r="BP28" s="137">
        <v>10</v>
      </c>
      <c r="BQ28" s="138">
        <f t="shared" si="3"/>
        <v>50</v>
      </c>
      <c r="BR28" s="138">
        <f t="shared" si="4"/>
        <v>40</v>
      </c>
      <c r="BS28" s="138">
        <f t="shared" si="5"/>
        <v>10</v>
      </c>
      <c r="BT28" s="138">
        <f t="shared" si="6"/>
        <v>100</v>
      </c>
      <c r="BU28" s="27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</row>
    <row r="29" spans="1:114" ht="13.5" hidden="1" customHeight="1">
      <c r="A29" s="25" t="s">
        <v>187</v>
      </c>
      <c r="B29" s="29" t="s">
        <v>188</v>
      </c>
      <c r="C29" s="29" t="s">
        <v>180</v>
      </c>
      <c r="D29" s="29" t="s">
        <v>117</v>
      </c>
      <c r="E29" s="28" t="s">
        <v>118</v>
      </c>
      <c r="F29" s="26" t="s">
        <v>79</v>
      </c>
      <c r="G29" s="27" t="s">
        <v>80</v>
      </c>
      <c r="H29" s="27" t="s">
        <v>81</v>
      </c>
      <c r="I29" s="31" t="s">
        <v>109</v>
      </c>
      <c r="J29" s="28" t="s">
        <v>140</v>
      </c>
      <c r="K29" s="107">
        <v>0</v>
      </c>
      <c r="L29" s="33">
        <v>12</v>
      </c>
      <c r="M29" s="33">
        <v>0</v>
      </c>
      <c r="N29" s="33">
        <v>0</v>
      </c>
      <c r="O29" s="106">
        <f t="shared" si="0"/>
        <v>54</v>
      </c>
      <c r="P29" s="33">
        <v>54</v>
      </c>
      <c r="Q29" s="33">
        <v>0</v>
      </c>
      <c r="R29" s="33">
        <v>0</v>
      </c>
      <c r="S29" s="106">
        <v>0</v>
      </c>
      <c r="T29" s="33">
        <v>0</v>
      </c>
      <c r="U29" s="33">
        <v>8</v>
      </c>
      <c r="V29" s="33">
        <v>4</v>
      </c>
      <c r="W29" s="33">
        <v>0</v>
      </c>
      <c r="X29" s="33">
        <v>0</v>
      </c>
      <c r="Y29" s="33">
        <v>0</v>
      </c>
      <c r="Z29" s="106">
        <v>0</v>
      </c>
      <c r="AA29" s="33">
        <v>0</v>
      </c>
      <c r="AB29" s="33">
        <v>0</v>
      </c>
      <c r="AC29" s="33">
        <v>0</v>
      </c>
      <c r="AD29" s="33">
        <v>0</v>
      </c>
      <c r="AE29" s="33">
        <v>0</v>
      </c>
      <c r="AF29" s="33">
        <v>0</v>
      </c>
      <c r="AG29" s="106">
        <f t="shared" si="7"/>
        <v>0</v>
      </c>
      <c r="AH29" s="33">
        <v>0</v>
      </c>
      <c r="AI29" s="33">
        <v>0</v>
      </c>
      <c r="AJ29" s="33">
        <v>0</v>
      </c>
      <c r="AK29" s="33">
        <v>0</v>
      </c>
      <c r="AL29" s="33">
        <v>0</v>
      </c>
      <c r="AM29" s="33">
        <v>0</v>
      </c>
      <c r="AN29" s="120">
        <f>(M29+N29)/BV29</f>
        <v>0</v>
      </c>
      <c r="AO29" s="120">
        <f>N29/BV29</f>
        <v>0</v>
      </c>
      <c r="AP29" s="27" t="s">
        <v>84</v>
      </c>
      <c r="AQ29" s="29" t="s">
        <v>85</v>
      </c>
      <c r="AR29" s="35" t="s">
        <v>109</v>
      </c>
      <c r="AS29" s="27" t="s">
        <v>140</v>
      </c>
      <c r="AT29" s="35" t="s">
        <v>120</v>
      </c>
      <c r="AU29" s="27" t="s">
        <v>99</v>
      </c>
      <c r="AV29" s="36">
        <v>0</v>
      </c>
      <c r="AW29" s="37"/>
      <c r="AX29" s="43"/>
      <c r="AY29" s="37"/>
      <c r="AZ29" s="43">
        <v>0.97199999999999998</v>
      </c>
      <c r="BA29" s="37"/>
      <c r="BB29" s="37"/>
      <c r="BC29" s="123">
        <f t="shared" si="1"/>
        <v>0.97199999999999998</v>
      </c>
      <c r="BD29" s="36"/>
      <c r="BE29" s="49"/>
      <c r="BF29" s="49"/>
      <c r="BG29" s="49"/>
      <c r="BH29" s="124">
        <f t="shared" si="2"/>
        <v>0.97199999999999998</v>
      </c>
      <c r="BI29" s="45">
        <f>BH29/BV29</f>
        <v>8.1000000000000003E-2</v>
      </c>
      <c r="BJ29" s="39" t="s">
        <v>88</v>
      </c>
      <c r="BK29" s="136">
        <v>20</v>
      </c>
      <c r="BL29" s="137">
        <v>30</v>
      </c>
      <c r="BM29" s="137">
        <v>10</v>
      </c>
      <c r="BN29" s="137">
        <v>30</v>
      </c>
      <c r="BO29" s="137">
        <v>0</v>
      </c>
      <c r="BP29" s="137">
        <v>10</v>
      </c>
      <c r="BQ29" s="138">
        <f t="shared" si="3"/>
        <v>50</v>
      </c>
      <c r="BR29" s="138">
        <f t="shared" si="4"/>
        <v>40</v>
      </c>
      <c r="BS29" s="138">
        <f t="shared" si="5"/>
        <v>10</v>
      </c>
      <c r="BT29" s="138">
        <f t="shared" si="6"/>
        <v>100</v>
      </c>
      <c r="BU29" s="27" t="s">
        <v>189</v>
      </c>
      <c r="BV29" s="202">
        <v>12</v>
      </c>
      <c r="BW29" s="8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</row>
    <row r="30" spans="1:114" ht="13.5" hidden="1" customHeight="1">
      <c r="A30" s="25" t="s">
        <v>190</v>
      </c>
      <c r="B30" s="29" t="s">
        <v>191</v>
      </c>
      <c r="C30" s="29" t="s">
        <v>180</v>
      </c>
      <c r="D30" s="29" t="s">
        <v>117</v>
      </c>
      <c r="E30" s="28" t="s">
        <v>118</v>
      </c>
      <c r="F30" s="26" t="s">
        <v>79</v>
      </c>
      <c r="G30" s="27" t="s">
        <v>80</v>
      </c>
      <c r="H30" s="27" t="s">
        <v>80</v>
      </c>
      <c r="I30" s="31" t="s">
        <v>109</v>
      </c>
      <c r="J30" s="28" t="s">
        <v>140</v>
      </c>
      <c r="K30" s="107">
        <v>0</v>
      </c>
      <c r="L30" s="33">
        <v>25</v>
      </c>
      <c r="M30" s="33">
        <v>13</v>
      </c>
      <c r="N30" s="33">
        <v>0</v>
      </c>
      <c r="O30" s="106">
        <f t="shared" si="0"/>
        <v>165</v>
      </c>
      <c r="P30" s="33">
        <v>106</v>
      </c>
      <c r="Q30" s="33">
        <v>59</v>
      </c>
      <c r="R30" s="33">
        <v>0</v>
      </c>
      <c r="S30" s="106">
        <v>0</v>
      </c>
      <c r="T30" s="33">
        <v>0</v>
      </c>
      <c r="U30" s="33">
        <v>19</v>
      </c>
      <c r="V30" s="33">
        <v>6</v>
      </c>
      <c r="W30" s="33">
        <v>0</v>
      </c>
      <c r="X30" s="33">
        <v>0</v>
      </c>
      <c r="Y30" s="33">
        <v>0</v>
      </c>
      <c r="Z30" s="106">
        <v>0</v>
      </c>
      <c r="AA30" s="33">
        <v>0</v>
      </c>
      <c r="AB30" s="33">
        <v>8</v>
      </c>
      <c r="AC30" s="33">
        <v>3</v>
      </c>
      <c r="AD30" s="33">
        <v>2</v>
      </c>
      <c r="AE30" s="33">
        <v>0</v>
      </c>
      <c r="AF30" s="33">
        <v>0</v>
      </c>
      <c r="AG30" s="106">
        <f t="shared" si="7"/>
        <v>0</v>
      </c>
      <c r="AH30" s="33">
        <v>0</v>
      </c>
      <c r="AI30" s="33">
        <v>0</v>
      </c>
      <c r="AJ30" s="33">
        <v>0</v>
      </c>
      <c r="AK30" s="33">
        <v>0</v>
      </c>
      <c r="AL30" s="33">
        <v>0</v>
      </c>
      <c r="AM30" s="33">
        <v>0</v>
      </c>
      <c r="AN30" s="120">
        <f>(M30+N30)/BV30</f>
        <v>0.34210526315789475</v>
      </c>
      <c r="AO30" s="120">
        <f>N30/BV30</f>
        <v>0</v>
      </c>
      <c r="AP30" s="27" t="s">
        <v>93</v>
      </c>
      <c r="AQ30" s="29" t="s">
        <v>85</v>
      </c>
      <c r="AR30" s="35" t="s">
        <v>109</v>
      </c>
      <c r="AS30" s="27" t="s">
        <v>140</v>
      </c>
      <c r="AT30" s="35" t="s">
        <v>120</v>
      </c>
      <c r="AU30" s="27" t="s">
        <v>99</v>
      </c>
      <c r="AV30" s="36">
        <v>0</v>
      </c>
      <c r="AW30" s="43"/>
      <c r="AX30" s="43"/>
      <c r="AY30" s="36"/>
      <c r="AZ30" s="43">
        <v>0.6</v>
      </c>
      <c r="BA30" s="36">
        <v>3.1230000000000002</v>
      </c>
      <c r="BB30" s="36"/>
      <c r="BC30" s="123">
        <f t="shared" si="1"/>
        <v>3.7230000000000003</v>
      </c>
      <c r="BD30" s="36"/>
      <c r="BE30" s="49"/>
      <c r="BF30" s="49"/>
      <c r="BG30" s="49"/>
      <c r="BH30" s="124">
        <f t="shared" si="2"/>
        <v>3.7230000000000003</v>
      </c>
      <c r="BI30" s="45">
        <f>BH30/BV30</f>
        <v>9.7973684210526324E-2</v>
      </c>
      <c r="BJ30" s="39" t="s">
        <v>88</v>
      </c>
      <c r="BK30" s="136">
        <v>20</v>
      </c>
      <c r="BL30" s="137">
        <v>30</v>
      </c>
      <c r="BM30" s="137">
        <v>10</v>
      </c>
      <c r="BN30" s="137">
        <v>30</v>
      </c>
      <c r="BO30" s="137">
        <v>0</v>
      </c>
      <c r="BP30" s="137">
        <v>10</v>
      </c>
      <c r="BQ30" s="138">
        <f t="shared" si="3"/>
        <v>50</v>
      </c>
      <c r="BR30" s="138">
        <f t="shared" si="4"/>
        <v>40</v>
      </c>
      <c r="BS30" s="138">
        <f t="shared" si="5"/>
        <v>10</v>
      </c>
      <c r="BT30" s="138">
        <f t="shared" si="6"/>
        <v>100</v>
      </c>
      <c r="BU30" s="27" t="s">
        <v>192</v>
      </c>
      <c r="BV30" s="202">
        <v>38</v>
      </c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</row>
    <row r="31" spans="1:114" ht="13.5" hidden="1" customHeight="1">
      <c r="A31" s="26" t="s">
        <v>193</v>
      </c>
      <c r="B31" s="29" t="s">
        <v>194</v>
      </c>
      <c r="C31" s="29" t="s">
        <v>180</v>
      </c>
      <c r="D31" s="29" t="s">
        <v>117</v>
      </c>
      <c r="E31" s="28" t="s">
        <v>118</v>
      </c>
      <c r="F31" s="26" t="s">
        <v>108</v>
      </c>
      <c r="G31" s="27" t="s">
        <v>80</v>
      </c>
      <c r="H31" s="27" t="s">
        <v>80</v>
      </c>
      <c r="I31" s="31" t="s">
        <v>158</v>
      </c>
      <c r="J31" s="28" t="s">
        <v>121</v>
      </c>
      <c r="K31" s="106">
        <v>13</v>
      </c>
      <c r="L31" s="48">
        <v>13</v>
      </c>
      <c r="M31" s="48">
        <v>0</v>
      </c>
      <c r="N31" s="33">
        <v>0</v>
      </c>
      <c r="O31" s="106">
        <f t="shared" si="0"/>
        <v>48</v>
      </c>
      <c r="P31" s="33">
        <v>48</v>
      </c>
      <c r="Q31" s="33">
        <v>0</v>
      </c>
      <c r="R31" s="33">
        <v>0</v>
      </c>
      <c r="S31" s="106">
        <f t="shared" ref="S31:S38" si="8">SUM(T31:Y31)</f>
        <v>13</v>
      </c>
      <c r="T31" s="33">
        <v>2</v>
      </c>
      <c r="U31" s="33">
        <v>11</v>
      </c>
      <c r="V31" s="33">
        <v>0</v>
      </c>
      <c r="W31" s="33">
        <v>0</v>
      </c>
      <c r="X31" s="33">
        <v>0</v>
      </c>
      <c r="Y31" s="33">
        <v>0</v>
      </c>
      <c r="Z31" s="106">
        <f>SUM(AA31:AF31)</f>
        <v>0</v>
      </c>
      <c r="AA31" s="33">
        <v>0</v>
      </c>
      <c r="AB31" s="33">
        <v>0</v>
      </c>
      <c r="AC31" s="33">
        <v>0</v>
      </c>
      <c r="AD31" s="33">
        <v>0</v>
      </c>
      <c r="AE31" s="33">
        <v>0</v>
      </c>
      <c r="AF31" s="33">
        <v>0</v>
      </c>
      <c r="AG31" s="106">
        <f t="shared" si="7"/>
        <v>0</v>
      </c>
      <c r="AH31" s="33">
        <v>0</v>
      </c>
      <c r="AI31" s="33">
        <v>0</v>
      </c>
      <c r="AJ31" s="33">
        <v>0</v>
      </c>
      <c r="AK31" s="33">
        <v>0</v>
      </c>
      <c r="AL31" s="33">
        <v>0</v>
      </c>
      <c r="AM31" s="33">
        <v>0</v>
      </c>
      <c r="AN31" s="120">
        <f>(M31+N31)/K31</f>
        <v>0</v>
      </c>
      <c r="AO31" s="120">
        <f t="shared" ref="AO31:AO38" si="9">N31/K31</f>
        <v>0</v>
      </c>
      <c r="AP31" s="27" t="s">
        <v>93</v>
      </c>
      <c r="AQ31" s="29" t="s">
        <v>85</v>
      </c>
      <c r="AR31" s="35" t="s">
        <v>158</v>
      </c>
      <c r="AS31" s="35" t="s">
        <v>121</v>
      </c>
      <c r="AT31" s="27" t="s">
        <v>82</v>
      </c>
      <c r="AU31" s="35" t="s">
        <v>135</v>
      </c>
      <c r="AV31" s="36">
        <v>1</v>
      </c>
      <c r="AW31" s="36">
        <v>0.60799999999999998</v>
      </c>
      <c r="AX31" s="37"/>
      <c r="AY31" s="37"/>
      <c r="AZ31" s="37"/>
      <c r="BA31" s="37"/>
      <c r="BB31" s="37"/>
      <c r="BC31" s="123">
        <f t="shared" si="1"/>
        <v>1.6080000000000001</v>
      </c>
      <c r="BD31" s="36" t="s">
        <v>111</v>
      </c>
      <c r="BE31" s="49"/>
      <c r="BF31" s="49"/>
      <c r="BG31" s="49">
        <v>1.32E-2</v>
      </c>
      <c r="BH31" s="124">
        <f t="shared" si="2"/>
        <v>1.6212000000000002</v>
      </c>
      <c r="BI31" s="45">
        <f t="shared" ref="BI31:BI38" si="10">BH31/K31</f>
        <v>0.12470769230769232</v>
      </c>
      <c r="BJ31" s="39" t="s">
        <v>102</v>
      </c>
      <c r="BK31" s="136">
        <v>20</v>
      </c>
      <c r="BL31" s="137">
        <v>30</v>
      </c>
      <c r="BM31" s="137">
        <v>80</v>
      </c>
      <c r="BN31" s="137">
        <v>70</v>
      </c>
      <c r="BO31" s="137">
        <v>20</v>
      </c>
      <c r="BP31" s="137">
        <v>10</v>
      </c>
      <c r="BQ31" s="138">
        <f t="shared" si="3"/>
        <v>50</v>
      </c>
      <c r="BR31" s="138">
        <f t="shared" si="4"/>
        <v>150</v>
      </c>
      <c r="BS31" s="138">
        <f t="shared" si="5"/>
        <v>30</v>
      </c>
      <c r="BT31" s="138">
        <f t="shared" si="6"/>
        <v>230</v>
      </c>
      <c r="BU31" s="30"/>
      <c r="BV31" s="57"/>
      <c r="BW31" s="57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</row>
    <row r="32" spans="1:114" ht="13.5" hidden="1" customHeight="1">
      <c r="A32" s="26" t="s">
        <v>195</v>
      </c>
      <c r="B32" s="29" t="s">
        <v>196</v>
      </c>
      <c r="C32" s="29" t="s">
        <v>180</v>
      </c>
      <c r="D32" s="29" t="s">
        <v>117</v>
      </c>
      <c r="E32" s="28" t="s">
        <v>118</v>
      </c>
      <c r="F32" s="26" t="s">
        <v>108</v>
      </c>
      <c r="G32" s="27" t="s">
        <v>91</v>
      </c>
      <c r="H32" s="27" t="s">
        <v>92</v>
      </c>
      <c r="I32" s="31" t="s">
        <v>158</v>
      </c>
      <c r="J32" s="28" t="s">
        <v>121</v>
      </c>
      <c r="K32" s="106">
        <v>10</v>
      </c>
      <c r="L32" s="33">
        <v>10</v>
      </c>
      <c r="M32" s="33">
        <v>0</v>
      </c>
      <c r="N32" s="33">
        <v>0</v>
      </c>
      <c r="O32" s="106">
        <f t="shared" si="0"/>
        <v>34</v>
      </c>
      <c r="P32" s="33">
        <v>34</v>
      </c>
      <c r="Q32" s="33">
        <v>0</v>
      </c>
      <c r="R32" s="33">
        <v>0</v>
      </c>
      <c r="S32" s="106">
        <f t="shared" si="8"/>
        <v>10</v>
      </c>
      <c r="T32" s="33">
        <v>2</v>
      </c>
      <c r="U32" s="33">
        <v>8</v>
      </c>
      <c r="V32" s="33">
        <v>0</v>
      </c>
      <c r="W32" s="33">
        <v>0</v>
      </c>
      <c r="X32" s="33">
        <v>0</v>
      </c>
      <c r="Y32" s="33">
        <v>0</v>
      </c>
      <c r="Z32" s="106">
        <v>0</v>
      </c>
      <c r="AA32" s="33">
        <v>0</v>
      </c>
      <c r="AB32" s="33">
        <v>0</v>
      </c>
      <c r="AC32" s="33">
        <v>0</v>
      </c>
      <c r="AD32" s="33">
        <v>0</v>
      </c>
      <c r="AE32" s="33">
        <v>0</v>
      </c>
      <c r="AF32" s="33">
        <v>0</v>
      </c>
      <c r="AG32" s="106">
        <f t="shared" si="7"/>
        <v>0</v>
      </c>
      <c r="AH32" s="33">
        <v>0</v>
      </c>
      <c r="AI32" s="33">
        <v>0</v>
      </c>
      <c r="AJ32" s="33">
        <v>0</v>
      </c>
      <c r="AK32" s="33">
        <v>0</v>
      </c>
      <c r="AL32" s="33">
        <v>0</v>
      </c>
      <c r="AM32" s="33">
        <v>0</v>
      </c>
      <c r="AN32" s="120">
        <f>(M32+N32)/K32</f>
        <v>0</v>
      </c>
      <c r="AO32" s="120">
        <f t="shared" si="9"/>
        <v>0</v>
      </c>
      <c r="AP32" s="27" t="s">
        <v>93</v>
      </c>
      <c r="AQ32" s="27" t="s">
        <v>85</v>
      </c>
      <c r="AR32" s="35" t="s">
        <v>158</v>
      </c>
      <c r="AS32" s="35" t="s">
        <v>121</v>
      </c>
      <c r="AT32" s="27" t="s">
        <v>82</v>
      </c>
      <c r="AU32" s="35" t="s">
        <v>135</v>
      </c>
      <c r="AV32" s="36">
        <v>0</v>
      </c>
      <c r="AW32" s="68"/>
      <c r="AX32" s="36">
        <v>1.081</v>
      </c>
      <c r="AY32" s="37"/>
      <c r="AZ32" s="37"/>
      <c r="BA32" s="37"/>
      <c r="BB32" s="37"/>
      <c r="BC32" s="123">
        <f t="shared" si="1"/>
        <v>1.081</v>
      </c>
      <c r="BD32" s="36" t="s">
        <v>111</v>
      </c>
      <c r="BE32" s="49"/>
      <c r="BF32" s="49">
        <v>0.6</v>
      </c>
      <c r="BG32" s="49"/>
      <c r="BH32" s="124">
        <f t="shared" si="2"/>
        <v>1.681</v>
      </c>
      <c r="BI32" s="45">
        <f t="shared" si="10"/>
        <v>0.1681</v>
      </c>
      <c r="BJ32" s="39" t="s">
        <v>102</v>
      </c>
      <c r="BK32" s="136">
        <v>20</v>
      </c>
      <c r="BL32" s="137">
        <v>30</v>
      </c>
      <c r="BM32" s="137">
        <v>30</v>
      </c>
      <c r="BN32" s="137">
        <v>70</v>
      </c>
      <c r="BO32" s="137">
        <v>20</v>
      </c>
      <c r="BP32" s="137">
        <v>10</v>
      </c>
      <c r="BQ32" s="138">
        <f t="shared" si="3"/>
        <v>50</v>
      </c>
      <c r="BR32" s="138">
        <f t="shared" si="4"/>
        <v>100</v>
      </c>
      <c r="BS32" s="138">
        <f t="shared" si="5"/>
        <v>30</v>
      </c>
      <c r="BT32" s="138">
        <f t="shared" si="6"/>
        <v>180</v>
      </c>
      <c r="BU32" s="30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</row>
    <row r="33" spans="1:114" ht="13.5" hidden="1" customHeight="1">
      <c r="A33" s="24" t="s">
        <v>197</v>
      </c>
      <c r="B33" s="58" t="s">
        <v>198</v>
      </c>
      <c r="C33" s="30" t="s">
        <v>180</v>
      </c>
      <c r="D33" s="30" t="s">
        <v>117</v>
      </c>
      <c r="E33" s="28" t="s">
        <v>118</v>
      </c>
      <c r="F33" s="24" t="s">
        <v>108</v>
      </c>
      <c r="G33" s="27" t="s">
        <v>92</v>
      </c>
      <c r="H33" s="27" t="s">
        <v>92</v>
      </c>
      <c r="I33" s="35" t="s">
        <v>82</v>
      </c>
      <c r="J33" s="30" t="s">
        <v>140</v>
      </c>
      <c r="K33" s="107">
        <v>20</v>
      </c>
      <c r="L33" s="24">
        <v>14</v>
      </c>
      <c r="M33" s="24">
        <v>4</v>
      </c>
      <c r="N33" s="24">
        <v>2</v>
      </c>
      <c r="O33" s="106">
        <f t="shared" si="0"/>
        <v>94</v>
      </c>
      <c r="P33" s="24">
        <v>66</v>
      </c>
      <c r="Q33" s="24">
        <v>20</v>
      </c>
      <c r="R33" s="24">
        <v>8</v>
      </c>
      <c r="S33" s="106">
        <f t="shared" si="8"/>
        <v>14</v>
      </c>
      <c r="T33" s="24">
        <v>0</v>
      </c>
      <c r="U33" s="24">
        <v>6</v>
      </c>
      <c r="V33" s="24">
        <v>6</v>
      </c>
      <c r="W33" s="24">
        <v>2</v>
      </c>
      <c r="X33" s="24">
        <v>0</v>
      </c>
      <c r="Y33" s="24">
        <v>0</v>
      </c>
      <c r="Z33" s="106">
        <f t="shared" ref="Z33:Z38" si="11">SUM(AA33:AF33)</f>
        <v>4</v>
      </c>
      <c r="AA33" s="24">
        <v>0</v>
      </c>
      <c r="AB33" s="24">
        <v>4</v>
      </c>
      <c r="AC33" s="24">
        <v>0</v>
      </c>
      <c r="AD33" s="24">
        <v>0</v>
      </c>
      <c r="AE33" s="24">
        <v>0</v>
      </c>
      <c r="AF33" s="24">
        <v>0</v>
      </c>
      <c r="AG33" s="106">
        <f t="shared" si="7"/>
        <v>2</v>
      </c>
      <c r="AH33" s="24">
        <v>0</v>
      </c>
      <c r="AI33" s="24">
        <v>2</v>
      </c>
      <c r="AJ33" s="24">
        <v>0</v>
      </c>
      <c r="AK33" s="24">
        <v>0</v>
      </c>
      <c r="AL33" s="24">
        <v>0</v>
      </c>
      <c r="AM33" s="24">
        <v>0</v>
      </c>
      <c r="AN33" s="120">
        <f>(Z33+AG33)/K33</f>
        <v>0.3</v>
      </c>
      <c r="AO33" s="120">
        <f t="shared" si="9"/>
        <v>0.1</v>
      </c>
      <c r="AP33" s="27" t="s">
        <v>93</v>
      </c>
      <c r="AQ33" s="27" t="s">
        <v>85</v>
      </c>
      <c r="AR33" s="35" t="s">
        <v>100</v>
      </c>
      <c r="AS33" s="30" t="s">
        <v>134</v>
      </c>
      <c r="AT33" s="35" t="s">
        <v>86</v>
      </c>
      <c r="AU33" s="28" t="s">
        <v>140</v>
      </c>
      <c r="AV33" s="36">
        <v>0</v>
      </c>
      <c r="AX33" s="43">
        <v>1.73706</v>
      </c>
      <c r="AY33" s="43"/>
      <c r="AZ33" s="37"/>
      <c r="BA33" s="37"/>
      <c r="BB33" s="37"/>
      <c r="BC33" s="123">
        <f t="shared" si="1"/>
        <v>1.73706</v>
      </c>
      <c r="BD33" s="36" t="s">
        <v>111</v>
      </c>
      <c r="BE33" s="44"/>
      <c r="BF33" s="44">
        <v>0.35</v>
      </c>
      <c r="BG33" s="44"/>
      <c r="BH33" s="124">
        <f t="shared" si="2"/>
        <v>2.0870600000000001</v>
      </c>
      <c r="BI33" s="59">
        <f t="shared" si="10"/>
        <v>0.104353</v>
      </c>
      <c r="BJ33" s="39" t="s">
        <v>102</v>
      </c>
      <c r="BK33" s="136">
        <v>20</v>
      </c>
      <c r="BL33" s="137">
        <v>30</v>
      </c>
      <c r="BM33" s="137">
        <v>50</v>
      </c>
      <c r="BN33" s="137">
        <v>30</v>
      </c>
      <c r="BO33" s="137">
        <v>20</v>
      </c>
      <c r="BP33" s="137">
        <v>20</v>
      </c>
      <c r="BQ33" s="138">
        <f t="shared" si="3"/>
        <v>50</v>
      </c>
      <c r="BR33" s="138">
        <f t="shared" si="4"/>
        <v>80</v>
      </c>
      <c r="BS33" s="138">
        <f t="shared" si="5"/>
        <v>40</v>
      </c>
      <c r="BT33" s="138">
        <f t="shared" si="6"/>
        <v>170</v>
      </c>
      <c r="BU33" s="2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  <c r="DI33" s="57"/>
      <c r="DJ33" s="57"/>
    </row>
    <row r="34" spans="1:114" ht="12.75" hidden="1" customHeight="1">
      <c r="A34" s="25" t="s">
        <v>199</v>
      </c>
      <c r="B34" s="35" t="s">
        <v>200</v>
      </c>
      <c r="C34" s="47" t="s">
        <v>180</v>
      </c>
      <c r="D34" s="50" t="s">
        <v>117</v>
      </c>
      <c r="E34" s="28" t="s">
        <v>118</v>
      </c>
      <c r="F34" s="24" t="s">
        <v>108</v>
      </c>
      <c r="G34" s="28" t="s">
        <v>80</v>
      </c>
      <c r="H34" s="28" t="s">
        <v>80</v>
      </c>
      <c r="I34" s="28" t="s">
        <v>158</v>
      </c>
      <c r="J34" s="47" t="s">
        <v>135</v>
      </c>
      <c r="K34" s="107">
        <v>49</v>
      </c>
      <c r="L34" s="24">
        <v>34</v>
      </c>
      <c r="M34" s="24">
        <v>12</v>
      </c>
      <c r="N34" s="33">
        <v>3</v>
      </c>
      <c r="O34" s="106">
        <f t="shared" si="0"/>
        <v>245</v>
      </c>
      <c r="P34" s="33">
        <v>172</v>
      </c>
      <c r="Q34" s="33">
        <v>60</v>
      </c>
      <c r="R34" s="33">
        <v>13</v>
      </c>
      <c r="S34" s="106">
        <f t="shared" si="8"/>
        <v>34</v>
      </c>
      <c r="T34" s="33">
        <v>0</v>
      </c>
      <c r="U34" s="33">
        <v>6</v>
      </c>
      <c r="V34" s="33">
        <v>20</v>
      </c>
      <c r="W34" s="33">
        <v>8</v>
      </c>
      <c r="X34" s="33">
        <v>0</v>
      </c>
      <c r="Y34" s="33">
        <v>0</v>
      </c>
      <c r="Z34" s="106">
        <f t="shared" si="11"/>
        <v>12</v>
      </c>
      <c r="AA34" s="33">
        <v>0</v>
      </c>
      <c r="AB34" s="33">
        <v>8</v>
      </c>
      <c r="AC34" s="33">
        <v>0</v>
      </c>
      <c r="AD34" s="33">
        <v>4</v>
      </c>
      <c r="AE34" s="33">
        <v>0</v>
      </c>
      <c r="AF34" s="33">
        <v>0</v>
      </c>
      <c r="AG34" s="106">
        <f t="shared" si="7"/>
        <v>3</v>
      </c>
      <c r="AH34" s="33">
        <v>0</v>
      </c>
      <c r="AI34" s="33">
        <v>2</v>
      </c>
      <c r="AJ34" s="33">
        <v>1</v>
      </c>
      <c r="AK34" s="33">
        <v>0</v>
      </c>
      <c r="AL34" s="33">
        <v>0</v>
      </c>
      <c r="AM34" s="33">
        <v>0</v>
      </c>
      <c r="AN34" s="120">
        <f>(M34+N34)/K34</f>
        <v>0.30612244897959184</v>
      </c>
      <c r="AO34" s="120">
        <f t="shared" si="9"/>
        <v>6.1224489795918366E-2</v>
      </c>
      <c r="AP34" s="27" t="s">
        <v>93</v>
      </c>
      <c r="AQ34" s="58" t="s">
        <v>85</v>
      </c>
      <c r="AR34" s="28" t="s">
        <v>158</v>
      </c>
      <c r="AS34" s="47" t="s">
        <v>135</v>
      </c>
      <c r="AT34" s="47" t="s">
        <v>82</v>
      </c>
      <c r="AU34" s="58" t="s">
        <v>87</v>
      </c>
      <c r="AV34" s="36">
        <v>3.0981874600000001</v>
      </c>
      <c r="AW34" s="43">
        <v>3.6440000000000001</v>
      </c>
      <c r="AX34" s="43"/>
      <c r="AY34" s="43"/>
      <c r="AZ34" s="37"/>
      <c r="BA34" s="37"/>
      <c r="BB34" s="37"/>
      <c r="BC34" s="123">
        <f t="shared" si="1"/>
        <v>6.7421874600000002</v>
      </c>
      <c r="BD34" s="36" t="s">
        <v>111</v>
      </c>
      <c r="BE34" s="44"/>
      <c r="BF34" s="44"/>
      <c r="BG34" s="44"/>
      <c r="BH34" s="124">
        <f t="shared" si="2"/>
        <v>6.7421874600000002</v>
      </c>
      <c r="BI34" s="45">
        <f t="shared" si="10"/>
        <v>0.13759566244897958</v>
      </c>
      <c r="BJ34" s="39" t="s">
        <v>102</v>
      </c>
      <c r="BK34" s="136">
        <v>20</v>
      </c>
      <c r="BL34" s="137">
        <v>30</v>
      </c>
      <c r="BM34" s="137">
        <v>50</v>
      </c>
      <c r="BN34" s="137">
        <v>70</v>
      </c>
      <c r="BO34" s="137">
        <v>0</v>
      </c>
      <c r="BP34" s="137">
        <v>20</v>
      </c>
      <c r="BQ34" s="138">
        <f t="shared" si="3"/>
        <v>50</v>
      </c>
      <c r="BR34" s="138">
        <f t="shared" si="4"/>
        <v>120</v>
      </c>
      <c r="BS34" s="138">
        <f t="shared" si="5"/>
        <v>20</v>
      </c>
      <c r="BT34" s="138">
        <f t="shared" si="6"/>
        <v>190</v>
      </c>
      <c r="BU34" s="55"/>
      <c r="BV34" s="8"/>
      <c r="BW34" s="46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</row>
    <row r="35" spans="1:114" ht="13.5" hidden="1" customHeight="1">
      <c r="A35" s="25" t="s">
        <v>201</v>
      </c>
      <c r="B35" s="30" t="s">
        <v>202</v>
      </c>
      <c r="C35" s="28" t="s">
        <v>203</v>
      </c>
      <c r="D35" s="50" t="s">
        <v>117</v>
      </c>
      <c r="E35" s="28" t="s">
        <v>118</v>
      </c>
      <c r="F35" s="24" t="s">
        <v>108</v>
      </c>
      <c r="G35" s="28" t="s">
        <v>80</v>
      </c>
      <c r="H35" s="28" t="s">
        <v>80</v>
      </c>
      <c r="I35" s="28" t="s">
        <v>86</v>
      </c>
      <c r="J35" s="47" t="s">
        <v>140</v>
      </c>
      <c r="K35" s="109">
        <v>20</v>
      </c>
      <c r="L35" s="24">
        <v>14</v>
      </c>
      <c r="M35" s="24">
        <v>6</v>
      </c>
      <c r="N35" s="24">
        <v>0</v>
      </c>
      <c r="O35" s="106">
        <f t="shared" si="0"/>
        <v>84</v>
      </c>
      <c r="P35" s="24">
        <v>56</v>
      </c>
      <c r="Q35" s="24">
        <v>28</v>
      </c>
      <c r="R35" s="24">
        <v>0</v>
      </c>
      <c r="S35" s="106">
        <f t="shared" si="8"/>
        <v>14</v>
      </c>
      <c r="T35" s="24">
        <v>0</v>
      </c>
      <c r="U35" s="24">
        <v>6</v>
      </c>
      <c r="V35" s="24">
        <v>8</v>
      </c>
      <c r="W35" s="24">
        <v>0</v>
      </c>
      <c r="X35" s="24">
        <v>0</v>
      </c>
      <c r="Y35" s="24">
        <v>0</v>
      </c>
      <c r="Z35" s="106">
        <f t="shared" si="11"/>
        <v>6</v>
      </c>
      <c r="AA35" s="24">
        <v>0</v>
      </c>
      <c r="AB35" s="24">
        <v>4</v>
      </c>
      <c r="AC35" s="24">
        <v>0</v>
      </c>
      <c r="AD35" s="24">
        <v>2</v>
      </c>
      <c r="AE35" s="24">
        <v>0</v>
      </c>
      <c r="AF35" s="24">
        <v>0</v>
      </c>
      <c r="AG35" s="106">
        <f t="shared" si="7"/>
        <v>0</v>
      </c>
      <c r="AH35" s="33">
        <v>0</v>
      </c>
      <c r="AI35" s="33">
        <v>0</v>
      </c>
      <c r="AJ35" s="33">
        <v>0</v>
      </c>
      <c r="AK35" s="33">
        <v>0</v>
      </c>
      <c r="AL35" s="33">
        <v>0</v>
      </c>
      <c r="AM35" s="33">
        <v>0</v>
      </c>
      <c r="AN35" s="120">
        <f>(M35+N35)/K35</f>
        <v>0.3</v>
      </c>
      <c r="AO35" s="120">
        <f t="shared" si="9"/>
        <v>0</v>
      </c>
      <c r="AP35" s="27" t="s">
        <v>93</v>
      </c>
      <c r="AQ35" s="29" t="s">
        <v>85</v>
      </c>
      <c r="AR35" s="28" t="s">
        <v>86</v>
      </c>
      <c r="AS35" s="30" t="s">
        <v>140</v>
      </c>
      <c r="AT35" s="35" t="s">
        <v>94</v>
      </c>
      <c r="AU35" s="35" t="s">
        <v>119</v>
      </c>
      <c r="AV35" s="36">
        <v>0</v>
      </c>
      <c r="AW35" s="36"/>
      <c r="AX35" s="36"/>
      <c r="AY35" s="36">
        <v>1</v>
      </c>
      <c r="AZ35" s="36">
        <v>0.95899999999999996</v>
      </c>
      <c r="BA35" s="37"/>
      <c r="BB35" s="37"/>
      <c r="BC35" s="123">
        <f t="shared" si="1"/>
        <v>1.9590000000000001</v>
      </c>
      <c r="BD35" s="24" t="s">
        <v>111</v>
      </c>
      <c r="BE35" s="30"/>
      <c r="BF35" s="30"/>
      <c r="BG35" s="30"/>
      <c r="BH35" s="124">
        <f t="shared" si="2"/>
        <v>1.9590000000000001</v>
      </c>
      <c r="BI35" s="45">
        <f t="shared" si="10"/>
        <v>9.7950000000000009E-2</v>
      </c>
      <c r="BJ35" s="39" t="s">
        <v>122</v>
      </c>
      <c r="BK35" s="136">
        <v>20</v>
      </c>
      <c r="BL35" s="137">
        <v>30</v>
      </c>
      <c r="BM35" s="137">
        <v>0</v>
      </c>
      <c r="BN35" s="137">
        <v>30</v>
      </c>
      <c r="BO35" s="137">
        <v>0</v>
      </c>
      <c r="BP35" s="137">
        <v>10</v>
      </c>
      <c r="BQ35" s="138">
        <f t="shared" si="3"/>
        <v>50</v>
      </c>
      <c r="BR35" s="138">
        <f t="shared" si="4"/>
        <v>30</v>
      </c>
      <c r="BS35" s="138">
        <f t="shared" si="5"/>
        <v>10</v>
      </c>
      <c r="BT35" s="138">
        <f t="shared" si="6"/>
        <v>90</v>
      </c>
      <c r="BU35" s="35"/>
      <c r="BV35" s="8"/>
      <c r="BW35" s="46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</row>
    <row r="36" spans="1:114" ht="13.5" hidden="1" customHeight="1">
      <c r="A36" s="24" t="s">
        <v>204</v>
      </c>
      <c r="B36" s="47" t="s">
        <v>205</v>
      </c>
      <c r="C36" s="61" t="s">
        <v>206</v>
      </c>
      <c r="D36" s="50" t="s">
        <v>77</v>
      </c>
      <c r="E36" s="47" t="s">
        <v>78</v>
      </c>
      <c r="F36" s="24" t="s">
        <v>108</v>
      </c>
      <c r="G36" s="47" t="s">
        <v>91</v>
      </c>
      <c r="H36" s="47" t="s">
        <v>92</v>
      </c>
      <c r="I36" s="31" t="s">
        <v>158</v>
      </c>
      <c r="J36" s="30" t="s">
        <v>140</v>
      </c>
      <c r="K36" s="109">
        <v>40</v>
      </c>
      <c r="L36" s="24">
        <v>0</v>
      </c>
      <c r="M36" s="24">
        <v>27</v>
      </c>
      <c r="N36" s="24">
        <v>13</v>
      </c>
      <c r="O36" s="109">
        <f t="shared" si="0"/>
        <v>93</v>
      </c>
      <c r="P36" s="24">
        <v>0</v>
      </c>
      <c r="Q36" s="24">
        <v>60</v>
      </c>
      <c r="R36" s="24">
        <v>33</v>
      </c>
      <c r="S36" s="109">
        <f t="shared" si="8"/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109">
        <f t="shared" si="11"/>
        <v>27</v>
      </c>
      <c r="AA36" s="24">
        <v>21</v>
      </c>
      <c r="AB36" s="24">
        <v>6</v>
      </c>
      <c r="AC36" s="24">
        <v>0</v>
      </c>
      <c r="AD36" s="24">
        <v>0</v>
      </c>
      <c r="AE36" s="24">
        <v>0</v>
      </c>
      <c r="AF36" s="24">
        <v>0</v>
      </c>
      <c r="AG36" s="109">
        <f t="shared" si="7"/>
        <v>13</v>
      </c>
      <c r="AH36" s="24">
        <v>6</v>
      </c>
      <c r="AI36" s="24">
        <v>7</v>
      </c>
      <c r="AJ36" s="24">
        <v>0</v>
      </c>
      <c r="AK36" s="24">
        <v>0</v>
      </c>
      <c r="AL36" s="24">
        <v>0</v>
      </c>
      <c r="AM36" s="24">
        <v>0</v>
      </c>
      <c r="AN36" s="120">
        <f>(M36+N36)/K36</f>
        <v>1</v>
      </c>
      <c r="AO36" s="120">
        <f t="shared" si="9"/>
        <v>0.32500000000000001</v>
      </c>
      <c r="AP36" s="27" t="s">
        <v>93</v>
      </c>
      <c r="AQ36" s="29" t="s">
        <v>85</v>
      </c>
      <c r="AR36" s="35" t="s">
        <v>158</v>
      </c>
      <c r="AS36" s="30" t="s">
        <v>146</v>
      </c>
      <c r="AT36" s="35" t="s">
        <v>82</v>
      </c>
      <c r="AU36" s="30" t="s">
        <v>207</v>
      </c>
      <c r="AV36" s="36">
        <v>2</v>
      </c>
      <c r="AW36" s="36">
        <f>1.1406148+0.7</f>
        <v>1.8406148</v>
      </c>
      <c r="AX36" s="37"/>
      <c r="AY36" s="37"/>
      <c r="AZ36" s="37"/>
      <c r="BA36" s="37"/>
      <c r="BB36" s="37"/>
      <c r="BC36" s="123">
        <f t="shared" si="1"/>
        <v>3.8406148</v>
      </c>
      <c r="BD36" s="24" t="s">
        <v>111</v>
      </c>
      <c r="BE36" s="24"/>
      <c r="BF36" s="49"/>
      <c r="BG36" s="44"/>
      <c r="BH36" s="124">
        <f t="shared" si="2"/>
        <v>3.8406148</v>
      </c>
      <c r="BI36" s="45">
        <f t="shared" si="10"/>
        <v>9.6015370000000003E-2</v>
      </c>
      <c r="BJ36" s="39" t="s">
        <v>102</v>
      </c>
      <c r="BK36" s="136">
        <v>40</v>
      </c>
      <c r="BL36" s="137">
        <v>20</v>
      </c>
      <c r="BM36" s="137">
        <v>80</v>
      </c>
      <c r="BN36" s="137">
        <v>30</v>
      </c>
      <c r="BO36" s="137">
        <v>20</v>
      </c>
      <c r="BP36" s="137">
        <v>30</v>
      </c>
      <c r="BQ36" s="138">
        <f t="shared" si="3"/>
        <v>60</v>
      </c>
      <c r="BR36" s="138">
        <f t="shared" si="4"/>
        <v>110</v>
      </c>
      <c r="BS36" s="138">
        <f t="shared" si="5"/>
        <v>50</v>
      </c>
      <c r="BT36" s="138">
        <f t="shared" si="6"/>
        <v>220</v>
      </c>
      <c r="BU36" s="55"/>
      <c r="BV36" s="8"/>
      <c r="BW36" s="46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</row>
    <row r="37" spans="1:114" ht="13.5" hidden="1" customHeight="1">
      <c r="A37" s="25" t="s">
        <v>208</v>
      </c>
      <c r="B37" s="29" t="s">
        <v>209</v>
      </c>
      <c r="C37" s="28" t="s">
        <v>206</v>
      </c>
      <c r="D37" s="29" t="s">
        <v>77</v>
      </c>
      <c r="E37" s="28" t="s">
        <v>78</v>
      </c>
      <c r="F37" s="25" t="s">
        <v>108</v>
      </c>
      <c r="G37" s="27" t="s">
        <v>91</v>
      </c>
      <c r="H37" s="27" t="s">
        <v>92</v>
      </c>
      <c r="I37" s="56" t="s">
        <v>210</v>
      </c>
      <c r="J37" s="28" t="s">
        <v>121</v>
      </c>
      <c r="K37" s="112">
        <v>45</v>
      </c>
      <c r="L37" s="33">
        <v>15</v>
      </c>
      <c r="M37" s="33">
        <v>18</v>
      </c>
      <c r="N37" s="33">
        <v>12</v>
      </c>
      <c r="O37" s="106">
        <f t="shared" si="0"/>
        <v>163</v>
      </c>
      <c r="P37" s="53">
        <v>90</v>
      </c>
      <c r="Q37" s="33">
        <v>43</v>
      </c>
      <c r="R37" s="33">
        <v>30</v>
      </c>
      <c r="S37" s="107">
        <f t="shared" si="8"/>
        <v>15</v>
      </c>
      <c r="T37" s="33">
        <v>0</v>
      </c>
      <c r="U37" s="53">
        <v>0</v>
      </c>
      <c r="V37" s="33">
        <v>15</v>
      </c>
      <c r="W37" s="33">
        <v>0</v>
      </c>
      <c r="X37" s="33">
        <v>0</v>
      </c>
      <c r="Y37" s="33">
        <v>0</v>
      </c>
      <c r="Z37" s="106">
        <f t="shared" si="11"/>
        <v>18</v>
      </c>
      <c r="AA37" s="33">
        <v>11</v>
      </c>
      <c r="AB37" s="33">
        <v>7</v>
      </c>
      <c r="AC37" s="33">
        <v>0</v>
      </c>
      <c r="AD37" s="33">
        <v>0</v>
      </c>
      <c r="AE37" s="33">
        <v>0</v>
      </c>
      <c r="AF37" s="33">
        <v>0</v>
      </c>
      <c r="AG37" s="106">
        <f t="shared" si="7"/>
        <v>12</v>
      </c>
      <c r="AH37" s="33">
        <v>6</v>
      </c>
      <c r="AI37" s="33">
        <v>6</v>
      </c>
      <c r="AJ37" s="33">
        <v>0</v>
      </c>
      <c r="AK37" s="33">
        <v>0</v>
      </c>
      <c r="AL37" s="33">
        <v>0</v>
      </c>
      <c r="AM37" s="33">
        <v>0</v>
      </c>
      <c r="AN37" s="120">
        <f>(Z37+AG37)/K37</f>
        <v>0.66666666666666663</v>
      </c>
      <c r="AO37" s="120">
        <f t="shared" si="9"/>
        <v>0.26666666666666666</v>
      </c>
      <c r="AP37" s="27" t="s">
        <v>93</v>
      </c>
      <c r="AQ37" s="35" t="s">
        <v>85</v>
      </c>
      <c r="AR37" s="30" t="s">
        <v>210</v>
      </c>
      <c r="AS37" s="28" t="s">
        <v>134</v>
      </c>
      <c r="AT37" s="27" t="s">
        <v>82</v>
      </c>
      <c r="AU37" s="28" t="s">
        <v>101</v>
      </c>
      <c r="AV37" s="36">
        <v>3.627094</v>
      </c>
      <c r="AW37" s="37"/>
      <c r="AX37" s="37"/>
      <c r="AY37" s="37"/>
      <c r="AZ37" s="37"/>
      <c r="BA37" s="36"/>
      <c r="BB37" s="37"/>
      <c r="BC37" s="123">
        <f t="shared" si="1"/>
        <v>3.627094</v>
      </c>
      <c r="BD37" s="24" t="s">
        <v>111</v>
      </c>
      <c r="BE37" s="24"/>
      <c r="BF37" s="24"/>
      <c r="BG37" s="49">
        <v>0.20524999999999999</v>
      </c>
      <c r="BH37" s="124">
        <f t="shared" si="2"/>
        <v>3.832344</v>
      </c>
      <c r="BI37" s="45">
        <f t="shared" si="10"/>
        <v>8.5163199999999994E-2</v>
      </c>
      <c r="BJ37" s="39" t="s">
        <v>102</v>
      </c>
      <c r="BK37" s="136">
        <v>40</v>
      </c>
      <c r="BL37" s="137">
        <v>20</v>
      </c>
      <c r="BM37" s="137">
        <v>80</v>
      </c>
      <c r="BN37" s="137">
        <v>70</v>
      </c>
      <c r="BO37" s="137">
        <v>20</v>
      </c>
      <c r="BP37" s="137">
        <v>30</v>
      </c>
      <c r="BQ37" s="138">
        <f t="shared" si="3"/>
        <v>60</v>
      </c>
      <c r="BR37" s="138">
        <f t="shared" si="4"/>
        <v>150</v>
      </c>
      <c r="BS37" s="138">
        <f t="shared" si="5"/>
        <v>50</v>
      </c>
      <c r="BT37" s="138">
        <f t="shared" si="6"/>
        <v>260</v>
      </c>
      <c r="BU37" s="55"/>
      <c r="BV37" s="8"/>
      <c r="BW37" s="46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</row>
    <row r="38" spans="1:114" ht="13.5" hidden="1" customHeight="1">
      <c r="A38" s="25" t="s">
        <v>211</v>
      </c>
      <c r="B38" s="50" t="s">
        <v>212</v>
      </c>
      <c r="C38" s="29" t="s">
        <v>206</v>
      </c>
      <c r="D38" s="29" t="s">
        <v>77</v>
      </c>
      <c r="E38" s="28" t="s">
        <v>78</v>
      </c>
      <c r="F38" s="25" t="s">
        <v>79</v>
      </c>
      <c r="G38" s="27" t="s">
        <v>92</v>
      </c>
      <c r="H38" s="27" t="s">
        <v>92</v>
      </c>
      <c r="I38" s="56" t="s">
        <v>213</v>
      </c>
      <c r="J38" s="28" t="s">
        <v>99</v>
      </c>
      <c r="K38" s="107">
        <v>85</v>
      </c>
      <c r="L38" s="33">
        <v>66</v>
      </c>
      <c r="M38" s="33">
        <v>13</v>
      </c>
      <c r="N38" s="33">
        <v>6</v>
      </c>
      <c r="O38" s="107">
        <f t="shared" si="0"/>
        <v>453</v>
      </c>
      <c r="P38" s="33">
        <v>333</v>
      </c>
      <c r="Q38" s="33">
        <v>94</v>
      </c>
      <c r="R38" s="33">
        <v>26</v>
      </c>
      <c r="S38" s="107">
        <f t="shared" si="8"/>
        <v>66</v>
      </c>
      <c r="T38" s="33">
        <v>0</v>
      </c>
      <c r="U38" s="33">
        <v>25</v>
      </c>
      <c r="V38" s="33">
        <v>27</v>
      </c>
      <c r="W38" s="33">
        <v>14</v>
      </c>
      <c r="X38" s="33">
        <v>0</v>
      </c>
      <c r="Y38" s="33">
        <v>0</v>
      </c>
      <c r="Z38" s="106">
        <f t="shared" si="11"/>
        <v>13</v>
      </c>
      <c r="AA38" s="33">
        <v>0</v>
      </c>
      <c r="AB38" s="33">
        <v>1</v>
      </c>
      <c r="AC38" s="33">
        <v>2</v>
      </c>
      <c r="AD38" s="33">
        <v>0</v>
      </c>
      <c r="AE38" s="33">
        <v>10</v>
      </c>
      <c r="AF38" s="33">
        <v>0</v>
      </c>
      <c r="AG38" s="106">
        <f t="shared" si="7"/>
        <v>6</v>
      </c>
      <c r="AH38" s="33">
        <v>0</v>
      </c>
      <c r="AI38" s="33">
        <v>4</v>
      </c>
      <c r="AJ38" s="33">
        <v>2</v>
      </c>
      <c r="AK38" s="33">
        <v>0</v>
      </c>
      <c r="AL38" s="33">
        <v>0</v>
      </c>
      <c r="AM38" s="33">
        <v>0</v>
      </c>
      <c r="AN38" s="120">
        <f>(Z38+AG38)/K38</f>
        <v>0.22352941176470589</v>
      </c>
      <c r="AO38" s="120">
        <f t="shared" si="9"/>
        <v>7.0588235294117646E-2</v>
      </c>
      <c r="AP38" s="27" t="s">
        <v>93</v>
      </c>
      <c r="AQ38" s="27" t="s">
        <v>85</v>
      </c>
      <c r="AR38" s="27" t="s">
        <v>214</v>
      </c>
      <c r="AS38" s="27" t="s">
        <v>99</v>
      </c>
      <c r="AT38" s="35" t="s">
        <v>100</v>
      </c>
      <c r="AU38" s="27" t="s">
        <v>83</v>
      </c>
      <c r="AV38" s="36">
        <v>7.6645485000000004</v>
      </c>
      <c r="AW38" s="43"/>
      <c r="AX38" s="43"/>
      <c r="AY38" s="43"/>
      <c r="AZ38" s="37"/>
      <c r="BA38" s="37"/>
      <c r="BB38" s="37"/>
      <c r="BC38" s="123">
        <f t="shared" si="1"/>
        <v>7.6645485000000004</v>
      </c>
      <c r="BD38" s="36" t="s">
        <v>111</v>
      </c>
      <c r="BE38" s="44"/>
      <c r="BF38" s="44"/>
      <c r="BG38" s="44"/>
      <c r="BH38" s="124">
        <f t="shared" si="2"/>
        <v>7.6645485000000004</v>
      </c>
      <c r="BI38" s="45">
        <f t="shared" si="10"/>
        <v>9.0171158823529413E-2</v>
      </c>
      <c r="BJ38" s="39" t="s">
        <v>102</v>
      </c>
      <c r="BK38" s="136">
        <v>40</v>
      </c>
      <c r="BL38" s="137">
        <v>20</v>
      </c>
      <c r="BM38" s="137">
        <v>80</v>
      </c>
      <c r="BN38" s="137">
        <v>70</v>
      </c>
      <c r="BO38" s="137">
        <v>0</v>
      </c>
      <c r="BP38" s="137">
        <v>10</v>
      </c>
      <c r="BQ38" s="138">
        <f t="shared" si="3"/>
        <v>60</v>
      </c>
      <c r="BR38" s="138">
        <f t="shared" si="4"/>
        <v>150</v>
      </c>
      <c r="BS38" s="138">
        <f t="shared" si="5"/>
        <v>10</v>
      </c>
      <c r="BT38" s="138">
        <f t="shared" si="6"/>
        <v>220</v>
      </c>
      <c r="BU38" s="27"/>
      <c r="BV38" s="8"/>
      <c r="BW38" s="46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</row>
    <row r="39" spans="1:114" ht="13.5" hidden="1" customHeight="1">
      <c r="A39" s="24" t="s">
        <v>215</v>
      </c>
      <c r="B39" s="29" t="s">
        <v>216</v>
      </c>
      <c r="C39" s="29" t="s">
        <v>206</v>
      </c>
      <c r="D39" s="29" t="s">
        <v>77</v>
      </c>
      <c r="E39" s="28" t="s">
        <v>78</v>
      </c>
      <c r="F39" s="24" t="s">
        <v>79</v>
      </c>
      <c r="G39" s="35" t="s">
        <v>80</v>
      </c>
      <c r="H39" s="27" t="s">
        <v>81</v>
      </c>
      <c r="I39" s="31" t="s">
        <v>109</v>
      </c>
      <c r="J39" s="28" t="s">
        <v>146</v>
      </c>
      <c r="K39" s="109">
        <v>0</v>
      </c>
      <c r="L39" s="33">
        <v>53</v>
      </c>
      <c r="M39" s="33">
        <v>0</v>
      </c>
      <c r="N39" s="24">
        <v>0</v>
      </c>
      <c r="O39" s="106">
        <f t="shared" si="0"/>
        <v>231</v>
      </c>
      <c r="P39" s="24">
        <v>231</v>
      </c>
      <c r="Q39" s="24">
        <v>0</v>
      </c>
      <c r="R39" s="24">
        <v>0</v>
      </c>
      <c r="S39" s="106">
        <v>0</v>
      </c>
      <c r="T39" s="24">
        <v>8</v>
      </c>
      <c r="U39" s="24">
        <v>34</v>
      </c>
      <c r="V39" s="24">
        <v>8</v>
      </c>
      <c r="W39" s="24">
        <v>1</v>
      </c>
      <c r="X39" s="24">
        <v>2</v>
      </c>
      <c r="Y39" s="24">
        <v>0</v>
      </c>
      <c r="Z39" s="106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106">
        <f t="shared" si="7"/>
        <v>0</v>
      </c>
      <c r="AH39" s="24">
        <v>0</v>
      </c>
      <c r="AI39" s="24">
        <v>0</v>
      </c>
      <c r="AJ39" s="24">
        <v>0</v>
      </c>
      <c r="AK39" s="24">
        <v>0</v>
      </c>
      <c r="AL39" s="24">
        <v>0</v>
      </c>
      <c r="AM39" s="24">
        <v>0</v>
      </c>
      <c r="AN39" s="120">
        <f>(M39+N39)/BV39</f>
        <v>0</v>
      </c>
      <c r="AO39" s="120">
        <f>N39/BV39</f>
        <v>0</v>
      </c>
      <c r="AP39" s="27" t="s">
        <v>84</v>
      </c>
      <c r="AQ39" s="29" t="s">
        <v>85</v>
      </c>
      <c r="AR39" s="28" t="s">
        <v>109</v>
      </c>
      <c r="AS39" s="27" t="s">
        <v>146</v>
      </c>
      <c r="AT39" s="28" t="s">
        <v>120</v>
      </c>
      <c r="AU39" s="27" t="s">
        <v>134</v>
      </c>
      <c r="AV39" s="36">
        <v>0.64834700000000001</v>
      </c>
      <c r="AW39" s="43"/>
      <c r="AX39" s="36"/>
      <c r="AY39" s="36"/>
      <c r="AZ39" s="36">
        <v>2.9569999999999999</v>
      </c>
      <c r="BA39" s="43">
        <v>1.3360000000000001</v>
      </c>
      <c r="BB39" s="36"/>
      <c r="BC39" s="123">
        <f t="shared" si="1"/>
        <v>4.9413470000000004</v>
      </c>
      <c r="BD39" s="24"/>
      <c r="BE39" s="24"/>
      <c r="BF39" s="24"/>
      <c r="BG39" s="24"/>
      <c r="BH39" s="124">
        <f t="shared" si="2"/>
        <v>4.9413470000000004</v>
      </c>
      <c r="BI39" s="45">
        <f>BH39/BV39</f>
        <v>9.3232962264150954E-2</v>
      </c>
      <c r="BJ39" s="39" t="s">
        <v>102</v>
      </c>
      <c r="BK39" s="136">
        <v>40</v>
      </c>
      <c r="BL39" s="137">
        <v>20</v>
      </c>
      <c r="BM39" s="137">
        <v>60</v>
      </c>
      <c r="BN39" s="137">
        <v>70</v>
      </c>
      <c r="BO39" s="137">
        <v>20</v>
      </c>
      <c r="BP39" s="137">
        <v>20</v>
      </c>
      <c r="BQ39" s="138">
        <f t="shared" si="3"/>
        <v>60</v>
      </c>
      <c r="BR39" s="138">
        <f t="shared" si="4"/>
        <v>130</v>
      </c>
      <c r="BS39" s="138">
        <f t="shared" si="5"/>
        <v>40</v>
      </c>
      <c r="BT39" s="138">
        <f t="shared" si="6"/>
        <v>230</v>
      </c>
      <c r="BU39" s="28" t="s">
        <v>217</v>
      </c>
      <c r="BV39" s="202">
        <v>53</v>
      </c>
      <c r="BW39" s="46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</row>
    <row r="40" spans="1:114" ht="13.5" hidden="1" customHeight="1">
      <c r="A40" s="25" t="s">
        <v>218</v>
      </c>
      <c r="B40" s="30" t="s">
        <v>219</v>
      </c>
      <c r="C40" s="30" t="s">
        <v>206</v>
      </c>
      <c r="D40" s="30" t="s">
        <v>77</v>
      </c>
      <c r="E40" s="28" t="s">
        <v>78</v>
      </c>
      <c r="F40" s="24" t="s">
        <v>79</v>
      </c>
      <c r="G40" s="47" t="s">
        <v>80</v>
      </c>
      <c r="H40" s="28" t="s">
        <v>80</v>
      </c>
      <c r="I40" s="28" t="s">
        <v>109</v>
      </c>
      <c r="J40" s="28" t="s">
        <v>121</v>
      </c>
      <c r="K40" s="112">
        <v>0</v>
      </c>
      <c r="L40" s="24">
        <v>37</v>
      </c>
      <c r="M40" s="24">
        <v>18</v>
      </c>
      <c r="N40" s="33">
        <v>3</v>
      </c>
      <c r="O40" s="106">
        <f t="shared" si="0"/>
        <v>221</v>
      </c>
      <c r="P40" s="33">
        <v>147</v>
      </c>
      <c r="Q40" s="33">
        <v>61</v>
      </c>
      <c r="R40" s="33">
        <v>13</v>
      </c>
      <c r="S40" s="106">
        <v>0</v>
      </c>
      <c r="T40" s="33">
        <v>8</v>
      </c>
      <c r="U40" s="33">
        <v>18</v>
      </c>
      <c r="V40" s="33">
        <v>9</v>
      </c>
      <c r="W40" s="33">
        <v>2</v>
      </c>
      <c r="X40" s="33">
        <v>0</v>
      </c>
      <c r="Y40" s="33">
        <v>0</v>
      </c>
      <c r="Z40" s="106">
        <v>0</v>
      </c>
      <c r="AA40" s="33">
        <v>8</v>
      </c>
      <c r="AB40" s="33">
        <v>8</v>
      </c>
      <c r="AC40" s="33">
        <v>1</v>
      </c>
      <c r="AD40" s="33">
        <v>0</v>
      </c>
      <c r="AE40" s="33">
        <v>1</v>
      </c>
      <c r="AF40" s="33">
        <v>0</v>
      </c>
      <c r="AG40" s="106">
        <v>0</v>
      </c>
      <c r="AH40" s="24">
        <v>0</v>
      </c>
      <c r="AI40" s="24">
        <v>2</v>
      </c>
      <c r="AJ40" s="24">
        <v>1</v>
      </c>
      <c r="AK40" s="24">
        <v>0</v>
      </c>
      <c r="AL40" s="24">
        <v>0</v>
      </c>
      <c r="AM40" s="24">
        <v>0</v>
      </c>
      <c r="AN40" s="120">
        <f>(M40+N40)/BV40</f>
        <v>0.36206896551724138</v>
      </c>
      <c r="AO40" s="120">
        <f>N40/BV40</f>
        <v>5.1724137931034482E-2</v>
      </c>
      <c r="AP40" s="27" t="s">
        <v>93</v>
      </c>
      <c r="AQ40" s="30" t="s">
        <v>85</v>
      </c>
      <c r="AR40" s="28" t="s">
        <v>109</v>
      </c>
      <c r="AS40" s="27" t="s">
        <v>119</v>
      </c>
      <c r="AT40" s="28" t="s">
        <v>128</v>
      </c>
      <c r="AU40" s="28" t="s">
        <v>135</v>
      </c>
      <c r="AV40" s="36">
        <v>0.69637300000000002</v>
      </c>
      <c r="AW40" s="36"/>
      <c r="AX40" s="36"/>
      <c r="AY40" s="36"/>
      <c r="AZ40" s="36">
        <v>0.3</v>
      </c>
      <c r="BA40" s="36">
        <v>3.7</v>
      </c>
      <c r="BB40" s="36"/>
      <c r="BC40" s="123">
        <f t="shared" si="1"/>
        <v>4.6963730000000004</v>
      </c>
      <c r="BD40" s="36"/>
      <c r="BE40" s="49"/>
      <c r="BF40" s="49"/>
      <c r="BG40" s="49"/>
      <c r="BH40" s="124">
        <f t="shared" si="2"/>
        <v>4.6963730000000004</v>
      </c>
      <c r="BI40" s="45">
        <f>BH40/BV40</f>
        <v>8.0971948275862071E-2</v>
      </c>
      <c r="BJ40" s="39" t="s">
        <v>102</v>
      </c>
      <c r="BK40" s="136">
        <v>40</v>
      </c>
      <c r="BL40" s="137">
        <v>20</v>
      </c>
      <c r="BM40" s="137">
        <v>60</v>
      </c>
      <c r="BN40" s="137">
        <v>70</v>
      </c>
      <c r="BO40" s="137">
        <v>20</v>
      </c>
      <c r="BP40" s="137">
        <v>20</v>
      </c>
      <c r="BQ40" s="138">
        <f t="shared" si="3"/>
        <v>60</v>
      </c>
      <c r="BR40" s="138">
        <f t="shared" si="4"/>
        <v>130</v>
      </c>
      <c r="BS40" s="138">
        <f t="shared" si="5"/>
        <v>40</v>
      </c>
      <c r="BT40" s="138">
        <f t="shared" si="6"/>
        <v>230</v>
      </c>
      <c r="BU40" s="27" t="s">
        <v>220</v>
      </c>
      <c r="BV40" s="202">
        <v>58</v>
      </c>
      <c r="BW40" s="46"/>
      <c r="BX40" s="8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7"/>
      <c r="CN40" s="57"/>
      <c r="CO40" s="57"/>
      <c r="CP40" s="57"/>
      <c r="CQ40" s="57"/>
      <c r="CR40" s="57"/>
      <c r="CS40" s="57"/>
      <c r="CT40" s="57"/>
      <c r="CU40" s="57"/>
      <c r="CV40" s="57"/>
      <c r="CW40" s="57"/>
      <c r="CX40" s="57"/>
      <c r="CY40" s="57"/>
      <c r="CZ40" s="57"/>
      <c r="DA40" s="57"/>
      <c r="DB40" s="57"/>
      <c r="DC40" s="57"/>
      <c r="DD40" s="57"/>
      <c r="DE40" s="57"/>
      <c r="DF40" s="57"/>
      <c r="DG40" s="57"/>
      <c r="DH40" s="57"/>
      <c r="DI40" s="57"/>
      <c r="DJ40" s="57"/>
    </row>
    <row r="41" spans="1:114" ht="13.5" hidden="1" customHeight="1">
      <c r="A41" s="24" t="s">
        <v>221</v>
      </c>
      <c r="B41" s="58" t="s">
        <v>222</v>
      </c>
      <c r="C41" s="28" t="s">
        <v>206</v>
      </c>
      <c r="D41" s="29" t="s">
        <v>77</v>
      </c>
      <c r="E41" s="28" t="s">
        <v>78</v>
      </c>
      <c r="F41" s="24" t="s">
        <v>79</v>
      </c>
      <c r="G41" s="28" t="s">
        <v>91</v>
      </c>
      <c r="H41" s="28" t="s">
        <v>92</v>
      </c>
      <c r="I41" s="31" t="s">
        <v>158</v>
      </c>
      <c r="J41" s="47" t="s">
        <v>140</v>
      </c>
      <c r="K41" s="106">
        <v>12</v>
      </c>
      <c r="L41" s="33">
        <v>10</v>
      </c>
      <c r="M41" s="33">
        <v>2</v>
      </c>
      <c r="N41" s="33">
        <v>0</v>
      </c>
      <c r="O41" s="106">
        <f t="shared" si="0"/>
        <v>54</v>
      </c>
      <c r="P41" s="33">
        <v>46</v>
      </c>
      <c r="Q41" s="33">
        <v>8</v>
      </c>
      <c r="R41" s="33">
        <v>0</v>
      </c>
      <c r="S41" s="107">
        <f t="shared" ref="S41:S57" si="12">SUM(T41:Y41)</f>
        <v>10</v>
      </c>
      <c r="T41" s="33">
        <v>0</v>
      </c>
      <c r="U41" s="33">
        <v>4</v>
      </c>
      <c r="V41" s="33">
        <v>6</v>
      </c>
      <c r="W41" s="33">
        <v>0</v>
      </c>
      <c r="X41" s="33">
        <v>0</v>
      </c>
      <c r="Y41" s="33">
        <v>0</v>
      </c>
      <c r="Z41" s="106">
        <f t="shared" ref="Z41:Z59" si="13">SUM(AA41:AF41)</f>
        <v>2</v>
      </c>
      <c r="AA41" s="33">
        <v>0</v>
      </c>
      <c r="AB41" s="33">
        <v>2</v>
      </c>
      <c r="AC41" s="33">
        <v>0</v>
      </c>
      <c r="AD41" s="33">
        <v>0</v>
      </c>
      <c r="AE41" s="33">
        <v>0</v>
      </c>
      <c r="AF41" s="33">
        <v>0</v>
      </c>
      <c r="AG41" s="106">
        <f t="shared" ref="AG41:AG59" si="14">SUM(AH41:AM41)</f>
        <v>0</v>
      </c>
      <c r="AH41" s="33">
        <v>0</v>
      </c>
      <c r="AI41" s="33">
        <v>0</v>
      </c>
      <c r="AJ41" s="33">
        <v>0</v>
      </c>
      <c r="AK41" s="33">
        <v>0</v>
      </c>
      <c r="AL41" s="33">
        <v>0</v>
      </c>
      <c r="AM41" s="33">
        <v>0</v>
      </c>
      <c r="AN41" s="120">
        <f>(Z41+AG41)/K41</f>
        <v>0.16666666666666666</v>
      </c>
      <c r="AO41" s="120">
        <f t="shared" ref="AO41:AO59" si="15">N41/K41</f>
        <v>0</v>
      </c>
      <c r="AP41" s="27" t="s">
        <v>93</v>
      </c>
      <c r="AQ41" s="28" t="s">
        <v>85</v>
      </c>
      <c r="AR41" s="31" t="s">
        <v>158</v>
      </c>
      <c r="AS41" s="47" t="s">
        <v>140</v>
      </c>
      <c r="AT41" s="31" t="s">
        <v>100</v>
      </c>
      <c r="AU41" s="47" t="s">
        <v>83</v>
      </c>
      <c r="AV41" s="36">
        <v>1.27312713</v>
      </c>
      <c r="AW41" s="43"/>
      <c r="AX41" s="43"/>
      <c r="AY41" s="43"/>
      <c r="AZ41" s="37"/>
      <c r="BA41" s="37"/>
      <c r="BB41" s="37"/>
      <c r="BC41" s="123">
        <f t="shared" si="1"/>
        <v>1.27312713</v>
      </c>
      <c r="BD41" s="36" t="s">
        <v>111</v>
      </c>
      <c r="BE41" s="44"/>
      <c r="BF41" s="44"/>
      <c r="BG41" s="44"/>
      <c r="BH41" s="124">
        <f t="shared" si="2"/>
        <v>1.27312713</v>
      </c>
      <c r="BI41" s="45">
        <f t="shared" ref="BI41:BI71" si="16">BH41/K41</f>
        <v>0.1060939275</v>
      </c>
      <c r="BJ41" s="39" t="s">
        <v>88</v>
      </c>
      <c r="BK41" s="136">
        <v>40</v>
      </c>
      <c r="BL41" s="137">
        <v>20</v>
      </c>
      <c r="BM41" s="137">
        <v>30</v>
      </c>
      <c r="BN41" s="137">
        <v>30</v>
      </c>
      <c r="BO41" s="137">
        <v>20</v>
      </c>
      <c r="BP41" s="137">
        <v>10</v>
      </c>
      <c r="BQ41" s="138">
        <f t="shared" si="3"/>
        <v>60</v>
      </c>
      <c r="BR41" s="138">
        <f t="shared" si="4"/>
        <v>60</v>
      </c>
      <c r="BS41" s="138">
        <f t="shared" si="5"/>
        <v>30</v>
      </c>
      <c r="BT41" s="138">
        <f t="shared" si="6"/>
        <v>150</v>
      </c>
      <c r="BU41" s="55"/>
      <c r="BV41" s="8"/>
      <c r="BW41" s="46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</row>
    <row r="42" spans="1:114" ht="13.5" hidden="1" customHeight="1">
      <c r="A42" s="24" t="s">
        <v>223</v>
      </c>
      <c r="B42" s="47" t="s">
        <v>224</v>
      </c>
      <c r="C42" s="30" t="s">
        <v>206</v>
      </c>
      <c r="D42" s="30" t="s">
        <v>77</v>
      </c>
      <c r="E42" s="28" t="s">
        <v>78</v>
      </c>
      <c r="F42" s="24" t="s">
        <v>79</v>
      </c>
      <c r="G42" s="47" t="s">
        <v>80</v>
      </c>
      <c r="H42" s="28" t="s">
        <v>80</v>
      </c>
      <c r="I42" s="31" t="s">
        <v>82</v>
      </c>
      <c r="J42" s="47" t="s">
        <v>110</v>
      </c>
      <c r="K42" s="109">
        <v>23</v>
      </c>
      <c r="L42" s="24">
        <v>17</v>
      </c>
      <c r="M42" s="24">
        <v>6</v>
      </c>
      <c r="N42" s="24">
        <v>0</v>
      </c>
      <c r="O42" s="106">
        <v>91</v>
      </c>
      <c r="P42" s="24">
        <v>71</v>
      </c>
      <c r="Q42" s="24">
        <v>20</v>
      </c>
      <c r="R42" s="24">
        <v>0</v>
      </c>
      <c r="S42" s="106">
        <f t="shared" si="12"/>
        <v>17</v>
      </c>
      <c r="T42" s="24">
        <v>2</v>
      </c>
      <c r="U42" s="24">
        <v>10</v>
      </c>
      <c r="V42" s="24">
        <v>3</v>
      </c>
      <c r="W42" s="24">
        <v>2</v>
      </c>
      <c r="X42" s="24">
        <v>0</v>
      </c>
      <c r="Y42" s="24">
        <v>0</v>
      </c>
      <c r="Z42" s="106">
        <f t="shared" si="13"/>
        <v>6</v>
      </c>
      <c r="AA42" s="24">
        <v>2</v>
      </c>
      <c r="AB42" s="24">
        <v>4</v>
      </c>
      <c r="AC42" s="24">
        <v>0</v>
      </c>
      <c r="AD42" s="24">
        <v>0</v>
      </c>
      <c r="AE42" s="24">
        <v>0</v>
      </c>
      <c r="AF42" s="24">
        <v>0</v>
      </c>
      <c r="AG42" s="106">
        <f t="shared" si="14"/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24">
        <v>0</v>
      </c>
      <c r="AN42" s="120">
        <f>(M42+N42)/K42</f>
        <v>0.2608695652173913</v>
      </c>
      <c r="AO42" s="120">
        <f t="shared" si="15"/>
        <v>0</v>
      </c>
      <c r="AP42" s="27" t="s">
        <v>93</v>
      </c>
      <c r="AQ42" s="27" t="s">
        <v>85</v>
      </c>
      <c r="AR42" s="35" t="s">
        <v>82</v>
      </c>
      <c r="AS42" s="28" t="s">
        <v>110</v>
      </c>
      <c r="AT42" s="35" t="s">
        <v>109</v>
      </c>
      <c r="AU42" s="28" t="s">
        <v>87</v>
      </c>
      <c r="AV42" s="36">
        <v>0</v>
      </c>
      <c r="AW42" s="36"/>
      <c r="AX42" s="36">
        <v>2.7829999999999999</v>
      </c>
      <c r="AY42" s="37"/>
      <c r="AZ42" s="37"/>
      <c r="BA42" s="37"/>
      <c r="BB42" s="37"/>
      <c r="BC42" s="123">
        <f t="shared" si="1"/>
        <v>2.7829999999999999</v>
      </c>
      <c r="BD42" s="24"/>
      <c r="BE42" s="49"/>
      <c r="BF42" s="49"/>
      <c r="BG42" s="44"/>
      <c r="BH42" s="124">
        <f t="shared" si="2"/>
        <v>2.7829999999999999</v>
      </c>
      <c r="BI42" s="45">
        <f t="shared" si="16"/>
        <v>0.121</v>
      </c>
      <c r="BJ42" s="39" t="s">
        <v>88</v>
      </c>
      <c r="BK42" s="136">
        <v>40</v>
      </c>
      <c r="BL42" s="137">
        <v>20</v>
      </c>
      <c r="BM42" s="137">
        <v>10</v>
      </c>
      <c r="BN42" s="137">
        <v>30</v>
      </c>
      <c r="BO42" s="137">
        <v>20</v>
      </c>
      <c r="BP42" s="137">
        <v>20</v>
      </c>
      <c r="BQ42" s="138">
        <f t="shared" si="3"/>
        <v>60</v>
      </c>
      <c r="BR42" s="138">
        <f t="shared" si="4"/>
        <v>40</v>
      </c>
      <c r="BS42" s="138">
        <f t="shared" si="5"/>
        <v>40</v>
      </c>
      <c r="BT42" s="138">
        <f t="shared" si="6"/>
        <v>140</v>
      </c>
      <c r="BU42" s="55"/>
      <c r="BV42" s="8"/>
      <c r="BW42" s="46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</row>
    <row r="43" spans="1:114" ht="13.5" hidden="1" customHeight="1">
      <c r="A43" s="24" t="s">
        <v>225</v>
      </c>
      <c r="B43" s="58" t="s">
        <v>226</v>
      </c>
      <c r="C43" s="58" t="s">
        <v>206</v>
      </c>
      <c r="D43" s="100" t="s">
        <v>77</v>
      </c>
      <c r="E43" s="65" t="s">
        <v>78</v>
      </c>
      <c r="F43" s="60" t="s">
        <v>79</v>
      </c>
      <c r="G43" s="47" t="s">
        <v>91</v>
      </c>
      <c r="H43" s="47" t="s">
        <v>92</v>
      </c>
      <c r="I43" s="31" t="s">
        <v>158</v>
      </c>
      <c r="J43" s="47" t="s">
        <v>83</v>
      </c>
      <c r="K43" s="109">
        <v>41</v>
      </c>
      <c r="L43" s="24">
        <v>30</v>
      </c>
      <c r="M43" s="24">
        <v>7</v>
      </c>
      <c r="N43" s="24">
        <v>4</v>
      </c>
      <c r="O43" s="106">
        <f>SUM(P43:R43)</f>
        <v>196</v>
      </c>
      <c r="P43" s="24">
        <v>126</v>
      </c>
      <c r="Q43" s="24">
        <v>54</v>
      </c>
      <c r="R43" s="24">
        <v>16</v>
      </c>
      <c r="S43" s="109">
        <f t="shared" si="12"/>
        <v>30</v>
      </c>
      <c r="T43" s="24">
        <v>0</v>
      </c>
      <c r="U43" s="24">
        <v>24</v>
      </c>
      <c r="V43" s="24">
        <v>6</v>
      </c>
      <c r="W43" s="24">
        <v>0</v>
      </c>
      <c r="X43" s="24">
        <v>0</v>
      </c>
      <c r="Y43" s="24">
        <v>0</v>
      </c>
      <c r="Z43" s="119">
        <f t="shared" si="13"/>
        <v>7</v>
      </c>
      <c r="AA43" s="24">
        <v>0</v>
      </c>
      <c r="AB43" s="24">
        <v>0</v>
      </c>
      <c r="AC43" s="24">
        <v>0</v>
      </c>
      <c r="AD43" s="24">
        <v>1</v>
      </c>
      <c r="AE43" s="24">
        <v>6</v>
      </c>
      <c r="AF43" s="24">
        <v>0</v>
      </c>
      <c r="AG43" s="106">
        <f t="shared" si="14"/>
        <v>4</v>
      </c>
      <c r="AH43" s="24">
        <v>0</v>
      </c>
      <c r="AI43" s="24">
        <v>4</v>
      </c>
      <c r="AJ43" s="24">
        <v>0</v>
      </c>
      <c r="AK43" s="24">
        <v>0</v>
      </c>
      <c r="AL43" s="24">
        <v>0</v>
      </c>
      <c r="AM43" s="24">
        <v>0</v>
      </c>
      <c r="AN43" s="120">
        <f>(Z43+AG43)/K43</f>
        <v>0.26829268292682928</v>
      </c>
      <c r="AO43" s="120">
        <f t="shared" si="15"/>
        <v>9.7560975609756101E-2</v>
      </c>
      <c r="AP43" s="27" t="s">
        <v>93</v>
      </c>
      <c r="AQ43" s="27" t="s">
        <v>85</v>
      </c>
      <c r="AR43" s="35" t="s">
        <v>158</v>
      </c>
      <c r="AS43" s="28" t="s">
        <v>140</v>
      </c>
      <c r="AT43" s="35" t="s">
        <v>82</v>
      </c>
      <c r="AU43" s="28" t="s">
        <v>140</v>
      </c>
      <c r="AV43" s="36">
        <v>3.8096750000000004</v>
      </c>
      <c r="AW43" s="36"/>
      <c r="AX43" s="37"/>
      <c r="AY43" s="37"/>
      <c r="AZ43" s="37"/>
      <c r="BA43" s="37"/>
      <c r="BB43" s="37"/>
      <c r="BC43" s="123">
        <f t="shared" si="1"/>
        <v>3.8096750000000004</v>
      </c>
      <c r="BD43" s="24" t="s">
        <v>111</v>
      </c>
      <c r="BE43" s="49"/>
      <c r="BF43" s="49">
        <v>0.8</v>
      </c>
      <c r="BG43" s="44">
        <v>1.9800000000000002E-2</v>
      </c>
      <c r="BH43" s="124">
        <f t="shared" si="2"/>
        <v>4.6294750000000002</v>
      </c>
      <c r="BI43" s="45">
        <f t="shared" si="16"/>
        <v>0.11291402439024391</v>
      </c>
      <c r="BJ43" s="39" t="s">
        <v>102</v>
      </c>
      <c r="BK43" s="136">
        <v>40</v>
      </c>
      <c r="BL43" s="137">
        <v>20</v>
      </c>
      <c r="BM43" s="137">
        <v>50</v>
      </c>
      <c r="BN43" s="137">
        <v>30</v>
      </c>
      <c r="BO43" s="137">
        <v>20</v>
      </c>
      <c r="BP43" s="137">
        <v>20</v>
      </c>
      <c r="BQ43" s="138">
        <f t="shared" si="3"/>
        <v>60</v>
      </c>
      <c r="BR43" s="138">
        <f t="shared" si="4"/>
        <v>80</v>
      </c>
      <c r="BS43" s="138">
        <f t="shared" si="5"/>
        <v>40</v>
      </c>
      <c r="BT43" s="138">
        <f t="shared" si="6"/>
        <v>180</v>
      </c>
      <c r="BU43" s="55"/>
      <c r="BV43" s="8"/>
      <c r="BW43" s="46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</row>
    <row r="44" spans="1:114" ht="13.5" hidden="1" customHeight="1">
      <c r="A44" s="60" t="s">
        <v>227</v>
      </c>
      <c r="B44" s="64" t="s">
        <v>228</v>
      </c>
      <c r="C44" s="64" t="s">
        <v>206</v>
      </c>
      <c r="D44" s="64" t="s">
        <v>77</v>
      </c>
      <c r="E44" s="65" t="s">
        <v>78</v>
      </c>
      <c r="F44" s="24" t="s">
        <v>108</v>
      </c>
      <c r="G44" s="28" t="s">
        <v>80</v>
      </c>
      <c r="H44" s="28" t="s">
        <v>81</v>
      </c>
      <c r="I44" s="28" t="s">
        <v>97</v>
      </c>
      <c r="J44" s="145" t="s">
        <v>98</v>
      </c>
      <c r="K44" s="52">
        <v>32</v>
      </c>
      <c r="L44" s="33">
        <v>32</v>
      </c>
      <c r="M44" s="33">
        <v>0</v>
      </c>
      <c r="N44" s="33">
        <v>0</v>
      </c>
      <c r="O44" s="41">
        <f>SUM(P44:R44)</f>
        <v>134</v>
      </c>
      <c r="P44" s="33">
        <v>134</v>
      </c>
      <c r="Q44" s="33">
        <v>0</v>
      </c>
      <c r="R44" s="33">
        <v>0</v>
      </c>
      <c r="S44" s="32">
        <f>SUM(T44:Y44)</f>
        <v>32</v>
      </c>
      <c r="T44" s="33">
        <v>0</v>
      </c>
      <c r="U44" s="24">
        <v>17</v>
      </c>
      <c r="V44" s="24">
        <v>15</v>
      </c>
      <c r="W44" s="24"/>
      <c r="X44" s="33"/>
      <c r="Y44" s="33"/>
      <c r="Z44" s="32">
        <f>SUM(AA44:AF44)</f>
        <v>0</v>
      </c>
      <c r="AA44" s="66"/>
      <c r="AB44" s="66"/>
      <c r="AC44" s="66"/>
      <c r="AD44" s="66"/>
      <c r="AE44" s="66"/>
      <c r="AF44" s="66"/>
      <c r="AG44" s="52">
        <f>SUM(AH44:AM44)</f>
        <v>0</v>
      </c>
      <c r="AH44" s="66"/>
      <c r="AI44" s="66"/>
      <c r="AJ44" s="66"/>
      <c r="AK44" s="66"/>
      <c r="AL44" s="66"/>
      <c r="AM44" s="66"/>
      <c r="AN44" s="34">
        <f t="shared" ref="AN44:AN49" si="17">(M44+N44)/K44</f>
        <v>0</v>
      </c>
      <c r="AO44" s="34">
        <f>AG44/K44</f>
        <v>0</v>
      </c>
      <c r="AP44" s="27" t="s">
        <v>84</v>
      </c>
      <c r="AQ44" s="28" t="s">
        <v>85</v>
      </c>
      <c r="AR44" s="28" t="s">
        <v>97</v>
      </c>
      <c r="AS44" s="28" t="s">
        <v>134</v>
      </c>
      <c r="AT44" s="28" t="s">
        <v>100</v>
      </c>
      <c r="AU44" s="146" t="s">
        <v>87</v>
      </c>
      <c r="AV44" s="36">
        <v>3.1152495399999998</v>
      </c>
      <c r="AW44" s="36"/>
      <c r="AX44" s="36"/>
      <c r="AY44" s="36"/>
      <c r="AZ44" s="36"/>
      <c r="BA44" s="36"/>
      <c r="BB44" s="36"/>
      <c r="BC44" s="123">
        <f t="shared" si="1"/>
        <v>3.1152495399999998</v>
      </c>
      <c r="BD44" s="24"/>
      <c r="BE44" s="24"/>
      <c r="BF44" s="24"/>
      <c r="BG44" s="24"/>
      <c r="BH44" s="38">
        <f>BC44+BF44+BG44+BE44</f>
        <v>3.1152495399999998</v>
      </c>
      <c r="BI44" s="45">
        <f>BH44/K44</f>
        <v>9.7351548124999993E-2</v>
      </c>
      <c r="BJ44" s="39" t="s">
        <v>102</v>
      </c>
      <c r="BK44" s="170">
        <v>40</v>
      </c>
      <c r="BL44" s="170">
        <v>20</v>
      </c>
      <c r="BM44" s="136">
        <v>80</v>
      </c>
      <c r="BN44" s="137">
        <v>70</v>
      </c>
      <c r="BO44" s="137">
        <v>20</v>
      </c>
      <c r="BP44" s="137">
        <v>10</v>
      </c>
      <c r="BQ44" s="138">
        <f>BK44+BL44</f>
        <v>60</v>
      </c>
      <c r="BR44" s="138">
        <f>BM44+BN44</f>
        <v>150</v>
      </c>
      <c r="BS44" s="138">
        <f>BO44+BP44</f>
        <v>30</v>
      </c>
      <c r="BT44" s="138">
        <f>BQ44+BR44+BS44</f>
        <v>240</v>
      </c>
      <c r="BU44" s="27"/>
      <c r="BV44" s="8"/>
      <c r="BW44" s="46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</row>
    <row r="45" spans="1:114" ht="12.75" hidden="1">
      <c r="A45" s="25" t="s">
        <v>229</v>
      </c>
      <c r="B45" s="30" t="s">
        <v>230</v>
      </c>
      <c r="C45" s="30" t="s">
        <v>206</v>
      </c>
      <c r="D45" s="30" t="s">
        <v>77</v>
      </c>
      <c r="E45" s="28" t="s">
        <v>78</v>
      </c>
      <c r="F45" s="25" t="s">
        <v>108</v>
      </c>
      <c r="G45" s="30" t="s">
        <v>92</v>
      </c>
      <c r="H45" s="30" t="s">
        <v>92</v>
      </c>
      <c r="I45" s="30" t="s">
        <v>109</v>
      </c>
      <c r="J45" s="58" t="s">
        <v>134</v>
      </c>
      <c r="K45" s="107">
        <v>8</v>
      </c>
      <c r="L45" s="33">
        <v>8</v>
      </c>
      <c r="M45" s="33">
        <v>0</v>
      </c>
      <c r="N45" s="33">
        <v>0</v>
      </c>
      <c r="O45" s="106">
        <v>36</v>
      </c>
      <c r="P45" s="33">
        <v>36</v>
      </c>
      <c r="Q45" s="33">
        <v>0</v>
      </c>
      <c r="R45" s="33">
        <v>0</v>
      </c>
      <c r="S45" s="106">
        <f t="shared" si="12"/>
        <v>8</v>
      </c>
      <c r="T45" s="33">
        <v>0</v>
      </c>
      <c r="U45" s="33">
        <v>4</v>
      </c>
      <c r="V45" s="33">
        <v>4</v>
      </c>
      <c r="W45" s="33">
        <v>0</v>
      </c>
      <c r="X45" s="33">
        <v>0</v>
      </c>
      <c r="Y45" s="33">
        <v>0</v>
      </c>
      <c r="Z45" s="106">
        <f t="shared" si="13"/>
        <v>0</v>
      </c>
      <c r="AA45" s="33">
        <v>0</v>
      </c>
      <c r="AB45" s="33">
        <v>0</v>
      </c>
      <c r="AC45" s="33">
        <v>0</v>
      </c>
      <c r="AD45" s="33">
        <v>0</v>
      </c>
      <c r="AE45" s="33">
        <v>0</v>
      </c>
      <c r="AF45" s="33">
        <v>0</v>
      </c>
      <c r="AG45" s="106">
        <f t="shared" si="14"/>
        <v>0</v>
      </c>
      <c r="AH45" s="33">
        <v>0</v>
      </c>
      <c r="AI45" s="33">
        <v>0</v>
      </c>
      <c r="AJ45" s="33">
        <v>0</v>
      </c>
      <c r="AK45" s="33">
        <v>0</v>
      </c>
      <c r="AL45" s="33">
        <v>0</v>
      </c>
      <c r="AM45" s="33">
        <v>0</v>
      </c>
      <c r="AN45" s="120">
        <f t="shared" si="17"/>
        <v>0</v>
      </c>
      <c r="AO45" s="120">
        <f t="shared" si="15"/>
        <v>0</v>
      </c>
      <c r="AP45" s="27" t="s">
        <v>93</v>
      </c>
      <c r="AQ45" s="27" t="s">
        <v>85</v>
      </c>
      <c r="AR45" s="30" t="s">
        <v>109</v>
      </c>
      <c r="AS45" s="58" t="s">
        <v>134</v>
      </c>
      <c r="AT45" s="30" t="s">
        <v>94</v>
      </c>
      <c r="AU45" s="35" t="s">
        <v>83</v>
      </c>
      <c r="AV45" s="36">
        <v>0</v>
      </c>
      <c r="AW45" s="36"/>
      <c r="AX45" s="37"/>
      <c r="AY45" s="37"/>
      <c r="AZ45" s="36">
        <v>0.83482400000000001</v>
      </c>
      <c r="BA45" s="36"/>
      <c r="BB45" s="36"/>
      <c r="BC45" s="123">
        <f t="shared" si="1"/>
        <v>0.83482400000000001</v>
      </c>
      <c r="BD45" s="36"/>
      <c r="BE45" s="49"/>
      <c r="BF45" s="49"/>
      <c r="BG45" s="63"/>
      <c r="BH45" s="124">
        <f t="shared" si="2"/>
        <v>0.83482400000000001</v>
      </c>
      <c r="BI45" s="45">
        <f t="shared" si="16"/>
        <v>0.104353</v>
      </c>
      <c r="BJ45" s="39" t="s">
        <v>102</v>
      </c>
      <c r="BK45" s="136">
        <v>40</v>
      </c>
      <c r="BL45" s="137">
        <v>20</v>
      </c>
      <c r="BM45" s="137">
        <v>50</v>
      </c>
      <c r="BN45" s="137">
        <v>30</v>
      </c>
      <c r="BO45" s="137">
        <v>20</v>
      </c>
      <c r="BP45" s="137">
        <v>20</v>
      </c>
      <c r="BQ45" s="138">
        <f t="shared" si="3"/>
        <v>60</v>
      </c>
      <c r="BR45" s="138">
        <f t="shared" si="4"/>
        <v>80</v>
      </c>
      <c r="BS45" s="138">
        <f t="shared" si="5"/>
        <v>40</v>
      </c>
      <c r="BT45" s="138">
        <f t="shared" si="6"/>
        <v>180</v>
      </c>
      <c r="BU45" s="55"/>
      <c r="BV45" s="8"/>
      <c r="BW45" s="46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</row>
    <row r="46" spans="1:114" ht="22.5" hidden="1" customHeight="1">
      <c r="A46" s="25" t="s">
        <v>231</v>
      </c>
      <c r="B46" s="27" t="s">
        <v>232</v>
      </c>
      <c r="C46" s="61" t="s">
        <v>206</v>
      </c>
      <c r="D46" s="29" t="s">
        <v>77</v>
      </c>
      <c r="E46" s="28" t="s">
        <v>78</v>
      </c>
      <c r="F46" s="24" t="s">
        <v>108</v>
      </c>
      <c r="G46" s="47" t="s">
        <v>80</v>
      </c>
      <c r="H46" s="47" t="s">
        <v>80</v>
      </c>
      <c r="I46" s="31" t="s">
        <v>100</v>
      </c>
      <c r="J46" s="47" t="s">
        <v>146</v>
      </c>
      <c r="K46" s="107">
        <v>11</v>
      </c>
      <c r="L46" s="33">
        <v>11</v>
      </c>
      <c r="M46" s="33">
        <v>0</v>
      </c>
      <c r="N46" s="33">
        <v>0</v>
      </c>
      <c r="O46" s="106">
        <f>SUM(P46:R46)</f>
        <v>22</v>
      </c>
      <c r="P46" s="33">
        <v>22</v>
      </c>
      <c r="Q46" s="33">
        <v>0</v>
      </c>
      <c r="R46" s="33">
        <v>0</v>
      </c>
      <c r="S46" s="106">
        <f t="shared" si="12"/>
        <v>11</v>
      </c>
      <c r="T46" s="33">
        <v>11</v>
      </c>
      <c r="U46" s="33">
        <v>0</v>
      </c>
      <c r="V46" s="33">
        <v>0</v>
      </c>
      <c r="W46" s="33">
        <v>0</v>
      </c>
      <c r="X46" s="33">
        <v>0</v>
      </c>
      <c r="Y46" s="33">
        <v>0</v>
      </c>
      <c r="Z46" s="106">
        <f t="shared" si="13"/>
        <v>0</v>
      </c>
      <c r="AA46" s="33">
        <v>0</v>
      </c>
      <c r="AB46" s="33">
        <v>0</v>
      </c>
      <c r="AC46" s="33">
        <v>0</v>
      </c>
      <c r="AD46" s="33">
        <v>0</v>
      </c>
      <c r="AE46" s="33">
        <v>0</v>
      </c>
      <c r="AF46" s="33">
        <v>0</v>
      </c>
      <c r="AG46" s="106">
        <f t="shared" si="14"/>
        <v>0</v>
      </c>
      <c r="AH46" s="33">
        <v>0</v>
      </c>
      <c r="AI46" s="33">
        <v>0</v>
      </c>
      <c r="AJ46" s="33">
        <v>0</v>
      </c>
      <c r="AK46" s="33">
        <v>0</v>
      </c>
      <c r="AL46" s="33">
        <v>0</v>
      </c>
      <c r="AM46" s="33">
        <v>0</v>
      </c>
      <c r="AN46" s="120">
        <f t="shared" si="17"/>
        <v>0</v>
      </c>
      <c r="AO46" s="120">
        <f t="shared" si="15"/>
        <v>0</v>
      </c>
      <c r="AP46" s="27" t="s">
        <v>93</v>
      </c>
      <c r="AQ46" s="28" t="s">
        <v>85</v>
      </c>
      <c r="AR46" s="35" t="s">
        <v>100</v>
      </c>
      <c r="AS46" s="47" t="s">
        <v>146</v>
      </c>
      <c r="AT46" s="47" t="s">
        <v>82</v>
      </c>
      <c r="AU46" s="47" t="s">
        <v>135</v>
      </c>
      <c r="AV46" s="36">
        <v>0</v>
      </c>
      <c r="AW46" s="43">
        <v>1.111</v>
      </c>
      <c r="AX46" s="43"/>
      <c r="AY46" s="42"/>
      <c r="AZ46" s="37"/>
      <c r="BA46" s="37"/>
      <c r="BB46" s="37"/>
      <c r="BC46" s="123">
        <f t="shared" si="1"/>
        <v>1.111</v>
      </c>
      <c r="BD46" s="36"/>
      <c r="BE46" s="44"/>
      <c r="BF46" s="44"/>
      <c r="BG46" s="44"/>
      <c r="BH46" s="124">
        <f t="shared" si="2"/>
        <v>1.111</v>
      </c>
      <c r="BI46" s="45">
        <f t="shared" si="16"/>
        <v>0.10099999999999999</v>
      </c>
      <c r="BJ46" s="39" t="s">
        <v>102</v>
      </c>
      <c r="BK46" s="136">
        <v>40</v>
      </c>
      <c r="BL46" s="137">
        <v>20</v>
      </c>
      <c r="BM46" s="137">
        <v>80</v>
      </c>
      <c r="BN46" s="137">
        <v>30</v>
      </c>
      <c r="BO46" s="137">
        <v>20</v>
      </c>
      <c r="BP46" s="137">
        <v>10</v>
      </c>
      <c r="BQ46" s="138">
        <f t="shared" si="3"/>
        <v>60</v>
      </c>
      <c r="BR46" s="138">
        <f t="shared" si="4"/>
        <v>110</v>
      </c>
      <c r="BS46" s="138">
        <f t="shared" si="5"/>
        <v>30</v>
      </c>
      <c r="BT46" s="138">
        <f t="shared" si="6"/>
        <v>200</v>
      </c>
      <c r="BU46" s="27"/>
      <c r="BV46" s="8"/>
      <c r="BW46" s="46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</row>
    <row r="47" spans="1:114" ht="13.5" hidden="1" customHeight="1">
      <c r="A47" s="25" t="s">
        <v>233</v>
      </c>
      <c r="B47" s="27" t="s">
        <v>234</v>
      </c>
      <c r="C47" s="61" t="s">
        <v>206</v>
      </c>
      <c r="D47" s="29" t="s">
        <v>77</v>
      </c>
      <c r="E47" s="28" t="s">
        <v>78</v>
      </c>
      <c r="F47" s="24" t="s">
        <v>108</v>
      </c>
      <c r="G47" s="47" t="s">
        <v>80</v>
      </c>
      <c r="H47" s="47" t="s">
        <v>81</v>
      </c>
      <c r="I47" s="31" t="s">
        <v>100</v>
      </c>
      <c r="J47" s="47" t="s">
        <v>146</v>
      </c>
      <c r="K47" s="107">
        <v>8</v>
      </c>
      <c r="L47" s="33">
        <v>8</v>
      </c>
      <c r="M47" s="33">
        <v>0</v>
      </c>
      <c r="N47" s="33">
        <v>0</v>
      </c>
      <c r="O47" s="106">
        <f>SUM(P47:R47)</f>
        <v>32</v>
      </c>
      <c r="P47" s="33">
        <v>32</v>
      </c>
      <c r="Q47" s="33">
        <v>0</v>
      </c>
      <c r="R47" s="33">
        <v>0</v>
      </c>
      <c r="S47" s="106">
        <f t="shared" si="12"/>
        <v>8</v>
      </c>
      <c r="T47" s="33">
        <v>0</v>
      </c>
      <c r="U47" s="33">
        <v>8</v>
      </c>
      <c r="V47" s="33">
        <v>0</v>
      </c>
      <c r="W47" s="33">
        <v>0</v>
      </c>
      <c r="X47" s="33">
        <v>0</v>
      </c>
      <c r="Y47" s="33">
        <v>0</v>
      </c>
      <c r="Z47" s="106">
        <f t="shared" si="13"/>
        <v>0</v>
      </c>
      <c r="AA47" s="33">
        <v>0</v>
      </c>
      <c r="AB47" s="33">
        <v>0</v>
      </c>
      <c r="AC47" s="33">
        <v>0</v>
      </c>
      <c r="AD47" s="33">
        <v>0</v>
      </c>
      <c r="AE47" s="33">
        <v>0</v>
      </c>
      <c r="AF47" s="33">
        <v>0</v>
      </c>
      <c r="AG47" s="106">
        <f t="shared" si="14"/>
        <v>0</v>
      </c>
      <c r="AH47" s="33">
        <v>0</v>
      </c>
      <c r="AI47" s="33">
        <v>0</v>
      </c>
      <c r="AJ47" s="33">
        <v>0</v>
      </c>
      <c r="AK47" s="33">
        <v>0</v>
      </c>
      <c r="AL47" s="33">
        <v>0</v>
      </c>
      <c r="AM47" s="33">
        <v>0</v>
      </c>
      <c r="AN47" s="120">
        <f t="shared" si="17"/>
        <v>0</v>
      </c>
      <c r="AO47" s="120">
        <f t="shared" si="15"/>
        <v>0</v>
      </c>
      <c r="AP47" s="27" t="s">
        <v>84</v>
      </c>
      <c r="AQ47" s="28" t="s">
        <v>85</v>
      </c>
      <c r="AR47" s="35" t="s">
        <v>100</v>
      </c>
      <c r="AS47" s="47" t="s">
        <v>146</v>
      </c>
      <c r="AT47" s="47" t="s">
        <v>82</v>
      </c>
      <c r="AU47" s="47" t="s">
        <v>135</v>
      </c>
      <c r="AV47" s="36">
        <v>0</v>
      </c>
      <c r="AW47" s="43">
        <v>0.72</v>
      </c>
      <c r="AX47" s="43"/>
      <c r="AY47" s="42"/>
      <c r="AZ47" s="37"/>
      <c r="BA47" s="37"/>
      <c r="BB47" s="37"/>
      <c r="BC47" s="123">
        <f t="shared" si="1"/>
        <v>0.72</v>
      </c>
      <c r="BD47" s="36"/>
      <c r="BE47" s="44"/>
      <c r="BF47" s="44"/>
      <c r="BG47" s="44"/>
      <c r="BH47" s="124">
        <f t="shared" si="2"/>
        <v>0.72</v>
      </c>
      <c r="BI47" s="45">
        <f t="shared" si="16"/>
        <v>0.09</v>
      </c>
      <c r="BJ47" s="39" t="s">
        <v>102</v>
      </c>
      <c r="BK47" s="136">
        <v>40</v>
      </c>
      <c r="BL47" s="137">
        <v>20</v>
      </c>
      <c r="BM47" s="137">
        <v>80</v>
      </c>
      <c r="BN47" s="137">
        <v>70</v>
      </c>
      <c r="BO47" s="137">
        <v>20</v>
      </c>
      <c r="BP47" s="137">
        <v>10</v>
      </c>
      <c r="BQ47" s="138">
        <f t="shared" si="3"/>
        <v>60</v>
      </c>
      <c r="BR47" s="138">
        <f t="shared" si="4"/>
        <v>150</v>
      </c>
      <c r="BS47" s="138">
        <f t="shared" si="5"/>
        <v>30</v>
      </c>
      <c r="BT47" s="138">
        <f t="shared" si="6"/>
        <v>240</v>
      </c>
      <c r="BU47" s="27"/>
      <c r="BV47" s="8"/>
      <c r="BW47" s="46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</row>
    <row r="48" spans="1:114" ht="13.5" hidden="1" customHeight="1">
      <c r="A48" s="26" t="s">
        <v>235</v>
      </c>
      <c r="B48" s="29" t="s">
        <v>236</v>
      </c>
      <c r="C48" s="29" t="s">
        <v>206</v>
      </c>
      <c r="D48" s="29" t="s">
        <v>77</v>
      </c>
      <c r="E48" s="28" t="s">
        <v>78</v>
      </c>
      <c r="F48" s="25" t="s">
        <v>79</v>
      </c>
      <c r="G48" s="27" t="s">
        <v>92</v>
      </c>
      <c r="H48" s="27" t="s">
        <v>92</v>
      </c>
      <c r="I48" s="30" t="s">
        <v>158</v>
      </c>
      <c r="J48" s="27" t="s">
        <v>134</v>
      </c>
      <c r="K48" s="107">
        <v>4</v>
      </c>
      <c r="L48" s="33">
        <v>4</v>
      </c>
      <c r="M48" s="33">
        <v>0</v>
      </c>
      <c r="N48" s="33">
        <v>0</v>
      </c>
      <c r="O48" s="106">
        <v>16</v>
      </c>
      <c r="P48" s="33">
        <v>16</v>
      </c>
      <c r="Q48" s="33">
        <v>0</v>
      </c>
      <c r="R48" s="33">
        <v>0</v>
      </c>
      <c r="S48" s="106">
        <f t="shared" si="12"/>
        <v>4</v>
      </c>
      <c r="T48" s="33">
        <v>0</v>
      </c>
      <c r="U48" s="33">
        <v>4</v>
      </c>
      <c r="V48" s="33">
        <v>0</v>
      </c>
      <c r="W48" s="33">
        <v>0</v>
      </c>
      <c r="X48" s="33">
        <v>0</v>
      </c>
      <c r="Y48" s="33">
        <v>0</v>
      </c>
      <c r="Z48" s="106">
        <f t="shared" si="13"/>
        <v>0</v>
      </c>
      <c r="AA48" s="33">
        <v>0</v>
      </c>
      <c r="AB48" s="33">
        <v>0</v>
      </c>
      <c r="AC48" s="33">
        <v>0</v>
      </c>
      <c r="AD48" s="33">
        <v>0</v>
      </c>
      <c r="AE48" s="33">
        <v>0</v>
      </c>
      <c r="AF48" s="33">
        <v>0</v>
      </c>
      <c r="AG48" s="106">
        <f t="shared" si="14"/>
        <v>0</v>
      </c>
      <c r="AH48" s="33">
        <v>0</v>
      </c>
      <c r="AI48" s="33">
        <v>0</v>
      </c>
      <c r="AJ48" s="33">
        <v>0</v>
      </c>
      <c r="AK48" s="33">
        <v>0</v>
      </c>
      <c r="AL48" s="33">
        <v>0</v>
      </c>
      <c r="AM48" s="33">
        <v>0</v>
      </c>
      <c r="AN48" s="120">
        <f t="shared" si="17"/>
        <v>0</v>
      </c>
      <c r="AO48" s="120">
        <f t="shared" si="15"/>
        <v>0</v>
      </c>
      <c r="AP48" s="27" t="s">
        <v>93</v>
      </c>
      <c r="AQ48" s="27" t="s">
        <v>85</v>
      </c>
      <c r="AR48" s="30" t="s">
        <v>158</v>
      </c>
      <c r="AS48" s="27" t="s">
        <v>134</v>
      </c>
      <c r="AT48" s="30" t="s">
        <v>100</v>
      </c>
      <c r="AU48" s="47" t="s">
        <v>135</v>
      </c>
      <c r="AV48" s="36">
        <v>0</v>
      </c>
      <c r="AW48" s="36">
        <v>0.41741200000000001</v>
      </c>
      <c r="AX48" s="127"/>
      <c r="AY48" s="43"/>
      <c r="AZ48" s="43"/>
      <c r="BA48" s="37"/>
      <c r="BB48" s="37"/>
      <c r="BC48" s="123">
        <f t="shared" si="1"/>
        <v>0.41741200000000001</v>
      </c>
      <c r="BD48" s="36"/>
      <c r="BE48" s="44"/>
      <c r="BF48" s="44"/>
      <c r="BG48" s="63"/>
      <c r="BH48" s="124">
        <f t="shared" si="2"/>
        <v>0.41741200000000001</v>
      </c>
      <c r="BI48" s="45">
        <f t="shared" si="16"/>
        <v>0.104353</v>
      </c>
      <c r="BJ48" s="39" t="s">
        <v>88</v>
      </c>
      <c r="BK48" s="136">
        <v>40</v>
      </c>
      <c r="BL48" s="137">
        <v>20</v>
      </c>
      <c r="BM48" s="137">
        <v>40</v>
      </c>
      <c r="BN48" s="137">
        <v>30</v>
      </c>
      <c r="BO48" s="137">
        <v>0</v>
      </c>
      <c r="BP48" s="137">
        <v>10</v>
      </c>
      <c r="BQ48" s="138">
        <f t="shared" si="3"/>
        <v>60</v>
      </c>
      <c r="BR48" s="138">
        <f t="shared" si="4"/>
        <v>70</v>
      </c>
      <c r="BS48" s="138">
        <f t="shared" si="5"/>
        <v>10</v>
      </c>
      <c r="BT48" s="138">
        <f t="shared" si="6"/>
        <v>140</v>
      </c>
      <c r="BU48" s="27"/>
      <c r="BV48" s="8"/>
      <c r="BW48" s="46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</row>
    <row r="49" spans="1:114" ht="13.5" hidden="1" customHeight="1">
      <c r="A49" s="25" t="s">
        <v>237</v>
      </c>
      <c r="B49" s="29" t="s">
        <v>238</v>
      </c>
      <c r="C49" s="29" t="s">
        <v>206</v>
      </c>
      <c r="D49" s="29" t="s">
        <v>77</v>
      </c>
      <c r="E49" s="28" t="s">
        <v>78</v>
      </c>
      <c r="F49" s="25" t="s">
        <v>108</v>
      </c>
      <c r="G49" s="27" t="s">
        <v>92</v>
      </c>
      <c r="H49" s="27" t="s">
        <v>92</v>
      </c>
      <c r="I49" s="30" t="s">
        <v>82</v>
      </c>
      <c r="J49" s="27" t="s">
        <v>87</v>
      </c>
      <c r="K49" s="107">
        <v>44</v>
      </c>
      <c r="L49" s="33">
        <v>0</v>
      </c>
      <c r="M49" s="33">
        <v>40</v>
      </c>
      <c r="N49" s="33">
        <v>4</v>
      </c>
      <c r="O49" s="106">
        <f t="shared" ref="O49:O64" si="18">SUM(P49:R49)</f>
        <v>132</v>
      </c>
      <c r="P49" s="33">
        <v>0</v>
      </c>
      <c r="Q49" s="33">
        <v>104</v>
      </c>
      <c r="R49" s="33">
        <v>28</v>
      </c>
      <c r="S49" s="106">
        <f t="shared" si="12"/>
        <v>0</v>
      </c>
      <c r="T49" s="33">
        <v>0</v>
      </c>
      <c r="U49" s="33">
        <v>0</v>
      </c>
      <c r="V49" s="33">
        <v>0</v>
      </c>
      <c r="W49" s="33">
        <v>0</v>
      </c>
      <c r="X49" s="33">
        <v>0</v>
      </c>
      <c r="Y49" s="33">
        <v>0</v>
      </c>
      <c r="Z49" s="106">
        <f t="shared" si="13"/>
        <v>40</v>
      </c>
      <c r="AA49" s="33">
        <v>14</v>
      </c>
      <c r="AB49" s="33">
        <v>26</v>
      </c>
      <c r="AC49" s="33">
        <v>0</v>
      </c>
      <c r="AD49" s="33">
        <v>0</v>
      </c>
      <c r="AE49" s="33">
        <v>0</v>
      </c>
      <c r="AF49" s="33">
        <v>0</v>
      </c>
      <c r="AG49" s="106">
        <f t="shared" si="14"/>
        <v>4</v>
      </c>
      <c r="AH49" s="33">
        <v>0</v>
      </c>
      <c r="AI49" s="33">
        <v>4</v>
      </c>
      <c r="AJ49" s="33">
        <v>0</v>
      </c>
      <c r="AK49" s="33">
        <v>0</v>
      </c>
      <c r="AL49" s="33">
        <v>0</v>
      </c>
      <c r="AM49" s="33">
        <v>0</v>
      </c>
      <c r="AN49" s="120">
        <f t="shared" si="17"/>
        <v>1</v>
      </c>
      <c r="AO49" s="120">
        <f t="shared" si="15"/>
        <v>9.0909090909090912E-2</v>
      </c>
      <c r="AP49" s="27" t="s">
        <v>93</v>
      </c>
      <c r="AQ49" s="27" t="s">
        <v>85</v>
      </c>
      <c r="AR49" s="30" t="s">
        <v>82</v>
      </c>
      <c r="AS49" s="27" t="s">
        <v>87</v>
      </c>
      <c r="AT49" s="30" t="s">
        <v>109</v>
      </c>
      <c r="AU49" s="47" t="s">
        <v>99</v>
      </c>
      <c r="AV49" s="36">
        <v>1.25</v>
      </c>
      <c r="AW49" s="43"/>
      <c r="AX49" s="37"/>
      <c r="AY49" s="43">
        <v>2.5915319999999999</v>
      </c>
      <c r="AZ49" s="43"/>
      <c r="BA49" s="37"/>
      <c r="BB49" s="37"/>
      <c r="BC49" s="123">
        <f t="shared" si="1"/>
        <v>3.8415319999999999</v>
      </c>
      <c r="BD49" s="36" t="s">
        <v>111</v>
      </c>
      <c r="BE49" s="44"/>
      <c r="BF49" s="44">
        <v>0.75</v>
      </c>
      <c r="BG49" s="63"/>
      <c r="BH49" s="124">
        <f t="shared" si="2"/>
        <v>4.5915319999999999</v>
      </c>
      <c r="BI49" s="45">
        <f t="shared" si="16"/>
        <v>0.104353</v>
      </c>
      <c r="BJ49" s="39" t="s">
        <v>102</v>
      </c>
      <c r="BK49" s="136">
        <v>40</v>
      </c>
      <c r="BL49" s="137">
        <v>20</v>
      </c>
      <c r="BM49" s="137">
        <v>50</v>
      </c>
      <c r="BN49" s="137">
        <v>30</v>
      </c>
      <c r="BO49" s="137">
        <v>0</v>
      </c>
      <c r="BP49" s="137">
        <v>30</v>
      </c>
      <c r="BQ49" s="138">
        <f t="shared" si="3"/>
        <v>60</v>
      </c>
      <c r="BR49" s="138">
        <f t="shared" si="4"/>
        <v>80</v>
      </c>
      <c r="BS49" s="138">
        <f t="shared" si="5"/>
        <v>30</v>
      </c>
      <c r="BT49" s="138">
        <f t="shared" si="6"/>
        <v>170</v>
      </c>
      <c r="BU49" s="27"/>
      <c r="BV49" s="8"/>
      <c r="BW49" s="46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</row>
    <row r="50" spans="1:114" ht="13.5" hidden="1" customHeight="1">
      <c r="A50" s="24" t="s">
        <v>239</v>
      </c>
      <c r="B50" s="27" t="s">
        <v>240</v>
      </c>
      <c r="C50" s="28" t="s">
        <v>206</v>
      </c>
      <c r="D50" s="29" t="s">
        <v>77</v>
      </c>
      <c r="E50" s="28" t="s">
        <v>78</v>
      </c>
      <c r="F50" s="24" t="s">
        <v>108</v>
      </c>
      <c r="G50" s="27" t="s">
        <v>92</v>
      </c>
      <c r="H50" s="27" t="s">
        <v>92</v>
      </c>
      <c r="I50" s="30" t="s">
        <v>82</v>
      </c>
      <c r="J50" s="27" t="s">
        <v>87</v>
      </c>
      <c r="K50" s="112">
        <v>49</v>
      </c>
      <c r="L50" s="53">
        <v>35</v>
      </c>
      <c r="M50" s="53">
        <v>11</v>
      </c>
      <c r="N50" s="53">
        <v>3</v>
      </c>
      <c r="O50" s="106">
        <f t="shared" si="18"/>
        <v>283</v>
      </c>
      <c r="P50" s="53">
        <v>219</v>
      </c>
      <c r="Q50" s="33">
        <v>46</v>
      </c>
      <c r="R50" s="33">
        <v>18</v>
      </c>
      <c r="S50" s="106">
        <f t="shared" si="12"/>
        <v>35</v>
      </c>
      <c r="T50" s="33">
        <v>0</v>
      </c>
      <c r="U50" s="53">
        <v>16</v>
      </c>
      <c r="V50" s="33">
        <v>13</v>
      </c>
      <c r="W50" s="33">
        <v>6</v>
      </c>
      <c r="X50" s="33">
        <v>0</v>
      </c>
      <c r="Y50" s="33">
        <v>0</v>
      </c>
      <c r="Z50" s="106">
        <f t="shared" si="13"/>
        <v>11</v>
      </c>
      <c r="AA50" s="33">
        <v>0</v>
      </c>
      <c r="AB50" s="33">
        <v>4</v>
      </c>
      <c r="AC50" s="33">
        <v>3</v>
      </c>
      <c r="AD50" s="33">
        <v>2</v>
      </c>
      <c r="AE50" s="33">
        <v>2</v>
      </c>
      <c r="AF50" s="33">
        <v>0</v>
      </c>
      <c r="AG50" s="106">
        <f t="shared" si="14"/>
        <v>3</v>
      </c>
      <c r="AH50" s="33">
        <v>0</v>
      </c>
      <c r="AI50" s="33">
        <v>2</v>
      </c>
      <c r="AJ50" s="33">
        <v>1</v>
      </c>
      <c r="AK50" s="33">
        <v>0</v>
      </c>
      <c r="AL50" s="33">
        <v>0</v>
      </c>
      <c r="AM50" s="33">
        <v>0</v>
      </c>
      <c r="AN50" s="120">
        <f>(Z50+AG50)/K50</f>
        <v>0.2857142857142857</v>
      </c>
      <c r="AO50" s="120">
        <f t="shared" si="15"/>
        <v>6.1224489795918366E-2</v>
      </c>
      <c r="AP50" s="27" t="s">
        <v>93</v>
      </c>
      <c r="AQ50" s="27" t="s">
        <v>241</v>
      </c>
      <c r="AR50" s="30" t="s">
        <v>82</v>
      </c>
      <c r="AS50" s="27" t="s">
        <v>87</v>
      </c>
      <c r="AT50" s="35" t="s">
        <v>109</v>
      </c>
      <c r="AU50" s="47" t="s">
        <v>99</v>
      </c>
      <c r="AV50" s="36">
        <v>0.75</v>
      </c>
      <c r="AW50" s="36"/>
      <c r="AX50" s="126"/>
      <c r="AY50" s="36">
        <v>2.5632969999999999</v>
      </c>
      <c r="AZ50" s="36">
        <v>0.6</v>
      </c>
      <c r="BA50" s="37"/>
      <c r="BB50" s="37"/>
      <c r="BC50" s="123">
        <f t="shared" si="1"/>
        <v>3.913297</v>
      </c>
      <c r="BD50" s="24"/>
      <c r="BE50" s="44"/>
      <c r="BF50" s="44">
        <v>1.2</v>
      </c>
      <c r="BG50" s="63"/>
      <c r="BH50" s="124">
        <f t="shared" si="2"/>
        <v>5.1132970000000002</v>
      </c>
      <c r="BI50" s="45">
        <f t="shared" si="16"/>
        <v>0.104353</v>
      </c>
      <c r="BJ50" s="39" t="s">
        <v>88</v>
      </c>
      <c r="BK50" s="136">
        <v>40</v>
      </c>
      <c r="BL50" s="137">
        <v>20</v>
      </c>
      <c r="BM50" s="137">
        <v>50</v>
      </c>
      <c r="BN50" s="137">
        <v>30</v>
      </c>
      <c r="BO50" s="137">
        <v>0</v>
      </c>
      <c r="BP50" s="137">
        <v>20</v>
      </c>
      <c r="BQ50" s="138">
        <f t="shared" si="3"/>
        <v>60</v>
      </c>
      <c r="BR50" s="138">
        <f t="shared" si="4"/>
        <v>80</v>
      </c>
      <c r="BS50" s="138">
        <f t="shared" si="5"/>
        <v>20</v>
      </c>
      <c r="BT50" s="138">
        <f t="shared" si="6"/>
        <v>160</v>
      </c>
      <c r="BU50" s="55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</row>
    <row r="51" spans="1:114" ht="13.5" hidden="1" customHeight="1">
      <c r="A51" s="24" t="s">
        <v>242</v>
      </c>
      <c r="B51" s="28" t="s">
        <v>243</v>
      </c>
      <c r="C51" s="28" t="s">
        <v>206</v>
      </c>
      <c r="D51" s="29" t="s">
        <v>77</v>
      </c>
      <c r="E51" s="28" t="s">
        <v>78</v>
      </c>
      <c r="F51" s="24" t="s">
        <v>79</v>
      </c>
      <c r="G51" s="28" t="s">
        <v>80</v>
      </c>
      <c r="H51" s="28" t="s">
        <v>80</v>
      </c>
      <c r="I51" s="31" t="s">
        <v>100</v>
      </c>
      <c r="J51" s="47" t="s">
        <v>244</v>
      </c>
      <c r="K51" s="112">
        <v>35</v>
      </c>
      <c r="L51" s="33">
        <v>24</v>
      </c>
      <c r="M51" s="33">
        <v>9</v>
      </c>
      <c r="N51" s="33">
        <v>2</v>
      </c>
      <c r="O51" s="106">
        <f t="shared" si="18"/>
        <v>162</v>
      </c>
      <c r="P51" s="33">
        <v>116</v>
      </c>
      <c r="Q51" s="33">
        <v>38</v>
      </c>
      <c r="R51" s="33">
        <v>8</v>
      </c>
      <c r="S51" s="106">
        <f t="shared" si="12"/>
        <v>24</v>
      </c>
      <c r="T51" s="33">
        <v>0</v>
      </c>
      <c r="U51" s="33">
        <v>10</v>
      </c>
      <c r="V51" s="33">
        <v>8</v>
      </c>
      <c r="W51" s="33">
        <v>6</v>
      </c>
      <c r="X51" s="33">
        <v>0</v>
      </c>
      <c r="Y51" s="33">
        <v>0</v>
      </c>
      <c r="Z51" s="106">
        <f t="shared" si="13"/>
        <v>9</v>
      </c>
      <c r="AA51" s="33">
        <v>0</v>
      </c>
      <c r="AB51" s="33">
        <v>8</v>
      </c>
      <c r="AC51" s="33">
        <v>0</v>
      </c>
      <c r="AD51" s="33">
        <v>0</v>
      </c>
      <c r="AE51" s="33">
        <v>1</v>
      </c>
      <c r="AF51" s="33">
        <v>0</v>
      </c>
      <c r="AG51" s="106">
        <f t="shared" si="14"/>
        <v>2</v>
      </c>
      <c r="AH51" s="33">
        <v>0</v>
      </c>
      <c r="AI51" s="33">
        <v>2</v>
      </c>
      <c r="AJ51" s="33">
        <v>0</v>
      </c>
      <c r="AK51" s="33">
        <v>0</v>
      </c>
      <c r="AL51" s="33">
        <v>0</v>
      </c>
      <c r="AM51" s="33">
        <v>0</v>
      </c>
      <c r="AN51" s="120">
        <f t="shared" ref="AN51:AN57" si="19">(M51+N51)/K51</f>
        <v>0.31428571428571428</v>
      </c>
      <c r="AO51" s="120">
        <f t="shared" si="15"/>
        <v>5.7142857142857141E-2</v>
      </c>
      <c r="AP51" s="27" t="s">
        <v>93</v>
      </c>
      <c r="AQ51" s="29" t="s">
        <v>85</v>
      </c>
      <c r="AR51" s="35" t="s">
        <v>100</v>
      </c>
      <c r="AS51" s="47" t="s">
        <v>244</v>
      </c>
      <c r="AT51" s="35" t="s">
        <v>86</v>
      </c>
      <c r="AU51" s="47" t="s">
        <v>146</v>
      </c>
      <c r="AV51" s="36">
        <v>0</v>
      </c>
      <c r="AW51" s="43">
        <v>2.117</v>
      </c>
      <c r="AX51" s="43">
        <v>2.117</v>
      </c>
      <c r="AY51" s="43"/>
      <c r="AZ51" s="37"/>
      <c r="BA51" s="37"/>
      <c r="BB51" s="37"/>
      <c r="BC51" s="123">
        <f t="shared" si="1"/>
        <v>4.234</v>
      </c>
      <c r="BD51" s="36" t="s">
        <v>111</v>
      </c>
      <c r="BE51" s="44"/>
      <c r="BF51" s="44"/>
      <c r="BG51" s="44"/>
      <c r="BH51" s="124">
        <f t="shared" si="2"/>
        <v>4.234</v>
      </c>
      <c r="BI51" s="59">
        <f t="shared" si="16"/>
        <v>0.12097142857142858</v>
      </c>
      <c r="BJ51" s="39" t="s">
        <v>102</v>
      </c>
      <c r="BK51" s="136">
        <v>40</v>
      </c>
      <c r="BL51" s="137">
        <v>20</v>
      </c>
      <c r="BM51" s="137">
        <v>10</v>
      </c>
      <c r="BN51" s="137">
        <v>70</v>
      </c>
      <c r="BO51" s="137">
        <v>20</v>
      </c>
      <c r="BP51" s="137">
        <v>20</v>
      </c>
      <c r="BQ51" s="138">
        <f t="shared" si="3"/>
        <v>60</v>
      </c>
      <c r="BR51" s="138">
        <f t="shared" si="4"/>
        <v>80</v>
      </c>
      <c r="BS51" s="138">
        <f t="shared" si="5"/>
        <v>40</v>
      </c>
      <c r="BT51" s="138">
        <f t="shared" si="6"/>
        <v>180</v>
      </c>
      <c r="BU51" s="27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</row>
    <row r="52" spans="1:114" ht="12.75" hidden="1" customHeight="1">
      <c r="A52" s="26" t="s">
        <v>245</v>
      </c>
      <c r="B52" s="27" t="s">
        <v>246</v>
      </c>
      <c r="C52" s="30" t="s">
        <v>206</v>
      </c>
      <c r="D52" s="30" t="s">
        <v>77</v>
      </c>
      <c r="E52" s="28" t="s">
        <v>78</v>
      </c>
      <c r="F52" s="25" t="s">
        <v>79</v>
      </c>
      <c r="G52" s="30" t="s">
        <v>80</v>
      </c>
      <c r="H52" s="30" t="s">
        <v>81</v>
      </c>
      <c r="I52" s="30" t="s">
        <v>100</v>
      </c>
      <c r="J52" s="58" t="s">
        <v>119</v>
      </c>
      <c r="K52" s="107">
        <v>33</v>
      </c>
      <c r="L52" s="33">
        <v>33</v>
      </c>
      <c r="M52" s="33">
        <v>0</v>
      </c>
      <c r="N52" s="33">
        <v>0</v>
      </c>
      <c r="O52" s="106">
        <f t="shared" si="18"/>
        <v>136</v>
      </c>
      <c r="P52" s="33">
        <v>136</v>
      </c>
      <c r="Q52" s="33">
        <v>0</v>
      </c>
      <c r="R52" s="33">
        <v>0</v>
      </c>
      <c r="S52" s="106">
        <f t="shared" si="12"/>
        <v>33</v>
      </c>
      <c r="T52" s="33">
        <v>0</v>
      </c>
      <c r="U52" s="33">
        <v>29</v>
      </c>
      <c r="V52" s="33">
        <v>4</v>
      </c>
      <c r="W52" s="33">
        <v>0</v>
      </c>
      <c r="X52" s="33">
        <v>0</v>
      </c>
      <c r="Y52" s="33">
        <v>0</v>
      </c>
      <c r="Z52" s="106">
        <f t="shared" si="13"/>
        <v>0</v>
      </c>
      <c r="AA52" s="33">
        <v>0</v>
      </c>
      <c r="AB52" s="33">
        <v>0</v>
      </c>
      <c r="AC52" s="33">
        <v>0</v>
      </c>
      <c r="AD52" s="33">
        <v>0</v>
      </c>
      <c r="AE52" s="33">
        <v>0</v>
      </c>
      <c r="AF52" s="33">
        <v>0</v>
      </c>
      <c r="AG52" s="106">
        <f t="shared" si="14"/>
        <v>0</v>
      </c>
      <c r="AH52" s="33">
        <v>0</v>
      </c>
      <c r="AI52" s="33">
        <v>0</v>
      </c>
      <c r="AJ52" s="33">
        <v>0</v>
      </c>
      <c r="AK52" s="33">
        <v>0</v>
      </c>
      <c r="AL52" s="33">
        <v>0</v>
      </c>
      <c r="AM52" s="33">
        <v>0</v>
      </c>
      <c r="AN52" s="120">
        <f t="shared" si="19"/>
        <v>0</v>
      </c>
      <c r="AO52" s="120">
        <f t="shared" si="15"/>
        <v>0</v>
      </c>
      <c r="AP52" s="27" t="s">
        <v>84</v>
      </c>
      <c r="AQ52" s="27" t="s">
        <v>85</v>
      </c>
      <c r="AR52" s="30" t="s">
        <v>100</v>
      </c>
      <c r="AS52" s="58" t="s">
        <v>119</v>
      </c>
      <c r="AT52" s="30" t="s">
        <v>109</v>
      </c>
      <c r="AU52" s="35" t="s">
        <v>101</v>
      </c>
      <c r="AV52" s="36">
        <v>0</v>
      </c>
      <c r="AW52" s="36">
        <v>1</v>
      </c>
      <c r="AX52" s="36">
        <v>1.7</v>
      </c>
      <c r="AY52" s="36"/>
      <c r="AZ52" s="36"/>
      <c r="BA52" s="36"/>
      <c r="BB52" s="36"/>
      <c r="BC52" s="123">
        <f t="shared" si="1"/>
        <v>2.7</v>
      </c>
      <c r="BD52" s="36"/>
      <c r="BE52" s="49"/>
      <c r="BF52" s="49"/>
      <c r="BG52" s="63"/>
      <c r="BH52" s="124">
        <f t="shared" si="2"/>
        <v>2.7</v>
      </c>
      <c r="BI52" s="45">
        <f t="shared" si="16"/>
        <v>8.1818181818181818E-2</v>
      </c>
      <c r="BJ52" s="39" t="s">
        <v>102</v>
      </c>
      <c r="BK52" s="136">
        <v>40</v>
      </c>
      <c r="BL52" s="137">
        <v>20</v>
      </c>
      <c r="BM52" s="137">
        <v>40</v>
      </c>
      <c r="BN52" s="137">
        <v>70</v>
      </c>
      <c r="BO52" s="137">
        <v>20</v>
      </c>
      <c r="BP52" s="137">
        <v>10</v>
      </c>
      <c r="BQ52" s="138">
        <f t="shared" si="3"/>
        <v>60</v>
      </c>
      <c r="BR52" s="138">
        <f t="shared" si="4"/>
        <v>110</v>
      </c>
      <c r="BS52" s="138">
        <f t="shared" si="5"/>
        <v>30</v>
      </c>
      <c r="BT52" s="138">
        <f t="shared" si="6"/>
        <v>200</v>
      </c>
      <c r="BU52" s="55"/>
      <c r="BV52" s="8"/>
      <c r="BW52" s="46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</row>
    <row r="53" spans="1:114" ht="13.5" hidden="1" customHeight="1">
      <c r="A53" s="26" t="s">
        <v>247</v>
      </c>
      <c r="B53" s="27" t="s">
        <v>248</v>
      </c>
      <c r="C53" s="30" t="s">
        <v>206</v>
      </c>
      <c r="D53" s="30" t="s">
        <v>77</v>
      </c>
      <c r="E53" s="28" t="s">
        <v>78</v>
      </c>
      <c r="F53" s="25" t="s">
        <v>79</v>
      </c>
      <c r="G53" s="30" t="s">
        <v>80</v>
      </c>
      <c r="H53" s="30" t="s">
        <v>80</v>
      </c>
      <c r="I53" s="30" t="s">
        <v>100</v>
      </c>
      <c r="J53" s="58" t="s">
        <v>119</v>
      </c>
      <c r="K53" s="107">
        <v>56</v>
      </c>
      <c r="L53" s="33">
        <v>35</v>
      </c>
      <c r="M53" s="33">
        <v>17</v>
      </c>
      <c r="N53" s="33">
        <v>4</v>
      </c>
      <c r="O53" s="106">
        <f t="shared" si="18"/>
        <v>246</v>
      </c>
      <c r="P53" s="33">
        <v>151</v>
      </c>
      <c r="Q53" s="33">
        <v>79</v>
      </c>
      <c r="R53" s="33">
        <v>16</v>
      </c>
      <c r="S53" s="106">
        <f t="shared" si="12"/>
        <v>35</v>
      </c>
      <c r="T53" s="33">
        <v>0</v>
      </c>
      <c r="U53" s="33">
        <v>24</v>
      </c>
      <c r="V53" s="33">
        <v>11</v>
      </c>
      <c r="W53" s="33">
        <v>0</v>
      </c>
      <c r="X53" s="33">
        <v>0</v>
      </c>
      <c r="Y53" s="33">
        <v>0</v>
      </c>
      <c r="Z53" s="106">
        <f t="shared" si="13"/>
        <v>17</v>
      </c>
      <c r="AA53" s="33">
        <v>0</v>
      </c>
      <c r="AB53" s="33">
        <v>10</v>
      </c>
      <c r="AC53" s="33">
        <v>5</v>
      </c>
      <c r="AD53" s="33">
        <v>0</v>
      </c>
      <c r="AE53" s="33">
        <v>2</v>
      </c>
      <c r="AF53" s="33">
        <v>0</v>
      </c>
      <c r="AG53" s="106">
        <f t="shared" si="14"/>
        <v>4</v>
      </c>
      <c r="AH53" s="33">
        <v>0</v>
      </c>
      <c r="AI53" s="33">
        <v>4</v>
      </c>
      <c r="AJ53" s="33">
        <v>0</v>
      </c>
      <c r="AK53" s="33">
        <v>0</v>
      </c>
      <c r="AL53" s="33">
        <v>0</v>
      </c>
      <c r="AM53" s="33">
        <v>0</v>
      </c>
      <c r="AN53" s="120">
        <f t="shared" si="19"/>
        <v>0.375</v>
      </c>
      <c r="AO53" s="120">
        <f t="shared" si="15"/>
        <v>7.1428571428571425E-2</v>
      </c>
      <c r="AP53" s="27" t="s">
        <v>93</v>
      </c>
      <c r="AQ53" s="27" t="s">
        <v>85</v>
      </c>
      <c r="AR53" s="30" t="s">
        <v>100</v>
      </c>
      <c r="AS53" s="58" t="s">
        <v>119</v>
      </c>
      <c r="AT53" s="30" t="s">
        <v>109</v>
      </c>
      <c r="AU53" s="35" t="s">
        <v>101</v>
      </c>
      <c r="AV53" s="36">
        <v>0</v>
      </c>
      <c r="AW53" s="36">
        <v>1</v>
      </c>
      <c r="AX53" s="36">
        <v>6.26</v>
      </c>
      <c r="AY53" s="36"/>
      <c r="AZ53" s="36"/>
      <c r="BA53" s="36"/>
      <c r="BB53" s="36"/>
      <c r="BC53" s="123">
        <f t="shared" si="1"/>
        <v>7.26</v>
      </c>
      <c r="BD53" s="36"/>
      <c r="BE53" s="49"/>
      <c r="BF53" s="49"/>
      <c r="BG53" s="63"/>
      <c r="BH53" s="124">
        <f t="shared" si="2"/>
        <v>7.26</v>
      </c>
      <c r="BI53" s="45">
        <f t="shared" si="16"/>
        <v>0.12964285714285714</v>
      </c>
      <c r="BJ53" s="39" t="s">
        <v>102</v>
      </c>
      <c r="BK53" s="136">
        <v>40</v>
      </c>
      <c r="BL53" s="137">
        <v>20</v>
      </c>
      <c r="BM53" s="137">
        <v>40</v>
      </c>
      <c r="BN53" s="137">
        <v>70</v>
      </c>
      <c r="BO53" s="137">
        <v>20</v>
      </c>
      <c r="BP53" s="137">
        <v>20</v>
      </c>
      <c r="BQ53" s="138">
        <f t="shared" si="3"/>
        <v>60</v>
      </c>
      <c r="BR53" s="138">
        <f t="shared" si="4"/>
        <v>110</v>
      </c>
      <c r="BS53" s="138">
        <f t="shared" si="5"/>
        <v>40</v>
      </c>
      <c r="BT53" s="138">
        <f t="shared" si="6"/>
        <v>210</v>
      </c>
      <c r="BU53" s="55"/>
      <c r="BV53" s="8"/>
      <c r="BW53" s="46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</row>
    <row r="54" spans="1:114" ht="13.5" hidden="1" customHeight="1">
      <c r="A54" s="24" t="s">
        <v>249</v>
      </c>
      <c r="B54" s="28" t="s">
        <v>250</v>
      </c>
      <c r="C54" s="28" t="s">
        <v>206</v>
      </c>
      <c r="D54" s="29" t="s">
        <v>77</v>
      </c>
      <c r="E54" s="28" t="s">
        <v>78</v>
      </c>
      <c r="F54" s="24" t="s">
        <v>108</v>
      </c>
      <c r="G54" s="28" t="s">
        <v>92</v>
      </c>
      <c r="H54" s="28" t="s">
        <v>92</v>
      </c>
      <c r="I54" s="31" t="s">
        <v>86</v>
      </c>
      <c r="J54" s="47" t="s">
        <v>140</v>
      </c>
      <c r="K54" s="107">
        <v>6</v>
      </c>
      <c r="L54" s="33">
        <f>T54+U54+V54+W54+X54+Y54</f>
        <v>0</v>
      </c>
      <c r="M54" s="33">
        <v>3</v>
      </c>
      <c r="N54" s="33">
        <v>3</v>
      </c>
      <c r="O54" s="106">
        <f t="shared" si="18"/>
        <v>24</v>
      </c>
      <c r="P54" s="33">
        <v>0</v>
      </c>
      <c r="Q54" s="33">
        <v>12</v>
      </c>
      <c r="R54" s="33">
        <v>12</v>
      </c>
      <c r="S54" s="106">
        <f t="shared" si="12"/>
        <v>0</v>
      </c>
      <c r="T54" s="33">
        <v>0</v>
      </c>
      <c r="U54" s="33">
        <v>0</v>
      </c>
      <c r="V54" s="33">
        <v>0</v>
      </c>
      <c r="W54" s="33">
        <v>0</v>
      </c>
      <c r="X54" s="33">
        <v>0</v>
      </c>
      <c r="Y54" s="33">
        <v>0</v>
      </c>
      <c r="Z54" s="106">
        <f t="shared" si="13"/>
        <v>3</v>
      </c>
      <c r="AA54" s="33">
        <v>0</v>
      </c>
      <c r="AB54" s="33">
        <v>3</v>
      </c>
      <c r="AC54" s="33">
        <v>0</v>
      </c>
      <c r="AD54" s="33">
        <v>0</v>
      </c>
      <c r="AE54" s="33">
        <v>0</v>
      </c>
      <c r="AF54" s="33">
        <v>0</v>
      </c>
      <c r="AG54" s="106">
        <f t="shared" si="14"/>
        <v>3</v>
      </c>
      <c r="AH54" s="33">
        <v>0</v>
      </c>
      <c r="AI54" s="33">
        <v>3</v>
      </c>
      <c r="AJ54" s="33">
        <v>0</v>
      </c>
      <c r="AK54" s="33">
        <v>0</v>
      </c>
      <c r="AL54" s="33">
        <v>0</v>
      </c>
      <c r="AM54" s="33">
        <v>0</v>
      </c>
      <c r="AN54" s="120">
        <f t="shared" si="19"/>
        <v>1</v>
      </c>
      <c r="AO54" s="120">
        <f t="shared" si="15"/>
        <v>0.5</v>
      </c>
      <c r="AP54" s="27" t="s">
        <v>93</v>
      </c>
      <c r="AQ54" s="28" t="s">
        <v>85</v>
      </c>
      <c r="AR54" s="35" t="s">
        <v>86</v>
      </c>
      <c r="AS54" s="47" t="s">
        <v>140</v>
      </c>
      <c r="AT54" s="35" t="s">
        <v>109</v>
      </c>
      <c r="AU54" s="47" t="s">
        <v>98</v>
      </c>
      <c r="AV54" s="36">
        <v>0</v>
      </c>
      <c r="AW54" s="43"/>
      <c r="AX54" s="43"/>
      <c r="AY54" s="43">
        <v>0.62611799999999995</v>
      </c>
      <c r="AZ54" s="37"/>
      <c r="BA54" s="37"/>
      <c r="BB54" s="37"/>
      <c r="BC54" s="123">
        <f t="shared" si="1"/>
        <v>0.62611799999999995</v>
      </c>
      <c r="BD54" s="36" t="s">
        <v>111</v>
      </c>
      <c r="BE54" s="44"/>
      <c r="BF54" s="44"/>
      <c r="BG54" s="44"/>
      <c r="BH54" s="124">
        <f t="shared" si="2"/>
        <v>0.62611799999999995</v>
      </c>
      <c r="BI54" s="59">
        <f t="shared" si="16"/>
        <v>0.10435299999999999</v>
      </c>
      <c r="BJ54" s="39" t="s">
        <v>102</v>
      </c>
      <c r="BK54" s="136">
        <v>40</v>
      </c>
      <c r="BL54" s="137">
        <v>20</v>
      </c>
      <c r="BM54" s="137">
        <v>50</v>
      </c>
      <c r="BN54" s="137">
        <v>10</v>
      </c>
      <c r="BO54" s="137">
        <v>20</v>
      </c>
      <c r="BP54" s="137">
        <v>30</v>
      </c>
      <c r="BQ54" s="138">
        <f t="shared" si="3"/>
        <v>60</v>
      </c>
      <c r="BR54" s="138">
        <f t="shared" si="4"/>
        <v>60</v>
      </c>
      <c r="BS54" s="138">
        <f t="shared" si="5"/>
        <v>50</v>
      </c>
      <c r="BT54" s="138">
        <f t="shared" si="6"/>
        <v>170</v>
      </c>
      <c r="BU54" s="27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</row>
    <row r="55" spans="1:114" ht="13.5" hidden="1" customHeight="1">
      <c r="A55" s="24" t="s">
        <v>251</v>
      </c>
      <c r="B55" s="28" t="s">
        <v>252</v>
      </c>
      <c r="C55" s="28" t="s">
        <v>253</v>
      </c>
      <c r="D55" s="28" t="s">
        <v>155</v>
      </c>
      <c r="E55" s="28" t="s">
        <v>151</v>
      </c>
      <c r="F55" s="24" t="s">
        <v>79</v>
      </c>
      <c r="G55" s="28" t="s">
        <v>91</v>
      </c>
      <c r="H55" s="28" t="s">
        <v>92</v>
      </c>
      <c r="I55" s="31" t="s">
        <v>158</v>
      </c>
      <c r="J55" s="47" t="s">
        <v>119</v>
      </c>
      <c r="K55" s="113">
        <v>56</v>
      </c>
      <c r="L55" s="33">
        <v>42</v>
      </c>
      <c r="M55" s="33">
        <v>10</v>
      </c>
      <c r="N55" s="33">
        <v>4</v>
      </c>
      <c r="O55" s="106">
        <f t="shared" si="18"/>
        <v>308</v>
      </c>
      <c r="P55" s="33">
        <v>228</v>
      </c>
      <c r="Q55" s="33">
        <v>64</v>
      </c>
      <c r="R55" s="33">
        <v>16</v>
      </c>
      <c r="S55" s="106">
        <f t="shared" si="12"/>
        <v>42</v>
      </c>
      <c r="T55" s="33">
        <v>0</v>
      </c>
      <c r="U55" s="33">
        <v>4</v>
      </c>
      <c r="V55" s="33">
        <v>16</v>
      </c>
      <c r="W55" s="33">
        <v>22</v>
      </c>
      <c r="X55" s="33">
        <v>0</v>
      </c>
      <c r="Y55" s="33">
        <v>0</v>
      </c>
      <c r="Z55" s="106">
        <f t="shared" si="13"/>
        <v>10</v>
      </c>
      <c r="AA55" s="33">
        <v>0</v>
      </c>
      <c r="AB55" s="33">
        <v>4</v>
      </c>
      <c r="AC55" s="33">
        <v>0</v>
      </c>
      <c r="AD55" s="33">
        <v>0</v>
      </c>
      <c r="AE55" s="33">
        <v>6</v>
      </c>
      <c r="AF55" s="33">
        <v>0</v>
      </c>
      <c r="AG55" s="106">
        <f t="shared" si="14"/>
        <v>4</v>
      </c>
      <c r="AH55" s="33">
        <v>0</v>
      </c>
      <c r="AI55" s="33">
        <v>4</v>
      </c>
      <c r="AJ55" s="33">
        <v>0</v>
      </c>
      <c r="AK55" s="33">
        <v>0</v>
      </c>
      <c r="AL55" s="33">
        <v>0</v>
      </c>
      <c r="AM55" s="33">
        <v>0</v>
      </c>
      <c r="AN55" s="120">
        <f t="shared" si="19"/>
        <v>0.25</v>
      </c>
      <c r="AO55" s="120">
        <f t="shared" si="15"/>
        <v>7.1428571428571425E-2</v>
      </c>
      <c r="AP55" s="27" t="s">
        <v>93</v>
      </c>
      <c r="AQ55" s="28" t="s">
        <v>85</v>
      </c>
      <c r="AR55" s="35" t="s">
        <v>158</v>
      </c>
      <c r="AS55" s="47" t="s">
        <v>119</v>
      </c>
      <c r="AT55" s="47" t="s">
        <v>82</v>
      </c>
      <c r="AU55" s="47" t="s">
        <v>119</v>
      </c>
      <c r="AV55" s="36">
        <v>0</v>
      </c>
      <c r="AW55" s="43">
        <v>2.5</v>
      </c>
      <c r="AX55" s="43">
        <v>3.4839587000000001</v>
      </c>
      <c r="AY55" s="43"/>
      <c r="AZ55" s="37"/>
      <c r="BA55" s="37"/>
      <c r="BB55" s="37"/>
      <c r="BC55" s="123">
        <f t="shared" si="1"/>
        <v>5.9839587000000005</v>
      </c>
      <c r="BD55" s="36" t="s">
        <v>111</v>
      </c>
      <c r="BE55" s="44"/>
      <c r="BF55" s="44">
        <v>0.9</v>
      </c>
      <c r="BG55" s="44"/>
      <c r="BH55" s="124">
        <f t="shared" si="2"/>
        <v>6.8839587000000009</v>
      </c>
      <c r="BI55" s="59">
        <f t="shared" si="16"/>
        <v>0.12292783392857144</v>
      </c>
      <c r="BJ55" s="39" t="s">
        <v>102</v>
      </c>
      <c r="BK55" s="136">
        <v>50</v>
      </c>
      <c r="BL55" s="137">
        <v>50</v>
      </c>
      <c r="BM55" s="137">
        <v>30</v>
      </c>
      <c r="BN55" s="137">
        <v>30</v>
      </c>
      <c r="BO55" s="137">
        <v>0</v>
      </c>
      <c r="BP55" s="137">
        <v>20</v>
      </c>
      <c r="BQ55" s="138">
        <f t="shared" si="3"/>
        <v>100</v>
      </c>
      <c r="BR55" s="138">
        <f t="shared" si="4"/>
        <v>60</v>
      </c>
      <c r="BS55" s="138">
        <f t="shared" si="5"/>
        <v>20</v>
      </c>
      <c r="BT55" s="138">
        <f t="shared" si="6"/>
        <v>180</v>
      </c>
      <c r="BU55" s="27"/>
      <c r="BV55" s="8"/>
      <c r="BW55" s="46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</row>
    <row r="56" spans="1:114" ht="13.5" hidden="1" customHeight="1">
      <c r="A56" s="60" t="s">
        <v>254</v>
      </c>
      <c r="B56" s="29" t="s">
        <v>255</v>
      </c>
      <c r="C56" s="30" t="s">
        <v>253</v>
      </c>
      <c r="D56" s="62" t="s">
        <v>155</v>
      </c>
      <c r="E56" s="64" t="s">
        <v>151</v>
      </c>
      <c r="F56" s="60" t="s">
        <v>108</v>
      </c>
      <c r="G56" s="47" t="s">
        <v>92</v>
      </c>
      <c r="H56" s="47" t="s">
        <v>92</v>
      </c>
      <c r="I56" s="27" t="s">
        <v>158</v>
      </c>
      <c r="J56" s="47" t="s">
        <v>134</v>
      </c>
      <c r="K56" s="109">
        <v>19</v>
      </c>
      <c r="L56" s="24">
        <v>13</v>
      </c>
      <c r="M56" s="24">
        <v>5</v>
      </c>
      <c r="N56" s="24">
        <v>1</v>
      </c>
      <c r="O56" s="114">
        <f t="shared" si="18"/>
        <v>85</v>
      </c>
      <c r="P56" s="24">
        <v>61</v>
      </c>
      <c r="Q56" s="24">
        <v>20</v>
      </c>
      <c r="R56" s="24">
        <v>4</v>
      </c>
      <c r="S56" s="106">
        <f t="shared" si="12"/>
        <v>13</v>
      </c>
      <c r="T56" s="24">
        <v>0</v>
      </c>
      <c r="U56" s="24">
        <v>6</v>
      </c>
      <c r="V56" s="24">
        <v>5</v>
      </c>
      <c r="W56" s="24">
        <v>2</v>
      </c>
      <c r="X56" s="24">
        <v>0</v>
      </c>
      <c r="Y56" s="24">
        <v>0</v>
      </c>
      <c r="Z56" s="106">
        <f t="shared" si="13"/>
        <v>5</v>
      </c>
      <c r="AA56" s="24">
        <v>0</v>
      </c>
      <c r="AB56" s="24">
        <v>4</v>
      </c>
      <c r="AC56" s="24">
        <v>0</v>
      </c>
      <c r="AD56" s="24">
        <v>0</v>
      </c>
      <c r="AE56" s="24">
        <v>1</v>
      </c>
      <c r="AF56" s="24">
        <v>0</v>
      </c>
      <c r="AG56" s="114">
        <f t="shared" si="14"/>
        <v>1</v>
      </c>
      <c r="AH56" s="24">
        <v>0</v>
      </c>
      <c r="AI56" s="24">
        <v>1</v>
      </c>
      <c r="AJ56" s="24">
        <v>0</v>
      </c>
      <c r="AK56" s="24">
        <v>0</v>
      </c>
      <c r="AL56" s="24">
        <v>0</v>
      </c>
      <c r="AM56" s="24">
        <v>0</v>
      </c>
      <c r="AN56" s="120">
        <f t="shared" si="19"/>
        <v>0.31578947368421051</v>
      </c>
      <c r="AO56" s="120">
        <f t="shared" si="15"/>
        <v>5.2631578947368418E-2</v>
      </c>
      <c r="AP56" s="27" t="s">
        <v>93</v>
      </c>
      <c r="AQ56" s="29" t="s">
        <v>85</v>
      </c>
      <c r="AR56" s="27" t="s">
        <v>158</v>
      </c>
      <c r="AS56" s="47" t="s">
        <v>99</v>
      </c>
      <c r="AT56" s="27" t="s">
        <v>100</v>
      </c>
      <c r="AU56" s="28" t="s">
        <v>134</v>
      </c>
      <c r="AV56" s="36">
        <v>0.5</v>
      </c>
      <c r="AW56" s="43">
        <v>1.3265799599999999</v>
      </c>
      <c r="AX56" s="43"/>
      <c r="AY56" s="37"/>
      <c r="AZ56" s="37"/>
      <c r="BA56" s="37"/>
      <c r="BB56" s="37"/>
      <c r="BC56" s="123">
        <f t="shared" si="1"/>
        <v>1.8265799599999999</v>
      </c>
      <c r="BD56" s="24" t="s">
        <v>111</v>
      </c>
      <c r="BE56" s="44"/>
      <c r="BF56" s="44">
        <v>0.4</v>
      </c>
      <c r="BG56" s="30"/>
      <c r="BH56" s="124">
        <f t="shared" si="2"/>
        <v>2.22657996</v>
      </c>
      <c r="BI56" s="59">
        <f t="shared" si="16"/>
        <v>0.11718841894736842</v>
      </c>
      <c r="BJ56" s="39" t="s">
        <v>102</v>
      </c>
      <c r="BK56" s="136">
        <v>50</v>
      </c>
      <c r="BL56" s="137">
        <v>50</v>
      </c>
      <c r="BM56" s="137">
        <v>50</v>
      </c>
      <c r="BN56" s="137">
        <v>30</v>
      </c>
      <c r="BO56" s="137">
        <v>20</v>
      </c>
      <c r="BP56" s="137">
        <v>20</v>
      </c>
      <c r="BQ56" s="138">
        <f t="shared" si="3"/>
        <v>100</v>
      </c>
      <c r="BR56" s="138">
        <f t="shared" si="4"/>
        <v>80</v>
      </c>
      <c r="BS56" s="138">
        <f t="shared" si="5"/>
        <v>40</v>
      </c>
      <c r="BT56" s="138">
        <f t="shared" si="6"/>
        <v>220</v>
      </c>
      <c r="BU56" s="27"/>
      <c r="BV56" s="8"/>
      <c r="BW56" s="46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</row>
    <row r="57" spans="1:114" ht="13.5" hidden="1" customHeight="1">
      <c r="A57" s="25" t="s">
        <v>256</v>
      </c>
      <c r="B57" s="29" t="s">
        <v>257</v>
      </c>
      <c r="C57" s="29" t="s">
        <v>258</v>
      </c>
      <c r="D57" s="29" t="s">
        <v>106</v>
      </c>
      <c r="E57" s="28" t="s">
        <v>107</v>
      </c>
      <c r="F57" s="25" t="s">
        <v>79</v>
      </c>
      <c r="G57" s="27" t="s">
        <v>80</v>
      </c>
      <c r="H57" s="27" t="s">
        <v>80</v>
      </c>
      <c r="I57" s="31" t="s">
        <v>86</v>
      </c>
      <c r="J57" s="28" t="s">
        <v>140</v>
      </c>
      <c r="K57" s="112">
        <v>10</v>
      </c>
      <c r="L57" s="33">
        <v>8</v>
      </c>
      <c r="M57" s="33">
        <v>2</v>
      </c>
      <c r="N57" s="33">
        <v>0</v>
      </c>
      <c r="O57" s="106">
        <f t="shared" si="18"/>
        <v>45</v>
      </c>
      <c r="P57" s="33">
        <v>37</v>
      </c>
      <c r="Q57" s="33">
        <v>8</v>
      </c>
      <c r="R57" s="33">
        <v>0</v>
      </c>
      <c r="S57" s="106">
        <f t="shared" si="12"/>
        <v>8</v>
      </c>
      <c r="T57" s="33">
        <v>0</v>
      </c>
      <c r="U57" s="33">
        <v>3</v>
      </c>
      <c r="V57" s="33">
        <v>5</v>
      </c>
      <c r="W57" s="33">
        <v>0</v>
      </c>
      <c r="X57" s="33">
        <v>0</v>
      </c>
      <c r="Y57" s="33">
        <v>0</v>
      </c>
      <c r="Z57" s="106">
        <f t="shared" si="13"/>
        <v>2</v>
      </c>
      <c r="AA57" s="33">
        <v>0</v>
      </c>
      <c r="AB57" s="33">
        <v>2</v>
      </c>
      <c r="AC57" s="33">
        <v>0</v>
      </c>
      <c r="AD57" s="33">
        <v>0</v>
      </c>
      <c r="AE57" s="33">
        <v>0</v>
      </c>
      <c r="AF57" s="33">
        <v>0</v>
      </c>
      <c r="AG57" s="106">
        <f t="shared" si="14"/>
        <v>0</v>
      </c>
      <c r="AH57" s="33">
        <v>0</v>
      </c>
      <c r="AI57" s="33">
        <v>0</v>
      </c>
      <c r="AJ57" s="33">
        <v>0</v>
      </c>
      <c r="AK57" s="33">
        <v>0</v>
      </c>
      <c r="AL57" s="33">
        <v>0</v>
      </c>
      <c r="AM57" s="33">
        <v>0</v>
      </c>
      <c r="AN57" s="120">
        <f t="shared" si="19"/>
        <v>0.2</v>
      </c>
      <c r="AO57" s="120">
        <f t="shared" si="15"/>
        <v>0</v>
      </c>
      <c r="AP57" s="27" t="s">
        <v>93</v>
      </c>
      <c r="AQ57" s="27" t="s">
        <v>85</v>
      </c>
      <c r="AR57" s="35" t="s">
        <v>86</v>
      </c>
      <c r="AS57" s="27" t="s">
        <v>121</v>
      </c>
      <c r="AT57" s="35" t="s">
        <v>86</v>
      </c>
      <c r="AU57" s="27" t="s">
        <v>134</v>
      </c>
      <c r="AV57" s="36">
        <v>0</v>
      </c>
      <c r="AW57" s="36"/>
      <c r="AX57" s="36"/>
      <c r="AY57" s="36">
        <v>0.58799999999999997</v>
      </c>
      <c r="AZ57" s="36">
        <v>0.58799999999999997</v>
      </c>
      <c r="BA57" s="37"/>
      <c r="BB57" s="37"/>
      <c r="BC57" s="123">
        <f t="shared" si="1"/>
        <v>1.1759999999999999</v>
      </c>
      <c r="BD57" s="36"/>
      <c r="BE57" s="49"/>
      <c r="BF57" s="49"/>
      <c r="BG57" s="49"/>
      <c r="BH57" s="124">
        <f t="shared" si="2"/>
        <v>1.1759999999999999</v>
      </c>
      <c r="BI57" s="45">
        <f t="shared" si="16"/>
        <v>0.1176</v>
      </c>
      <c r="BJ57" s="39" t="s">
        <v>88</v>
      </c>
      <c r="BK57" s="136">
        <v>30</v>
      </c>
      <c r="BL57" s="137">
        <v>35</v>
      </c>
      <c r="BM57" s="137">
        <v>10</v>
      </c>
      <c r="BN57" s="137">
        <v>10</v>
      </c>
      <c r="BO57" s="137">
        <v>0</v>
      </c>
      <c r="BP57" s="137">
        <v>10</v>
      </c>
      <c r="BQ57" s="138">
        <f t="shared" si="3"/>
        <v>65</v>
      </c>
      <c r="BR57" s="138">
        <f t="shared" si="4"/>
        <v>20</v>
      </c>
      <c r="BS57" s="138">
        <f t="shared" si="5"/>
        <v>10</v>
      </c>
      <c r="BT57" s="138">
        <f t="shared" si="6"/>
        <v>95</v>
      </c>
      <c r="BU57" s="27"/>
      <c r="BV57" s="8"/>
      <c r="BW57" s="46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</row>
    <row r="58" spans="1:114" ht="13.5" hidden="1" customHeight="1">
      <c r="A58" s="25" t="s">
        <v>259</v>
      </c>
      <c r="B58" s="58" t="s">
        <v>260</v>
      </c>
      <c r="C58" s="29" t="s">
        <v>261</v>
      </c>
      <c r="D58" s="29" t="s">
        <v>261</v>
      </c>
      <c r="E58" s="28"/>
      <c r="F58" s="25" t="s">
        <v>108</v>
      </c>
      <c r="G58" s="27" t="s">
        <v>92</v>
      </c>
      <c r="H58" s="27" t="s">
        <v>92</v>
      </c>
      <c r="I58" s="56" t="s">
        <v>100</v>
      </c>
      <c r="J58" s="28" t="s">
        <v>87</v>
      </c>
      <c r="K58" s="112">
        <v>50</v>
      </c>
      <c r="L58" s="33">
        <v>50</v>
      </c>
      <c r="M58" s="33">
        <v>0</v>
      </c>
      <c r="N58" s="33">
        <v>0</v>
      </c>
      <c r="O58" s="106">
        <f t="shared" si="18"/>
        <v>200</v>
      </c>
      <c r="P58" s="24">
        <v>200</v>
      </c>
      <c r="Q58" s="24">
        <v>0</v>
      </c>
      <c r="R58" s="24">
        <v>0</v>
      </c>
      <c r="S58" s="106">
        <v>50</v>
      </c>
      <c r="T58" s="24">
        <v>0</v>
      </c>
      <c r="U58" s="24">
        <v>0</v>
      </c>
      <c r="V58" s="24">
        <v>50</v>
      </c>
      <c r="W58" s="24">
        <v>0</v>
      </c>
      <c r="X58" s="24">
        <v>0</v>
      </c>
      <c r="Y58" s="24">
        <v>0</v>
      </c>
      <c r="Z58" s="106">
        <f t="shared" si="13"/>
        <v>0</v>
      </c>
      <c r="AA58" s="24">
        <v>0</v>
      </c>
      <c r="AB58" s="24">
        <v>0</v>
      </c>
      <c r="AC58" s="24">
        <v>0</v>
      </c>
      <c r="AD58" s="24">
        <v>0</v>
      </c>
      <c r="AE58" s="24">
        <v>0</v>
      </c>
      <c r="AF58" s="24">
        <v>0</v>
      </c>
      <c r="AG58" s="106">
        <f t="shared" si="14"/>
        <v>0</v>
      </c>
      <c r="AH58" s="33">
        <v>0</v>
      </c>
      <c r="AI58" s="33">
        <v>0</v>
      </c>
      <c r="AJ58" s="33">
        <v>0</v>
      </c>
      <c r="AK58" s="33">
        <v>0</v>
      </c>
      <c r="AL58" s="33">
        <v>0</v>
      </c>
      <c r="AM58" s="33">
        <v>0</v>
      </c>
      <c r="AN58" s="120">
        <f>(Z58+AG58)/K58</f>
        <v>0</v>
      </c>
      <c r="AO58" s="120">
        <f t="shared" si="15"/>
        <v>0</v>
      </c>
      <c r="AP58" s="27" t="s">
        <v>93</v>
      </c>
      <c r="AQ58" s="27" t="s">
        <v>262</v>
      </c>
      <c r="AR58" s="27" t="s">
        <v>100</v>
      </c>
      <c r="AS58" s="27" t="s">
        <v>87</v>
      </c>
      <c r="AT58" s="27" t="s">
        <v>100</v>
      </c>
      <c r="AU58" s="27" t="s">
        <v>119</v>
      </c>
      <c r="AV58" s="36">
        <v>0</v>
      </c>
      <c r="AW58" s="43">
        <v>2.5</v>
      </c>
      <c r="AX58" s="37"/>
      <c r="AY58" s="37"/>
      <c r="AZ58" s="37"/>
      <c r="BA58" s="37"/>
      <c r="BB58" s="37"/>
      <c r="BC58" s="123">
        <f t="shared" si="1"/>
        <v>2.5</v>
      </c>
      <c r="BD58" s="36"/>
      <c r="BE58" s="49"/>
      <c r="BF58" s="49"/>
      <c r="BG58" s="49"/>
      <c r="BH58" s="124">
        <f t="shared" si="2"/>
        <v>2.5</v>
      </c>
      <c r="BI58" s="45">
        <f t="shared" si="16"/>
        <v>0.05</v>
      </c>
      <c r="BJ58" s="39" t="s">
        <v>102</v>
      </c>
      <c r="BK58" s="147">
        <v>0</v>
      </c>
      <c r="BL58" s="148">
        <v>0</v>
      </c>
      <c r="BM58" s="148">
        <v>0</v>
      </c>
      <c r="BN58" s="148">
        <v>0</v>
      </c>
      <c r="BO58" s="148">
        <v>0</v>
      </c>
      <c r="BP58" s="148">
        <v>0</v>
      </c>
      <c r="BQ58" s="149">
        <f t="shared" si="3"/>
        <v>0</v>
      </c>
      <c r="BR58" s="149">
        <f t="shared" si="4"/>
        <v>0</v>
      </c>
      <c r="BS58" s="149">
        <f t="shared" si="5"/>
        <v>0</v>
      </c>
      <c r="BT58" s="149">
        <f t="shared" si="6"/>
        <v>0</v>
      </c>
      <c r="BU58" s="27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</row>
    <row r="59" spans="1:114" ht="13.5" hidden="1" customHeight="1">
      <c r="A59" s="26" t="s">
        <v>263</v>
      </c>
      <c r="B59" s="58" t="s">
        <v>264</v>
      </c>
      <c r="C59" s="29" t="s">
        <v>261</v>
      </c>
      <c r="D59" s="28" t="s">
        <v>261</v>
      </c>
      <c r="E59" s="28"/>
      <c r="F59" s="25" t="s">
        <v>108</v>
      </c>
      <c r="G59" s="27" t="s">
        <v>92</v>
      </c>
      <c r="H59" s="27" t="s">
        <v>92</v>
      </c>
      <c r="I59" s="56" t="s">
        <v>82</v>
      </c>
      <c r="J59" s="47" t="s">
        <v>87</v>
      </c>
      <c r="K59" s="112">
        <v>50</v>
      </c>
      <c r="L59" s="33">
        <v>50</v>
      </c>
      <c r="M59" s="33">
        <v>0</v>
      </c>
      <c r="N59" s="33">
        <v>0</v>
      </c>
      <c r="O59" s="106">
        <f t="shared" si="18"/>
        <v>200</v>
      </c>
      <c r="P59" s="24">
        <v>200</v>
      </c>
      <c r="Q59" s="24">
        <v>0</v>
      </c>
      <c r="R59" s="24">
        <v>0</v>
      </c>
      <c r="S59" s="106">
        <v>50</v>
      </c>
      <c r="T59" s="24">
        <v>0</v>
      </c>
      <c r="U59" s="24">
        <v>0</v>
      </c>
      <c r="V59" s="24">
        <v>50</v>
      </c>
      <c r="W59" s="24">
        <v>0</v>
      </c>
      <c r="X59" s="24">
        <v>0</v>
      </c>
      <c r="Y59" s="24">
        <v>0</v>
      </c>
      <c r="Z59" s="106">
        <f t="shared" si="13"/>
        <v>0</v>
      </c>
      <c r="AA59" s="24">
        <v>0</v>
      </c>
      <c r="AB59" s="24">
        <v>0</v>
      </c>
      <c r="AC59" s="24">
        <v>0</v>
      </c>
      <c r="AD59" s="24">
        <v>0</v>
      </c>
      <c r="AE59" s="24">
        <v>0</v>
      </c>
      <c r="AF59" s="24">
        <v>0</v>
      </c>
      <c r="AG59" s="106">
        <f t="shared" si="14"/>
        <v>0</v>
      </c>
      <c r="AH59" s="33">
        <v>0</v>
      </c>
      <c r="AI59" s="33">
        <v>0</v>
      </c>
      <c r="AJ59" s="33">
        <v>0</v>
      </c>
      <c r="AK59" s="33">
        <v>0</v>
      </c>
      <c r="AL59" s="33">
        <v>0</v>
      </c>
      <c r="AM59" s="33">
        <v>0</v>
      </c>
      <c r="AN59" s="120">
        <f>(Z59+AG59)/K59</f>
        <v>0</v>
      </c>
      <c r="AO59" s="120">
        <f t="shared" si="15"/>
        <v>0</v>
      </c>
      <c r="AP59" s="27" t="s">
        <v>93</v>
      </c>
      <c r="AQ59" s="27" t="s">
        <v>262</v>
      </c>
      <c r="AR59" s="27" t="s">
        <v>82</v>
      </c>
      <c r="AS59" s="35" t="s">
        <v>87</v>
      </c>
      <c r="AT59" s="27" t="s">
        <v>82</v>
      </c>
      <c r="AU59" s="27" t="s">
        <v>119</v>
      </c>
      <c r="AV59" s="36">
        <v>0</v>
      </c>
      <c r="AW59" s="43"/>
      <c r="AX59" s="43">
        <v>2.5</v>
      </c>
      <c r="AY59" s="43"/>
      <c r="AZ59" s="37"/>
      <c r="BA59" s="37"/>
      <c r="BB59" s="37"/>
      <c r="BC59" s="123">
        <f t="shared" si="1"/>
        <v>2.5</v>
      </c>
      <c r="BD59" s="36"/>
      <c r="BE59" s="44"/>
      <c r="BF59" s="44"/>
      <c r="BG59" s="44"/>
      <c r="BH59" s="124">
        <f t="shared" si="2"/>
        <v>2.5</v>
      </c>
      <c r="BI59" s="45">
        <f t="shared" si="16"/>
        <v>0.05</v>
      </c>
      <c r="BJ59" s="39" t="s">
        <v>102</v>
      </c>
      <c r="BK59" s="147">
        <v>0</v>
      </c>
      <c r="BL59" s="148">
        <v>0</v>
      </c>
      <c r="BM59" s="148">
        <v>0</v>
      </c>
      <c r="BN59" s="148">
        <v>0</v>
      </c>
      <c r="BO59" s="148">
        <v>0</v>
      </c>
      <c r="BP59" s="148">
        <v>0</v>
      </c>
      <c r="BQ59" s="149">
        <f t="shared" si="3"/>
        <v>0</v>
      </c>
      <c r="BR59" s="149">
        <f t="shared" si="4"/>
        <v>0</v>
      </c>
      <c r="BS59" s="149">
        <f t="shared" si="5"/>
        <v>0</v>
      </c>
      <c r="BT59" s="149">
        <f t="shared" si="6"/>
        <v>0</v>
      </c>
      <c r="BU59" s="27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</row>
    <row r="60" spans="1:114" ht="13.5" hidden="1" customHeight="1">
      <c r="A60" s="26" t="s">
        <v>265</v>
      </c>
      <c r="B60" s="58" t="s">
        <v>266</v>
      </c>
      <c r="C60" s="29" t="s">
        <v>261</v>
      </c>
      <c r="D60" s="29" t="s">
        <v>261</v>
      </c>
      <c r="E60" s="28"/>
      <c r="F60" s="25" t="s">
        <v>108</v>
      </c>
      <c r="G60" s="27" t="s">
        <v>92</v>
      </c>
      <c r="H60" s="27" t="s">
        <v>92</v>
      </c>
      <c r="I60" s="31" t="s">
        <v>86</v>
      </c>
      <c r="J60" s="47" t="s">
        <v>87</v>
      </c>
      <c r="K60" s="112">
        <v>50</v>
      </c>
      <c r="L60" s="33">
        <v>50</v>
      </c>
      <c r="M60" s="33">
        <v>0</v>
      </c>
      <c r="N60" s="33">
        <v>0</v>
      </c>
      <c r="O60" s="106">
        <f t="shared" si="18"/>
        <v>200</v>
      </c>
      <c r="P60" s="33">
        <v>200</v>
      </c>
      <c r="Q60" s="33">
        <v>0</v>
      </c>
      <c r="R60" s="33">
        <v>0</v>
      </c>
      <c r="S60" s="106">
        <v>50</v>
      </c>
      <c r="T60" s="33">
        <v>0</v>
      </c>
      <c r="U60" s="33">
        <v>0</v>
      </c>
      <c r="V60" s="33">
        <v>50</v>
      </c>
      <c r="W60" s="33">
        <v>0</v>
      </c>
      <c r="X60" s="33">
        <v>0</v>
      </c>
      <c r="Y60" s="33">
        <v>0</v>
      </c>
      <c r="Z60" s="106">
        <v>0</v>
      </c>
      <c r="AA60" s="33">
        <v>0</v>
      </c>
      <c r="AB60" s="33">
        <v>0</v>
      </c>
      <c r="AC60" s="33">
        <v>0</v>
      </c>
      <c r="AD60" s="33">
        <v>0</v>
      </c>
      <c r="AE60" s="33">
        <v>0</v>
      </c>
      <c r="AF60" s="33">
        <v>0</v>
      </c>
      <c r="AG60" s="106">
        <v>0</v>
      </c>
      <c r="AH60" s="33">
        <v>0</v>
      </c>
      <c r="AI60" s="33">
        <v>0</v>
      </c>
      <c r="AJ60" s="33">
        <v>0</v>
      </c>
      <c r="AK60" s="33">
        <v>0</v>
      </c>
      <c r="AL60" s="33">
        <v>0</v>
      </c>
      <c r="AM60" s="33">
        <v>0</v>
      </c>
      <c r="AN60" s="120">
        <v>0</v>
      </c>
      <c r="AO60" s="120">
        <v>0</v>
      </c>
      <c r="AP60" s="27" t="s">
        <v>93</v>
      </c>
      <c r="AQ60" s="27" t="s">
        <v>262</v>
      </c>
      <c r="AR60" s="35" t="s">
        <v>86</v>
      </c>
      <c r="AS60" s="35" t="s">
        <v>87</v>
      </c>
      <c r="AT60" s="27" t="s">
        <v>86</v>
      </c>
      <c r="AU60" s="35" t="s">
        <v>119</v>
      </c>
      <c r="AV60" s="36">
        <v>0</v>
      </c>
      <c r="AW60" s="37"/>
      <c r="AX60" s="37"/>
      <c r="AY60" s="36">
        <v>2.5</v>
      </c>
      <c r="AZ60" s="37"/>
      <c r="BA60" s="37"/>
      <c r="BB60" s="37"/>
      <c r="BC60" s="123">
        <f t="shared" si="1"/>
        <v>2.5</v>
      </c>
      <c r="BD60" s="36"/>
      <c r="BE60" s="49"/>
      <c r="BF60" s="49"/>
      <c r="BG60" s="49"/>
      <c r="BH60" s="124">
        <f t="shared" si="2"/>
        <v>2.5</v>
      </c>
      <c r="BI60" s="45">
        <f t="shared" si="16"/>
        <v>0.05</v>
      </c>
      <c r="BJ60" s="39" t="s">
        <v>102</v>
      </c>
      <c r="BK60" s="147">
        <v>0</v>
      </c>
      <c r="BL60" s="148">
        <v>0</v>
      </c>
      <c r="BM60" s="148">
        <v>0</v>
      </c>
      <c r="BN60" s="148">
        <v>0</v>
      </c>
      <c r="BO60" s="148">
        <v>0</v>
      </c>
      <c r="BP60" s="148">
        <v>0</v>
      </c>
      <c r="BQ60" s="149">
        <f t="shared" si="3"/>
        <v>0</v>
      </c>
      <c r="BR60" s="149">
        <f t="shared" si="4"/>
        <v>0</v>
      </c>
      <c r="BS60" s="149">
        <f t="shared" si="5"/>
        <v>0</v>
      </c>
      <c r="BT60" s="149">
        <f t="shared" si="6"/>
        <v>0</v>
      </c>
      <c r="BU60" s="27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</row>
    <row r="61" spans="1:114" ht="13.5" hidden="1" customHeight="1">
      <c r="A61" s="26" t="s">
        <v>267</v>
      </c>
      <c r="B61" s="58" t="s">
        <v>268</v>
      </c>
      <c r="C61" s="29" t="s">
        <v>261</v>
      </c>
      <c r="D61" s="29" t="s">
        <v>261</v>
      </c>
      <c r="E61" s="28"/>
      <c r="F61" s="25" t="s">
        <v>108</v>
      </c>
      <c r="G61" s="27" t="s">
        <v>92</v>
      </c>
      <c r="H61" s="27" t="s">
        <v>92</v>
      </c>
      <c r="I61" s="31" t="s">
        <v>109</v>
      </c>
      <c r="J61" s="47" t="s">
        <v>87</v>
      </c>
      <c r="K61" s="112">
        <v>50</v>
      </c>
      <c r="L61" s="33">
        <v>50</v>
      </c>
      <c r="M61" s="33">
        <v>0</v>
      </c>
      <c r="N61" s="33">
        <v>0</v>
      </c>
      <c r="O61" s="106">
        <f t="shared" si="18"/>
        <v>200</v>
      </c>
      <c r="P61" s="33">
        <v>200</v>
      </c>
      <c r="Q61" s="33">
        <v>0</v>
      </c>
      <c r="R61" s="33">
        <v>0</v>
      </c>
      <c r="S61" s="106">
        <v>50</v>
      </c>
      <c r="T61" s="33">
        <v>0</v>
      </c>
      <c r="U61" s="33">
        <v>0</v>
      </c>
      <c r="V61" s="33">
        <v>50</v>
      </c>
      <c r="W61" s="33">
        <v>0</v>
      </c>
      <c r="X61" s="33">
        <v>0</v>
      </c>
      <c r="Y61" s="33">
        <v>0</v>
      </c>
      <c r="Z61" s="106">
        <v>0</v>
      </c>
      <c r="AA61" s="33">
        <v>0</v>
      </c>
      <c r="AB61" s="33">
        <v>0</v>
      </c>
      <c r="AC61" s="33">
        <v>0</v>
      </c>
      <c r="AD61" s="33">
        <v>0</v>
      </c>
      <c r="AE61" s="33">
        <v>0</v>
      </c>
      <c r="AF61" s="33">
        <v>0</v>
      </c>
      <c r="AG61" s="106">
        <v>0</v>
      </c>
      <c r="AH61" s="33">
        <v>0</v>
      </c>
      <c r="AI61" s="33">
        <v>0</v>
      </c>
      <c r="AJ61" s="33">
        <v>0</v>
      </c>
      <c r="AK61" s="33">
        <v>0</v>
      </c>
      <c r="AL61" s="33">
        <v>0</v>
      </c>
      <c r="AM61" s="33">
        <v>0</v>
      </c>
      <c r="AN61" s="120">
        <v>0</v>
      </c>
      <c r="AO61" s="120">
        <v>0</v>
      </c>
      <c r="AP61" s="27" t="s">
        <v>93</v>
      </c>
      <c r="AQ61" s="27" t="s">
        <v>262</v>
      </c>
      <c r="AR61" s="35" t="s">
        <v>109</v>
      </c>
      <c r="AS61" s="35" t="s">
        <v>87</v>
      </c>
      <c r="AT61" s="27" t="s">
        <v>109</v>
      </c>
      <c r="AU61" s="35" t="s">
        <v>119</v>
      </c>
      <c r="AV61" s="36">
        <v>0</v>
      </c>
      <c r="AW61" s="37"/>
      <c r="AX61" s="37"/>
      <c r="AY61" s="36"/>
      <c r="AZ61" s="36">
        <v>2.5</v>
      </c>
      <c r="BA61" s="37"/>
      <c r="BB61" s="37"/>
      <c r="BC61" s="123">
        <f t="shared" si="1"/>
        <v>2.5</v>
      </c>
      <c r="BD61" s="36"/>
      <c r="BE61" s="49"/>
      <c r="BF61" s="49"/>
      <c r="BG61" s="49"/>
      <c r="BH61" s="124">
        <f t="shared" si="2"/>
        <v>2.5</v>
      </c>
      <c r="BI61" s="45">
        <f t="shared" si="16"/>
        <v>0.05</v>
      </c>
      <c r="BJ61" s="39" t="s">
        <v>102</v>
      </c>
      <c r="BK61" s="147">
        <v>0</v>
      </c>
      <c r="BL61" s="148">
        <v>0</v>
      </c>
      <c r="BM61" s="148">
        <v>0</v>
      </c>
      <c r="BN61" s="148">
        <v>0</v>
      </c>
      <c r="BO61" s="148">
        <v>0</v>
      </c>
      <c r="BP61" s="148">
        <v>0</v>
      </c>
      <c r="BQ61" s="149">
        <f t="shared" si="3"/>
        <v>0</v>
      </c>
      <c r="BR61" s="149">
        <f t="shared" si="4"/>
        <v>0</v>
      </c>
      <c r="BS61" s="149">
        <f t="shared" si="5"/>
        <v>0</v>
      </c>
      <c r="BT61" s="149">
        <f t="shared" si="6"/>
        <v>0</v>
      </c>
      <c r="BU61" s="27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</row>
    <row r="62" spans="1:114" ht="13.5" hidden="1" customHeight="1">
      <c r="A62" s="26" t="s">
        <v>269</v>
      </c>
      <c r="B62" s="58" t="s">
        <v>270</v>
      </c>
      <c r="C62" s="29" t="s">
        <v>261</v>
      </c>
      <c r="D62" s="29" t="s">
        <v>261</v>
      </c>
      <c r="E62" s="28"/>
      <c r="F62" s="25" t="s">
        <v>108</v>
      </c>
      <c r="G62" s="27" t="s">
        <v>92</v>
      </c>
      <c r="H62" s="27" t="s">
        <v>92</v>
      </c>
      <c r="I62" s="31" t="s">
        <v>94</v>
      </c>
      <c r="J62" s="47" t="s">
        <v>87</v>
      </c>
      <c r="K62" s="112">
        <v>50</v>
      </c>
      <c r="L62" s="33">
        <v>50</v>
      </c>
      <c r="M62" s="33">
        <v>0</v>
      </c>
      <c r="N62" s="33">
        <v>0</v>
      </c>
      <c r="O62" s="106">
        <f t="shared" si="18"/>
        <v>200</v>
      </c>
      <c r="P62" s="33">
        <v>200</v>
      </c>
      <c r="Q62" s="33">
        <v>0</v>
      </c>
      <c r="R62" s="33">
        <v>0</v>
      </c>
      <c r="S62" s="106">
        <v>50</v>
      </c>
      <c r="T62" s="33">
        <v>0</v>
      </c>
      <c r="U62" s="33">
        <v>0</v>
      </c>
      <c r="V62" s="33">
        <v>50</v>
      </c>
      <c r="W62" s="33">
        <v>0</v>
      </c>
      <c r="X62" s="33">
        <v>0</v>
      </c>
      <c r="Y62" s="33">
        <v>0</v>
      </c>
      <c r="Z62" s="106">
        <v>0</v>
      </c>
      <c r="AA62" s="33">
        <v>0</v>
      </c>
      <c r="AB62" s="33">
        <v>0</v>
      </c>
      <c r="AC62" s="33">
        <v>0</v>
      </c>
      <c r="AD62" s="33">
        <v>0</v>
      </c>
      <c r="AE62" s="33">
        <v>0</v>
      </c>
      <c r="AF62" s="33">
        <v>0</v>
      </c>
      <c r="AG62" s="106">
        <v>0</v>
      </c>
      <c r="AH62" s="33">
        <v>0</v>
      </c>
      <c r="AI62" s="33">
        <v>0</v>
      </c>
      <c r="AJ62" s="33">
        <v>0</v>
      </c>
      <c r="AK62" s="33">
        <v>0</v>
      </c>
      <c r="AL62" s="33">
        <v>0</v>
      </c>
      <c r="AM62" s="33">
        <v>0</v>
      </c>
      <c r="AN62" s="120">
        <v>0</v>
      </c>
      <c r="AO62" s="120">
        <v>0</v>
      </c>
      <c r="AP62" s="27" t="s">
        <v>93</v>
      </c>
      <c r="AQ62" s="27" t="s">
        <v>262</v>
      </c>
      <c r="AR62" s="35" t="s">
        <v>94</v>
      </c>
      <c r="AS62" s="35" t="s">
        <v>87</v>
      </c>
      <c r="AT62" s="27" t="s">
        <v>94</v>
      </c>
      <c r="AU62" s="35" t="s">
        <v>119</v>
      </c>
      <c r="AV62" s="36">
        <v>0</v>
      </c>
      <c r="AW62" s="37"/>
      <c r="AX62" s="37"/>
      <c r="AY62" s="36"/>
      <c r="AZ62" s="36"/>
      <c r="BA62" s="36">
        <v>2.5</v>
      </c>
      <c r="BB62" s="36"/>
      <c r="BC62" s="123">
        <f t="shared" si="1"/>
        <v>2.5</v>
      </c>
      <c r="BD62" s="36"/>
      <c r="BE62" s="49"/>
      <c r="BF62" s="49"/>
      <c r="BG62" s="49"/>
      <c r="BH62" s="124">
        <f t="shared" si="2"/>
        <v>2.5</v>
      </c>
      <c r="BI62" s="45">
        <f t="shared" si="16"/>
        <v>0.05</v>
      </c>
      <c r="BJ62" s="39" t="s">
        <v>102</v>
      </c>
      <c r="BK62" s="147">
        <v>0</v>
      </c>
      <c r="BL62" s="148">
        <v>0</v>
      </c>
      <c r="BM62" s="148">
        <v>0</v>
      </c>
      <c r="BN62" s="148">
        <v>0</v>
      </c>
      <c r="BO62" s="148">
        <v>0</v>
      </c>
      <c r="BP62" s="148">
        <v>0</v>
      </c>
      <c r="BQ62" s="149">
        <f t="shared" si="3"/>
        <v>0</v>
      </c>
      <c r="BR62" s="149">
        <f t="shared" si="4"/>
        <v>0</v>
      </c>
      <c r="BS62" s="149">
        <f t="shared" si="5"/>
        <v>0</v>
      </c>
      <c r="BT62" s="149">
        <f t="shared" si="6"/>
        <v>0</v>
      </c>
      <c r="BU62" s="27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</row>
    <row r="63" spans="1:114" ht="13.5" customHeight="1">
      <c r="A63" s="24" t="s">
        <v>271</v>
      </c>
      <c r="B63" s="30" t="s">
        <v>272</v>
      </c>
      <c r="C63" s="30" t="s">
        <v>273</v>
      </c>
      <c r="D63" s="29" t="s">
        <v>274</v>
      </c>
      <c r="E63" s="47" t="s">
        <v>275</v>
      </c>
      <c r="F63" s="24" t="s">
        <v>108</v>
      </c>
      <c r="G63" s="47" t="s">
        <v>91</v>
      </c>
      <c r="H63" s="47" t="s">
        <v>92</v>
      </c>
      <c r="I63" s="31" t="s">
        <v>100</v>
      </c>
      <c r="J63" s="28" t="s">
        <v>83</v>
      </c>
      <c r="K63" s="107">
        <v>22</v>
      </c>
      <c r="L63" s="24">
        <v>0</v>
      </c>
      <c r="M63" s="24">
        <v>20</v>
      </c>
      <c r="N63" s="24">
        <v>2</v>
      </c>
      <c r="O63" s="106">
        <f t="shared" si="18"/>
        <v>88</v>
      </c>
      <c r="P63" s="24">
        <v>0</v>
      </c>
      <c r="Q63" s="24">
        <v>80</v>
      </c>
      <c r="R63" s="24">
        <v>8</v>
      </c>
      <c r="S63" s="109">
        <v>0</v>
      </c>
      <c r="T63" s="24">
        <v>0</v>
      </c>
      <c r="U63" s="24">
        <v>0</v>
      </c>
      <c r="V63" s="24">
        <v>0</v>
      </c>
      <c r="W63" s="24">
        <v>0</v>
      </c>
      <c r="X63" s="24">
        <v>0</v>
      </c>
      <c r="Y63" s="24">
        <v>0</v>
      </c>
      <c r="Z63" s="109">
        <v>20</v>
      </c>
      <c r="AA63" s="24">
        <v>0</v>
      </c>
      <c r="AB63" s="24">
        <v>20</v>
      </c>
      <c r="AC63" s="24">
        <v>0</v>
      </c>
      <c r="AD63" s="24">
        <v>0</v>
      </c>
      <c r="AE63" s="24">
        <v>0</v>
      </c>
      <c r="AF63" s="24">
        <v>0</v>
      </c>
      <c r="AG63" s="109">
        <v>2</v>
      </c>
      <c r="AH63" s="24">
        <v>0</v>
      </c>
      <c r="AI63" s="24">
        <v>2</v>
      </c>
      <c r="AJ63" s="24">
        <v>0</v>
      </c>
      <c r="AK63" s="24">
        <v>0</v>
      </c>
      <c r="AL63" s="24">
        <v>0</v>
      </c>
      <c r="AM63" s="24">
        <v>0</v>
      </c>
      <c r="AN63" s="120">
        <f>(M63+N63)/K63</f>
        <v>1</v>
      </c>
      <c r="AO63" s="120">
        <f t="shared" ref="AO63:AO71" si="20">N63/K63</f>
        <v>9.0909090909090912E-2</v>
      </c>
      <c r="AP63" s="27" t="s">
        <v>93</v>
      </c>
      <c r="AQ63" s="27" t="s">
        <v>85</v>
      </c>
      <c r="AR63" s="31" t="s">
        <v>100</v>
      </c>
      <c r="AS63" s="28" t="s">
        <v>83</v>
      </c>
      <c r="AT63" s="35" t="s">
        <v>86</v>
      </c>
      <c r="AU63" s="28" t="s">
        <v>101</v>
      </c>
      <c r="AV63" s="36">
        <v>0</v>
      </c>
      <c r="AW63" s="36">
        <v>1.295766</v>
      </c>
      <c r="AX63" s="43">
        <v>1</v>
      </c>
      <c r="AY63" s="43"/>
      <c r="AZ63" s="37"/>
      <c r="BA63" s="37"/>
      <c r="BB63" s="36"/>
      <c r="BC63" s="123">
        <f t="shared" si="1"/>
        <v>2.295766</v>
      </c>
      <c r="BD63" s="24" t="s">
        <v>111</v>
      </c>
      <c r="BE63" s="30"/>
      <c r="BF63" s="30"/>
      <c r="BG63" s="67"/>
      <c r="BH63" s="124">
        <f t="shared" si="2"/>
        <v>2.295766</v>
      </c>
      <c r="BI63" s="45">
        <f t="shared" si="16"/>
        <v>0.104353</v>
      </c>
      <c r="BJ63" s="39" t="s">
        <v>88</v>
      </c>
      <c r="BK63" s="136">
        <v>30</v>
      </c>
      <c r="BL63" s="137">
        <v>15</v>
      </c>
      <c r="BM63" s="137">
        <v>0</v>
      </c>
      <c r="BN63" s="137">
        <v>30</v>
      </c>
      <c r="BO63" s="137">
        <v>20</v>
      </c>
      <c r="BP63" s="137">
        <v>30</v>
      </c>
      <c r="BQ63" s="138">
        <f t="shared" si="3"/>
        <v>45</v>
      </c>
      <c r="BR63" s="138">
        <f t="shared" si="4"/>
        <v>30</v>
      </c>
      <c r="BS63" s="138">
        <f t="shared" si="5"/>
        <v>50</v>
      </c>
      <c r="BT63" s="138">
        <f t="shared" si="6"/>
        <v>125</v>
      </c>
      <c r="BU63" s="55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</row>
    <row r="64" spans="1:114" ht="13.5" hidden="1" customHeight="1">
      <c r="A64" s="60" t="s">
        <v>276</v>
      </c>
      <c r="B64" s="30" t="s">
        <v>277</v>
      </c>
      <c r="C64" s="30" t="s">
        <v>150</v>
      </c>
      <c r="D64" s="62" t="s">
        <v>150</v>
      </c>
      <c r="E64" s="64" t="s">
        <v>151</v>
      </c>
      <c r="F64" s="60" t="s">
        <v>108</v>
      </c>
      <c r="G64" s="47" t="s">
        <v>92</v>
      </c>
      <c r="H64" s="47" t="s">
        <v>92</v>
      </c>
      <c r="I64" s="56" t="s">
        <v>100</v>
      </c>
      <c r="J64" s="28" t="s">
        <v>87</v>
      </c>
      <c r="K64" s="114">
        <v>29</v>
      </c>
      <c r="L64" s="24">
        <v>20</v>
      </c>
      <c r="M64" s="24">
        <v>7</v>
      </c>
      <c r="N64" s="24">
        <v>2</v>
      </c>
      <c r="O64" s="109">
        <f t="shared" si="18"/>
        <v>137</v>
      </c>
      <c r="P64" s="24">
        <v>96</v>
      </c>
      <c r="Q64" s="24">
        <v>33</v>
      </c>
      <c r="R64" s="24">
        <v>8</v>
      </c>
      <c r="S64" s="109">
        <f t="shared" ref="S64:S71" si="21">SUM(T64:Y64)</f>
        <v>20</v>
      </c>
      <c r="T64" s="24">
        <v>0</v>
      </c>
      <c r="U64" s="24">
        <v>8</v>
      </c>
      <c r="V64" s="24">
        <v>8</v>
      </c>
      <c r="W64" s="24">
        <v>4</v>
      </c>
      <c r="X64" s="24">
        <v>0</v>
      </c>
      <c r="Y64" s="24">
        <v>0</v>
      </c>
      <c r="Z64" s="106">
        <f t="shared" ref="Z64:Z71" si="22">SUM(AA64:AF64)</f>
        <v>7</v>
      </c>
      <c r="AA64" s="24">
        <v>0</v>
      </c>
      <c r="AB64" s="24">
        <v>4</v>
      </c>
      <c r="AC64" s="24">
        <v>2</v>
      </c>
      <c r="AD64" s="24">
        <v>0</v>
      </c>
      <c r="AE64" s="24">
        <v>1</v>
      </c>
      <c r="AF64" s="24">
        <v>0</v>
      </c>
      <c r="AG64" s="109">
        <f t="shared" ref="AG64:AG71" si="23">SUM(AH64:AM64)</f>
        <v>2</v>
      </c>
      <c r="AH64" s="24">
        <v>0</v>
      </c>
      <c r="AI64" s="24">
        <v>2</v>
      </c>
      <c r="AJ64" s="24">
        <v>0</v>
      </c>
      <c r="AK64" s="24">
        <v>0</v>
      </c>
      <c r="AL64" s="24">
        <v>0</v>
      </c>
      <c r="AM64" s="24">
        <v>0</v>
      </c>
      <c r="AN64" s="120">
        <f>(M64+N64)/K64</f>
        <v>0.31034482758620691</v>
      </c>
      <c r="AO64" s="120">
        <f t="shared" si="20"/>
        <v>6.8965517241379309E-2</v>
      </c>
      <c r="AP64" s="27" t="s">
        <v>93</v>
      </c>
      <c r="AQ64" s="29" t="s">
        <v>85</v>
      </c>
      <c r="AR64" s="56" t="s">
        <v>100</v>
      </c>
      <c r="AS64" s="28" t="s">
        <v>87</v>
      </c>
      <c r="AT64" s="27" t="s">
        <v>82</v>
      </c>
      <c r="AU64" s="27" t="s">
        <v>87</v>
      </c>
      <c r="AV64" s="36">
        <v>0</v>
      </c>
      <c r="AW64" s="43">
        <v>1.426237</v>
      </c>
      <c r="AX64" s="43">
        <v>1.1000000000000001</v>
      </c>
      <c r="AY64" s="37"/>
      <c r="AZ64" s="37"/>
      <c r="BB64" s="43"/>
      <c r="BC64" s="123">
        <f t="shared" si="1"/>
        <v>2.5262370000000001</v>
      </c>
      <c r="BD64" s="24" t="s">
        <v>111</v>
      </c>
      <c r="BE64" s="30"/>
      <c r="BF64" s="44">
        <v>0.5</v>
      </c>
      <c r="BG64" s="30"/>
      <c r="BH64" s="124">
        <f t="shared" si="2"/>
        <v>3.0262370000000001</v>
      </c>
      <c r="BI64" s="45">
        <f t="shared" si="16"/>
        <v>0.104353</v>
      </c>
      <c r="BJ64" s="39" t="s">
        <v>102</v>
      </c>
      <c r="BK64" s="136">
        <v>50</v>
      </c>
      <c r="BL64" s="137">
        <v>25</v>
      </c>
      <c r="BM64" s="137">
        <v>50</v>
      </c>
      <c r="BN64" s="137">
        <v>30</v>
      </c>
      <c r="BO64" s="137">
        <v>20</v>
      </c>
      <c r="BP64" s="137">
        <v>20</v>
      </c>
      <c r="BQ64" s="138">
        <f t="shared" si="3"/>
        <v>75</v>
      </c>
      <c r="BR64" s="138">
        <f t="shared" si="4"/>
        <v>80</v>
      </c>
      <c r="BS64" s="138">
        <f t="shared" si="5"/>
        <v>40</v>
      </c>
      <c r="BT64" s="138">
        <f t="shared" si="6"/>
        <v>195</v>
      </c>
      <c r="BU64" s="27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</row>
    <row r="65" spans="1:114" ht="13.5" hidden="1" customHeight="1">
      <c r="A65" s="25" t="s">
        <v>278</v>
      </c>
      <c r="B65" s="29" t="s">
        <v>279</v>
      </c>
      <c r="C65" s="29" t="s">
        <v>150</v>
      </c>
      <c r="D65" s="29" t="s">
        <v>150</v>
      </c>
      <c r="E65" s="28" t="s">
        <v>151</v>
      </c>
      <c r="F65" s="25" t="s">
        <v>108</v>
      </c>
      <c r="G65" s="27" t="s">
        <v>92</v>
      </c>
      <c r="H65" s="27" t="s">
        <v>92</v>
      </c>
      <c r="I65" s="56" t="s">
        <v>158</v>
      </c>
      <c r="J65" s="27" t="s">
        <v>135</v>
      </c>
      <c r="K65" s="107">
        <v>20</v>
      </c>
      <c r="L65" s="33">
        <v>0</v>
      </c>
      <c r="M65" s="33">
        <v>20</v>
      </c>
      <c r="N65" s="33">
        <v>0</v>
      </c>
      <c r="O65" s="107">
        <v>80</v>
      </c>
      <c r="P65" s="33">
        <v>0</v>
      </c>
      <c r="Q65" s="33">
        <v>80</v>
      </c>
      <c r="R65" s="33">
        <v>0</v>
      </c>
      <c r="S65" s="107">
        <f t="shared" si="21"/>
        <v>0</v>
      </c>
      <c r="T65" s="33">
        <v>0</v>
      </c>
      <c r="U65" s="33">
        <v>0</v>
      </c>
      <c r="V65" s="33">
        <v>0</v>
      </c>
      <c r="W65" s="33">
        <v>0</v>
      </c>
      <c r="X65" s="33">
        <v>0</v>
      </c>
      <c r="Y65" s="33">
        <v>0</v>
      </c>
      <c r="Z65" s="107">
        <f t="shared" si="22"/>
        <v>20</v>
      </c>
      <c r="AA65" s="33">
        <v>0</v>
      </c>
      <c r="AB65" s="33">
        <v>20</v>
      </c>
      <c r="AC65" s="33">
        <v>0</v>
      </c>
      <c r="AD65" s="33">
        <v>0</v>
      </c>
      <c r="AE65" s="33">
        <v>0</v>
      </c>
      <c r="AF65" s="33">
        <v>0</v>
      </c>
      <c r="AG65" s="106">
        <f t="shared" si="23"/>
        <v>0</v>
      </c>
      <c r="AH65" s="33">
        <v>0</v>
      </c>
      <c r="AI65" s="33">
        <v>0</v>
      </c>
      <c r="AJ65" s="33">
        <v>0</v>
      </c>
      <c r="AK65" s="33">
        <v>0</v>
      </c>
      <c r="AL65" s="33">
        <v>0</v>
      </c>
      <c r="AM65" s="33">
        <v>0</v>
      </c>
      <c r="AN65" s="120">
        <f t="shared" ref="AN65:AN71" si="24">(Z65+AG65)/K65</f>
        <v>1</v>
      </c>
      <c r="AO65" s="120">
        <f t="shared" si="20"/>
        <v>0</v>
      </c>
      <c r="AP65" s="27" t="s">
        <v>93</v>
      </c>
      <c r="AQ65" s="27" t="s">
        <v>85</v>
      </c>
      <c r="AR65" s="27" t="s">
        <v>158</v>
      </c>
      <c r="AS65" s="27" t="s">
        <v>135</v>
      </c>
      <c r="AT65" s="27" t="s">
        <v>82</v>
      </c>
      <c r="AU65" s="27" t="s">
        <v>110</v>
      </c>
      <c r="AV65" s="36">
        <v>1</v>
      </c>
      <c r="AW65" s="43">
        <v>0.82559539999999998</v>
      </c>
      <c r="AX65" s="43"/>
      <c r="AY65" s="43"/>
      <c r="AZ65" s="37"/>
      <c r="BA65" s="37"/>
      <c r="BB65" s="37"/>
      <c r="BC65" s="123">
        <f t="shared" si="1"/>
        <v>1.8255954000000001</v>
      </c>
      <c r="BD65" s="36" t="s">
        <v>111</v>
      </c>
      <c r="BE65" s="44"/>
      <c r="BF65" s="44">
        <v>0.4</v>
      </c>
      <c r="BG65" s="44">
        <v>4.9299999999999997E-2</v>
      </c>
      <c r="BH65" s="125">
        <f t="shared" si="2"/>
        <v>2.2748954000000001</v>
      </c>
      <c r="BI65" s="45">
        <f t="shared" si="16"/>
        <v>0.11374477000000001</v>
      </c>
      <c r="BJ65" s="39" t="s">
        <v>102</v>
      </c>
      <c r="BK65" s="136">
        <v>50</v>
      </c>
      <c r="BL65" s="137">
        <v>25</v>
      </c>
      <c r="BM65" s="137">
        <v>50</v>
      </c>
      <c r="BN65" s="137">
        <v>30</v>
      </c>
      <c r="BO65" s="137">
        <v>20</v>
      </c>
      <c r="BP65" s="137">
        <v>20</v>
      </c>
      <c r="BQ65" s="138">
        <f t="shared" si="3"/>
        <v>75</v>
      </c>
      <c r="BR65" s="138">
        <f t="shared" si="4"/>
        <v>80</v>
      </c>
      <c r="BS65" s="138">
        <f t="shared" si="5"/>
        <v>40</v>
      </c>
      <c r="BT65" s="138">
        <f t="shared" si="6"/>
        <v>195</v>
      </c>
      <c r="BU65" s="35"/>
      <c r="BV65" s="8"/>
      <c r="BW65" s="8"/>
      <c r="BX65" s="57"/>
      <c r="BY65" s="57"/>
      <c r="BZ65" s="57"/>
      <c r="CA65" s="57"/>
      <c r="CB65" s="57"/>
      <c r="CC65" s="57"/>
      <c r="CD65" s="57"/>
      <c r="CE65" s="57"/>
      <c r="CF65" s="57"/>
      <c r="CG65" s="57"/>
      <c r="CH65" s="57"/>
      <c r="CI65" s="57"/>
      <c r="CJ65" s="57"/>
      <c r="CK65" s="57"/>
      <c r="CL65" s="57"/>
      <c r="CM65" s="57"/>
      <c r="CN65" s="57"/>
      <c r="CO65" s="57"/>
      <c r="CP65" s="57"/>
      <c r="CQ65" s="57"/>
      <c r="CR65" s="57"/>
      <c r="CS65" s="57"/>
      <c r="CT65" s="57"/>
      <c r="CU65" s="57"/>
      <c r="CV65" s="57"/>
      <c r="CW65" s="57"/>
      <c r="CX65" s="57"/>
      <c r="CY65" s="57"/>
      <c r="CZ65" s="57"/>
      <c r="DA65" s="57"/>
      <c r="DB65" s="57"/>
      <c r="DC65" s="57"/>
      <c r="DD65" s="57"/>
      <c r="DE65" s="57"/>
      <c r="DF65" s="57"/>
      <c r="DG65" s="57"/>
      <c r="DH65" s="57"/>
      <c r="DI65" s="57"/>
      <c r="DJ65" s="57"/>
    </row>
    <row r="66" spans="1:114" ht="13.5" hidden="1" customHeight="1">
      <c r="A66" s="25" t="s">
        <v>280</v>
      </c>
      <c r="B66" s="29" t="s">
        <v>281</v>
      </c>
      <c r="C66" s="29" t="s">
        <v>150</v>
      </c>
      <c r="D66" s="29" t="s">
        <v>150</v>
      </c>
      <c r="E66" s="28" t="s">
        <v>151</v>
      </c>
      <c r="F66" s="24" t="s">
        <v>108</v>
      </c>
      <c r="G66" s="27" t="s">
        <v>80</v>
      </c>
      <c r="H66" s="27" t="s">
        <v>81</v>
      </c>
      <c r="I66" s="30" t="s">
        <v>158</v>
      </c>
      <c r="J66" s="27" t="s">
        <v>135</v>
      </c>
      <c r="K66" s="112">
        <v>9</v>
      </c>
      <c r="L66" s="33">
        <v>9</v>
      </c>
      <c r="M66" s="33">
        <v>0</v>
      </c>
      <c r="N66" s="33">
        <v>0</v>
      </c>
      <c r="O66" s="106">
        <v>88</v>
      </c>
      <c r="P66" s="33">
        <v>88</v>
      </c>
      <c r="Q66" s="33">
        <v>0</v>
      </c>
      <c r="R66" s="33">
        <v>0</v>
      </c>
      <c r="S66" s="106">
        <f t="shared" si="21"/>
        <v>9</v>
      </c>
      <c r="T66" s="33">
        <v>0</v>
      </c>
      <c r="U66" s="33">
        <v>9</v>
      </c>
      <c r="V66" s="33">
        <v>0</v>
      </c>
      <c r="W66" s="33">
        <v>0</v>
      </c>
      <c r="X66" s="33">
        <v>0</v>
      </c>
      <c r="Y66" s="33">
        <v>0</v>
      </c>
      <c r="Z66" s="106">
        <f t="shared" si="22"/>
        <v>0</v>
      </c>
      <c r="AA66" s="33">
        <v>0</v>
      </c>
      <c r="AB66" s="33">
        <v>0</v>
      </c>
      <c r="AC66" s="33">
        <v>0</v>
      </c>
      <c r="AD66" s="33">
        <v>0</v>
      </c>
      <c r="AE66" s="33">
        <v>0</v>
      </c>
      <c r="AF66" s="33">
        <v>0</v>
      </c>
      <c r="AG66" s="106">
        <f t="shared" si="23"/>
        <v>0</v>
      </c>
      <c r="AH66" s="24">
        <v>0</v>
      </c>
      <c r="AI66" s="24">
        <v>0</v>
      </c>
      <c r="AJ66" s="24">
        <v>0</v>
      </c>
      <c r="AK66" s="24">
        <v>0</v>
      </c>
      <c r="AL66" s="24">
        <v>0</v>
      </c>
      <c r="AM66" s="24">
        <v>0</v>
      </c>
      <c r="AN66" s="120">
        <f t="shared" si="24"/>
        <v>0</v>
      </c>
      <c r="AO66" s="120">
        <f t="shared" si="20"/>
        <v>0</v>
      </c>
      <c r="AP66" s="27" t="s">
        <v>84</v>
      </c>
      <c r="AQ66" s="27" t="s">
        <v>85</v>
      </c>
      <c r="AR66" s="27" t="s">
        <v>158</v>
      </c>
      <c r="AS66" s="27" t="s">
        <v>135</v>
      </c>
      <c r="AT66" s="27" t="s">
        <v>82</v>
      </c>
      <c r="AU66" s="27" t="s">
        <v>110</v>
      </c>
      <c r="AV66" s="36">
        <v>0.75</v>
      </c>
      <c r="AW66" s="36">
        <v>0.1</v>
      </c>
      <c r="AX66" s="37"/>
      <c r="AY66" s="37"/>
      <c r="AZ66" s="37"/>
      <c r="BA66" s="37"/>
      <c r="BB66" s="37"/>
      <c r="BC66" s="123">
        <f t="shared" si="1"/>
        <v>0.85</v>
      </c>
      <c r="BD66" s="49" t="s">
        <v>111</v>
      </c>
      <c r="BE66" s="44"/>
      <c r="BF66" s="44"/>
      <c r="BG66" s="44"/>
      <c r="BH66" s="124">
        <f t="shared" si="2"/>
        <v>0.85</v>
      </c>
      <c r="BI66" s="45">
        <f t="shared" si="16"/>
        <v>9.4444444444444442E-2</v>
      </c>
      <c r="BJ66" s="39" t="s">
        <v>102</v>
      </c>
      <c r="BK66" s="136">
        <v>50</v>
      </c>
      <c r="BL66" s="137">
        <v>25</v>
      </c>
      <c r="BM66" s="137">
        <v>50</v>
      </c>
      <c r="BN66" s="137">
        <v>70</v>
      </c>
      <c r="BO66" s="137">
        <v>20</v>
      </c>
      <c r="BP66" s="137">
        <v>20</v>
      </c>
      <c r="BQ66" s="138">
        <f t="shared" si="3"/>
        <v>75</v>
      </c>
      <c r="BR66" s="138">
        <f t="shared" si="4"/>
        <v>120</v>
      </c>
      <c r="BS66" s="138">
        <f t="shared" si="5"/>
        <v>40</v>
      </c>
      <c r="BT66" s="138">
        <f t="shared" si="6"/>
        <v>235</v>
      </c>
      <c r="BU66" s="35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</row>
    <row r="67" spans="1:114" ht="13.5" hidden="1" customHeight="1">
      <c r="A67" s="25" t="s">
        <v>282</v>
      </c>
      <c r="B67" s="29" t="s">
        <v>283</v>
      </c>
      <c r="C67" s="29" t="s">
        <v>150</v>
      </c>
      <c r="D67" s="29" t="s">
        <v>150</v>
      </c>
      <c r="E67" s="28" t="s">
        <v>151</v>
      </c>
      <c r="F67" s="24" t="s">
        <v>108</v>
      </c>
      <c r="G67" s="27" t="s">
        <v>80</v>
      </c>
      <c r="H67" s="27" t="s">
        <v>80</v>
      </c>
      <c r="I67" s="30" t="s">
        <v>158</v>
      </c>
      <c r="J67" s="27" t="s">
        <v>135</v>
      </c>
      <c r="K67" s="112">
        <v>15</v>
      </c>
      <c r="L67" s="33">
        <v>15</v>
      </c>
      <c r="M67" s="33">
        <v>0</v>
      </c>
      <c r="N67" s="33">
        <v>0</v>
      </c>
      <c r="O67" s="106">
        <v>88</v>
      </c>
      <c r="P67" s="33">
        <v>88</v>
      </c>
      <c r="Q67" s="33">
        <v>0</v>
      </c>
      <c r="R67" s="33">
        <v>0</v>
      </c>
      <c r="S67" s="106">
        <f t="shared" si="21"/>
        <v>15</v>
      </c>
      <c r="T67" s="33">
        <v>0</v>
      </c>
      <c r="U67" s="33">
        <v>15</v>
      </c>
      <c r="V67" s="33">
        <v>0</v>
      </c>
      <c r="W67" s="33">
        <v>0</v>
      </c>
      <c r="X67" s="33">
        <v>0</v>
      </c>
      <c r="Y67" s="33">
        <v>0</v>
      </c>
      <c r="Z67" s="106">
        <f t="shared" si="22"/>
        <v>0</v>
      </c>
      <c r="AA67" s="33">
        <v>0</v>
      </c>
      <c r="AB67" s="33">
        <v>0</v>
      </c>
      <c r="AC67" s="33">
        <v>0</v>
      </c>
      <c r="AD67" s="33">
        <v>0</v>
      </c>
      <c r="AE67" s="33">
        <v>0</v>
      </c>
      <c r="AF67" s="33">
        <v>0</v>
      </c>
      <c r="AG67" s="106">
        <f t="shared" si="23"/>
        <v>0</v>
      </c>
      <c r="AH67" s="24">
        <v>0</v>
      </c>
      <c r="AI67" s="24">
        <v>0</v>
      </c>
      <c r="AJ67" s="24">
        <v>0</v>
      </c>
      <c r="AK67" s="24">
        <v>0</v>
      </c>
      <c r="AL67" s="24">
        <v>0</v>
      </c>
      <c r="AM67" s="24">
        <v>0</v>
      </c>
      <c r="AN67" s="120">
        <f t="shared" si="24"/>
        <v>0</v>
      </c>
      <c r="AO67" s="120">
        <f t="shared" si="20"/>
        <v>0</v>
      </c>
      <c r="AP67" s="27" t="s">
        <v>93</v>
      </c>
      <c r="AQ67" s="27" t="s">
        <v>85</v>
      </c>
      <c r="AR67" s="27" t="s">
        <v>158</v>
      </c>
      <c r="AS67" s="27" t="s">
        <v>135</v>
      </c>
      <c r="AT67" s="27" t="s">
        <v>82</v>
      </c>
      <c r="AU67" s="27" t="s">
        <v>110</v>
      </c>
      <c r="AV67" s="36">
        <v>1</v>
      </c>
      <c r="AW67" s="36">
        <v>0.85499999999999998</v>
      </c>
      <c r="AX67" s="37"/>
      <c r="AY67" s="37"/>
      <c r="AZ67" s="37"/>
      <c r="BA67" s="37"/>
      <c r="BB67" s="37"/>
      <c r="BC67" s="123">
        <f t="shared" si="1"/>
        <v>1.855</v>
      </c>
      <c r="BD67" s="49" t="s">
        <v>111</v>
      </c>
      <c r="BE67" s="44"/>
      <c r="BF67" s="44"/>
      <c r="BG67" s="44"/>
      <c r="BH67" s="124">
        <f t="shared" si="2"/>
        <v>1.855</v>
      </c>
      <c r="BI67" s="45">
        <f t="shared" si="16"/>
        <v>0.12366666666666666</v>
      </c>
      <c r="BJ67" s="39" t="s">
        <v>102</v>
      </c>
      <c r="BK67" s="136">
        <v>50</v>
      </c>
      <c r="BL67" s="137">
        <v>25</v>
      </c>
      <c r="BM67" s="137">
        <v>50</v>
      </c>
      <c r="BN67" s="137">
        <v>70</v>
      </c>
      <c r="BO67" s="137">
        <v>20</v>
      </c>
      <c r="BP67" s="137">
        <v>20</v>
      </c>
      <c r="BQ67" s="138">
        <f t="shared" si="3"/>
        <v>75</v>
      </c>
      <c r="BR67" s="138">
        <f t="shared" si="4"/>
        <v>120</v>
      </c>
      <c r="BS67" s="138">
        <f t="shared" si="5"/>
        <v>40</v>
      </c>
      <c r="BT67" s="138">
        <f t="shared" si="6"/>
        <v>235</v>
      </c>
      <c r="BU67" s="35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</row>
    <row r="68" spans="1:114" ht="13.5" hidden="1" customHeight="1">
      <c r="A68" s="26" t="s">
        <v>284</v>
      </c>
      <c r="B68" s="30" t="s">
        <v>285</v>
      </c>
      <c r="C68" s="30" t="s">
        <v>150</v>
      </c>
      <c r="D68" s="29" t="s">
        <v>150</v>
      </c>
      <c r="E68" s="28" t="s">
        <v>151</v>
      </c>
      <c r="F68" s="24" t="s">
        <v>79</v>
      </c>
      <c r="G68" s="27" t="s">
        <v>80</v>
      </c>
      <c r="H68" s="27" t="s">
        <v>80</v>
      </c>
      <c r="I68" s="30" t="s">
        <v>86</v>
      </c>
      <c r="J68" s="30" t="s">
        <v>101</v>
      </c>
      <c r="K68" s="112">
        <v>30</v>
      </c>
      <c r="L68" s="33">
        <v>0</v>
      </c>
      <c r="M68" s="33">
        <v>22</v>
      </c>
      <c r="N68" s="33">
        <v>8</v>
      </c>
      <c r="O68" s="106">
        <f t="shared" ref="O68:O107" si="25">SUM(P68:R68)</f>
        <v>67</v>
      </c>
      <c r="P68" s="33">
        <v>0</v>
      </c>
      <c r="Q68" s="33">
        <v>49</v>
      </c>
      <c r="R68" s="33">
        <v>18</v>
      </c>
      <c r="S68" s="106">
        <f t="shared" si="21"/>
        <v>0</v>
      </c>
      <c r="T68" s="33">
        <v>0</v>
      </c>
      <c r="U68" s="33">
        <v>0</v>
      </c>
      <c r="V68" s="33">
        <v>0</v>
      </c>
      <c r="W68" s="33">
        <v>0</v>
      </c>
      <c r="X68" s="33">
        <v>0</v>
      </c>
      <c r="Y68" s="33">
        <v>0</v>
      </c>
      <c r="Z68" s="106">
        <f t="shared" si="22"/>
        <v>22</v>
      </c>
      <c r="AA68" s="33">
        <v>17</v>
      </c>
      <c r="AB68" s="33">
        <v>5</v>
      </c>
      <c r="AC68" s="33">
        <v>0</v>
      </c>
      <c r="AD68" s="33">
        <v>0</v>
      </c>
      <c r="AE68" s="33">
        <v>0</v>
      </c>
      <c r="AF68" s="33">
        <v>0</v>
      </c>
      <c r="AG68" s="106">
        <f t="shared" si="23"/>
        <v>8</v>
      </c>
      <c r="AH68" s="24">
        <v>6</v>
      </c>
      <c r="AI68" s="24">
        <v>2</v>
      </c>
      <c r="AJ68" s="24">
        <v>0</v>
      </c>
      <c r="AK68" s="24">
        <v>0</v>
      </c>
      <c r="AL68" s="24">
        <v>0</v>
      </c>
      <c r="AM68" s="24">
        <v>0</v>
      </c>
      <c r="AN68" s="120">
        <f t="shared" si="24"/>
        <v>1</v>
      </c>
      <c r="AO68" s="120">
        <f t="shared" si="20"/>
        <v>0.26666666666666666</v>
      </c>
      <c r="AP68" s="27" t="s">
        <v>93</v>
      </c>
      <c r="AQ68" s="27" t="s">
        <v>85</v>
      </c>
      <c r="AR68" s="35" t="s">
        <v>86</v>
      </c>
      <c r="AS68" s="58" t="s">
        <v>101</v>
      </c>
      <c r="AT68" s="35" t="s">
        <v>109</v>
      </c>
      <c r="AU68" s="47" t="s">
        <v>101</v>
      </c>
      <c r="AV68" s="36">
        <v>0</v>
      </c>
      <c r="AW68" s="68"/>
      <c r="AX68" s="36"/>
      <c r="AY68" s="36">
        <v>3.1305900000000002</v>
      </c>
      <c r="AZ68" s="37"/>
      <c r="BA68" s="37"/>
      <c r="BB68" s="37"/>
      <c r="BC68" s="123">
        <f t="shared" si="1"/>
        <v>3.1305900000000002</v>
      </c>
      <c r="BD68" s="49"/>
      <c r="BE68" s="69"/>
      <c r="BF68" s="69"/>
      <c r="BG68" s="69"/>
      <c r="BH68" s="124">
        <f t="shared" si="2"/>
        <v>3.1305900000000002</v>
      </c>
      <c r="BI68" s="45">
        <f t="shared" si="16"/>
        <v>0.104353</v>
      </c>
      <c r="BJ68" s="39" t="s">
        <v>102</v>
      </c>
      <c r="BK68" s="136">
        <v>50</v>
      </c>
      <c r="BL68" s="137">
        <v>25</v>
      </c>
      <c r="BM68" s="137">
        <v>30</v>
      </c>
      <c r="BN68" s="137">
        <v>30</v>
      </c>
      <c r="BO68" s="137">
        <v>20</v>
      </c>
      <c r="BP68" s="137">
        <v>30</v>
      </c>
      <c r="BQ68" s="138">
        <f t="shared" si="3"/>
        <v>75</v>
      </c>
      <c r="BR68" s="138">
        <f t="shared" si="4"/>
        <v>60</v>
      </c>
      <c r="BS68" s="138">
        <f t="shared" si="5"/>
        <v>50</v>
      </c>
      <c r="BT68" s="138">
        <f t="shared" si="6"/>
        <v>185</v>
      </c>
      <c r="BU68" s="35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</row>
    <row r="69" spans="1:114" ht="13.5" hidden="1" customHeight="1">
      <c r="A69" s="25" t="s">
        <v>286</v>
      </c>
      <c r="B69" s="29" t="s">
        <v>287</v>
      </c>
      <c r="C69" s="29" t="s">
        <v>150</v>
      </c>
      <c r="D69" s="29" t="s">
        <v>150</v>
      </c>
      <c r="E69" s="28" t="s">
        <v>151</v>
      </c>
      <c r="F69" s="25" t="s">
        <v>108</v>
      </c>
      <c r="G69" s="27" t="s">
        <v>92</v>
      </c>
      <c r="H69" s="27" t="s">
        <v>92</v>
      </c>
      <c r="I69" s="31" t="s">
        <v>213</v>
      </c>
      <c r="J69" s="28" t="s">
        <v>99</v>
      </c>
      <c r="K69" s="107">
        <v>58</v>
      </c>
      <c r="L69" s="33">
        <v>36</v>
      </c>
      <c r="M69" s="33">
        <v>18</v>
      </c>
      <c r="N69" s="33">
        <v>4</v>
      </c>
      <c r="O69" s="106">
        <f t="shared" si="25"/>
        <v>288</v>
      </c>
      <c r="P69" s="33">
        <v>222</v>
      </c>
      <c r="Q69" s="33">
        <v>48</v>
      </c>
      <c r="R69" s="33">
        <v>18</v>
      </c>
      <c r="S69" s="107">
        <f t="shared" si="21"/>
        <v>36</v>
      </c>
      <c r="T69" s="33">
        <v>0</v>
      </c>
      <c r="U69" s="33">
        <v>24</v>
      </c>
      <c r="V69" s="33">
        <v>12</v>
      </c>
      <c r="W69" s="33">
        <v>0</v>
      </c>
      <c r="X69" s="33">
        <v>0</v>
      </c>
      <c r="Y69" s="33">
        <v>0</v>
      </c>
      <c r="Z69" s="107">
        <f t="shared" si="22"/>
        <v>18</v>
      </c>
      <c r="AA69" s="33">
        <v>0</v>
      </c>
      <c r="AB69" s="33">
        <v>8</v>
      </c>
      <c r="AC69" s="33">
        <v>0</v>
      </c>
      <c r="AD69" s="33">
        <v>0</v>
      </c>
      <c r="AE69" s="33">
        <v>10</v>
      </c>
      <c r="AF69" s="33">
        <v>0</v>
      </c>
      <c r="AG69" s="106">
        <f t="shared" si="23"/>
        <v>4</v>
      </c>
      <c r="AH69" s="33">
        <v>0</v>
      </c>
      <c r="AI69" s="33">
        <v>2</v>
      </c>
      <c r="AJ69" s="33">
        <v>2</v>
      </c>
      <c r="AK69" s="33">
        <v>0</v>
      </c>
      <c r="AL69" s="33">
        <v>0</v>
      </c>
      <c r="AM69" s="33">
        <v>0</v>
      </c>
      <c r="AN69" s="120">
        <f t="shared" si="24"/>
        <v>0.37931034482758619</v>
      </c>
      <c r="AO69" s="120">
        <f t="shared" si="20"/>
        <v>6.8965517241379309E-2</v>
      </c>
      <c r="AP69" s="27" t="s">
        <v>93</v>
      </c>
      <c r="AQ69" s="27" t="s">
        <v>85</v>
      </c>
      <c r="AR69" s="35" t="s">
        <v>97</v>
      </c>
      <c r="AS69" s="27" t="s">
        <v>87</v>
      </c>
      <c r="AT69" s="35" t="s">
        <v>100</v>
      </c>
      <c r="AU69" s="35" t="s">
        <v>135</v>
      </c>
      <c r="AV69" s="36">
        <v>4.4191145000000001</v>
      </c>
      <c r="AW69" s="43"/>
      <c r="AX69" s="43"/>
      <c r="AY69" s="43"/>
      <c r="AZ69" s="37"/>
      <c r="BA69" s="37"/>
      <c r="BB69" s="37"/>
      <c r="BC69" s="123">
        <f t="shared" si="1"/>
        <v>4.4191145000000001</v>
      </c>
      <c r="BD69" s="36" t="s">
        <v>111</v>
      </c>
      <c r="BE69" s="44"/>
      <c r="BF69" s="44">
        <v>0.7</v>
      </c>
      <c r="BG69" s="44">
        <v>3.9E-2</v>
      </c>
      <c r="BH69" s="124">
        <f t="shared" si="2"/>
        <v>5.1581144999999999</v>
      </c>
      <c r="BI69" s="59">
        <f t="shared" si="16"/>
        <v>8.893300862068966E-2</v>
      </c>
      <c r="BJ69" s="39" t="s">
        <v>102</v>
      </c>
      <c r="BK69" s="136">
        <v>50</v>
      </c>
      <c r="BL69" s="137">
        <v>25</v>
      </c>
      <c r="BM69" s="137">
        <v>80</v>
      </c>
      <c r="BN69" s="137">
        <v>70</v>
      </c>
      <c r="BO69" s="137">
        <v>0</v>
      </c>
      <c r="BP69" s="137">
        <v>20</v>
      </c>
      <c r="BQ69" s="138">
        <f t="shared" si="3"/>
        <v>75</v>
      </c>
      <c r="BR69" s="138">
        <f t="shared" si="4"/>
        <v>150</v>
      </c>
      <c r="BS69" s="138">
        <f t="shared" si="5"/>
        <v>20</v>
      </c>
      <c r="BT69" s="138">
        <f t="shared" si="6"/>
        <v>245</v>
      </c>
      <c r="BU69" s="35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</row>
    <row r="70" spans="1:114" ht="13.5" hidden="1" customHeight="1">
      <c r="A70" s="54" t="s">
        <v>288</v>
      </c>
      <c r="B70" s="29" t="s">
        <v>289</v>
      </c>
      <c r="C70" s="28" t="s">
        <v>150</v>
      </c>
      <c r="D70" s="29" t="s">
        <v>150</v>
      </c>
      <c r="E70" s="28" t="s">
        <v>151</v>
      </c>
      <c r="F70" s="54" t="s">
        <v>108</v>
      </c>
      <c r="G70" s="27" t="s">
        <v>80</v>
      </c>
      <c r="H70" s="27" t="s">
        <v>81</v>
      </c>
      <c r="I70" s="31" t="s">
        <v>158</v>
      </c>
      <c r="J70" s="47" t="s">
        <v>135</v>
      </c>
      <c r="K70" s="113">
        <v>49</v>
      </c>
      <c r="L70" s="33">
        <v>45</v>
      </c>
      <c r="M70" s="33">
        <v>4</v>
      </c>
      <c r="N70" s="33">
        <v>0</v>
      </c>
      <c r="O70" s="106">
        <f t="shared" si="25"/>
        <v>214</v>
      </c>
      <c r="P70" s="33">
        <v>194</v>
      </c>
      <c r="Q70" s="33">
        <v>20</v>
      </c>
      <c r="R70" s="33">
        <v>0</v>
      </c>
      <c r="S70" s="107">
        <f t="shared" si="21"/>
        <v>45</v>
      </c>
      <c r="T70" s="33">
        <v>0</v>
      </c>
      <c r="U70" s="33">
        <v>33</v>
      </c>
      <c r="V70" s="33">
        <v>10</v>
      </c>
      <c r="W70" s="33">
        <v>2</v>
      </c>
      <c r="X70" s="33">
        <v>0</v>
      </c>
      <c r="Y70" s="33">
        <v>0</v>
      </c>
      <c r="Z70" s="107">
        <f t="shared" si="22"/>
        <v>4</v>
      </c>
      <c r="AA70" s="33">
        <v>0</v>
      </c>
      <c r="AB70" s="33">
        <v>0</v>
      </c>
      <c r="AC70" s="33">
        <v>4</v>
      </c>
      <c r="AD70" s="33">
        <v>0</v>
      </c>
      <c r="AE70" s="33">
        <v>0</v>
      </c>
      <c r="AF70" s="33">
        <v>0</v>
      </c>
      <c r="AG70" s="106">
        <f t="shared" si="23"/>
        <v>0</v>
      </c>
      <c r="AH70" s="33">
        <v>0</v>
      </c>
      <c r="AI70" s="33">
        <v>0</v>
      </c>
      <c r="AJ70" s="33">
        <v>0</v>
      </c>
      <c r="AK70" s="33">
        <v>0</v>
      </c>
      <c r="AL70" s="33">
        <v>0</v>
      </c>
      <c r="AM70" s="33">
        <v>0</v>
      </c>
      <c r="AN70" s="120">
        <f t="shared" si="24"/>
        <v>8.1632653061224483E-2</v>
      </c>
      <c r="AO70" s="120">
        <f t="shared" si="20"/>
        <v>0</v>
      </c>
      <c r="AP70" s="35" t="s">
        <v>84</v>
      </c>
      <c r="AQ70" s="27" t="s">
        <v>85</v>
      </c>
      <c r="AR70" s="35" t="s">
        <v>158</v>
      </c>
      <c r="AS70" s="47" t="s">
        <v>135</v>
      </c>
      <c r="AT70" s="35" t="s">
        <v>82</v>
      </c>
      <c r="AU70" s="47" t="s">
        <v>134</v>
      </c>
      <c r="AV70" s="36">
        <v>2.2599999999999998</v>
      </c>
      <c r="AW70" s="36">
        <v>1.621</v>
      </c>
      <c r="AX70" s="36"/>
      <c r="AY70" s="36"/>
      <c r="AZ70" s="36"/>
      <c r="BA70" s="37"/>
      <c r="BB70" s="37"/>
      <c r="BC70" s="123">
        <f t="shared" ref="BC70:BC123" si="26">SUM(AV70:BB70)</f>
        <v>3.8809999999999998</v>
      </c>
      <c r="BD70" s="24"/>
      <c r="BE70" s="24"/>
      <c r="BF70" s="24"/>
      <c r="BG70" s="24"/>
      <c r="BH70" s="124">
        <f t="shared" ref="BH70:BH123" si="27">BC70+BF70+BG70+BE70</f>
        <v>3.8809999999999998</v>
      </c>
      <c r="BI70" s="45">
        <f t="shared" si="16"/>
        <v>7.9204081632653051E-2</v>
      </c>
      <c r="BJ70" s="39" t="s">
        <v>102</v>
      </c>
      <c r="BK70" s="136">
        <v>50</v>
      </c>
      <c r="BL70" s="137">
        <v>25</v>
      </c>
      <c r="BM70" s="137">
        <v>40</v>
      </c>
      <c r="BN70" s="137">
        <v>70</v>
      </c>
      <c r="BO70" s="137">
        <v>0</v>
      </c>
      <c r="BP70" s="137">
        <v>10</v>
      </c>
      <c r="BQ70" s="138">
        <f t="shared" ref="BQ70:BQ123" si="28">BK70+BL70</f>
        <v>75</v>
      </c>
      <c r="BR70" s="138">
        <f t="shared" ref="BR70:BR123" si="29">BM70+BN70</f>
        <v>110</v>
      </c>
      <c r="BS70" s="138">
        <f t="shared" ref="BS70:BS123" si="30">BO70+BP70</f>
        <v>10</v>
      </c>
      <c r="BT70" s="138">
        <f t="shared" ref="BT70:BT123" si="31">BQ70+BR70+BS70</f>
        <v>195</v>
      </c>
      <c r="BU70" s="55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</row>
    <row r="71" spans="1:114" ht="13.5" hidden="1" customHeight="1">
      <c r="A71" s="54" t="s">
        <v>290</v>
      </c>
      <c r="B71" s="29" t="s">
        <v>291</v>
      </c>
      <c r="C71" s="28" t="s">
        <v>150</v>
      </c>
      <c r="D71" s="29" t="s">
        <v>150</v>
      </c>
      <c r="E71" s="28" t="s">
        <v>151</v>
      </c>
      <c r="F71" s="54" t="s">
        <v>108</v>
      </c>
      <c r="G71" s="27" t="s">
        <v>80</v>
      </c>
      <c r="H71" s="27" t="s">
        <v>80</v>
      </c>
      <c r="I71" s="31" t="s">
        <v>158</v>
      </c>
      <c r="J71" s="47" t="s">
        <v>135</v>
      </c>
      <c r="K71" s="113">
        <v>31</v>
      </c>
      <c r="L71" s="33">
        <v>22</v>
      </c>
      <c r="M71" s="33">
        <v>9</v>
      </c>
      <c r="N71" s="33">
        <v>0</v>
      </c>
      <c r="O71" s="106">
        <f t="shared" si="25"/>
        <v>152</v>
      </c>
      <c r="P71" s="33">
        <v>110</v>
      </c>
      <c r="Q71" s="33">
        <v>42</v>
      </c>
      <c r="R71" s="33">
        <v>0</v>
      </c>
      <c r="S71" s="107">
        <f t="shared" si="21"/>
        <v>22</v>
      </c>
      <c r="T71" s="33">
        <v>0</v>
      </c>
      <c r="U71" s="33">
        <v>8</v>
      </c>
      <c r="V71" s="33">
        <v>6</v>
      </c>
      <c r="W71" s="33">
        <v>8</v>
      </c>
      <c r="X71" s="33">
        <v>0</v>
      </c>
      <c r="Y71" s="33">
        <v>0</v>
      </c>
      <c r="Z71" s="107">
        <f t="shared" si="22"/>
        <v>9</v>
      </c>
      <c r="AA71" s="33">
        <v>0</v>
      </c>
      <c r="AB71" s="33">
        <v>7</v>
      </c>
      <c r="AC71" s="33">
        <v>0</v>
      </c>
      <c r="AD71" s="33">
        <v>0</v>
      </c>
      <c r="AE71" s="33">
        <v>2</v>
      </c>
      <c r="AF71" s="33">
        <v>0</v>
      </c>
      <c r="AG71" s="106">
        <f t="shared" si="23"/>
        <v>0</v>
      </c>
      <c r="AH71" s="33">
        <v>0</v>
      </c>
      <c r="AI71" s="33">
        <v>0</v>
      </c>
      <c r="AJ71" s="33">
        <v>0</v>
      </c>
      <c r="AK71" s="33">
        <v>0</v>
      </c>
      <c r="AL71" s="33">
        <v>0</v>
      </c>
      <c r="AM71" s="33">
        <v>0</v>
      </c>
      <c r="AN71" s="120">
        <f t="shared" si="24"/>
        <v>0.29032258064516131</v>
      </c>
      <c r="AO71" s="120">
        <f t="shared" si="20"/>
        <v>0</v>
      </c>
      <c r="AP71" s="27" t="s">
        <v>93</v>
      </c>
      <c r="AQ71" s="27" t="s">
        <v>85</v>
      </c>
      <c r="AR71" s="35" t="s">
        <v>158</v>
      </c>
      <c r="AS71" s="47" t="s">
        <v>135</v>
      </c>
      <c r="AT71" s="35" t="s">
        <v>82</v>
      </c>
      <c r="AU71" s="47" t="s">
        <v>134</v>
      </c>
      <c r="AV71" s="36">
        <v>1.855</v>
      </c>
      <c r="AW71" s="36">
        <v>1.855</v>
      </c>
      <c r="AX71" s="36"/>
      <c r="AY71" s="36"/>
      <c r="AZ71" s="36"/>
      <c r="BA71" s="37"/>
      <c r="BB71" s="37"/>
      <c r="BC71" s="123">
        <f t="shared" si="26"/>
        <v>3.71</v>
      </c>
      <c r="BD71" s="24"/>
      <c r="BE71" s="24"/>
      <c r="BF71" s="24"/>
      <c r="BG71" s="24"/>
      <c r="BH71" s="124">
        <f t="shared" si="27"/>
        <v>3.71</v>
      </c>
      <c r="BI71" s="45">
        <f t="shared" si="16"/>
        <v>0.11967741935483871</v>
      </c>
      <c r="BJ71" s="39" t="s">
        <v>102</v>
      </c>
      <c r="BK71" s="136">
        <v>50</v>
      </c>
      <c r="BL71" s="137">
        <v>25</v>
      </c>
      <c r="BM71" s="137">
        <v>40</v>
      </c>
      <c r="BN71" s="137">
        <v>70</v>
      </c>
      <c r="BO71" s="137">
        <v>0</v>
      </c>
      <c r="BP71" s="137">
        <v>20</v>
      </c>
      <c r="BQ71" s="138">
        <f t="shared" si="28"/>
        <v>75</v>
      </c>
      <c r="BR71" s="138">
        <f t="shared" si="29"/>
        <v>110</v>
      </c>
      <c r="BS71" s="138">
        <f t="shared" si="30"/>
        <v>20</v>
      </c>
      <c r="BT71" s="138">
        <f t="shared" si="31"/>
        <v>205</v>
      </c>
      <c r="BU71" s="55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</row>
    <row r="72" spans="1:114" ht="13.5" hidden="1" customHeight="1">
      <c r="A72" s="54" t="s">
        <v>292</v>
      </c>
      <c r="B72" s="30" t="s">
        <v>293</v>
      </c>
      <c r="C72" s="28" t="s">
        <v>294</v>
      </c>
      <c r="D72" s="29" t="s">
        <v>295</v>
      </c>
      <c r="E72" s="28" t="s">
        <v>107</v>
      </c>
      <c r="F72" s="54" t="s">
        <v>108</v>
      </c>
      <c r="G72" s="27" t="s">
        <v>80</v>
      </c>
      <c r="H72" s="27" t="s">
        <v>80</v>
      </c>
      <c r="I72" s="31" t="s">
        <v>109</v>
      </c>
      <c r="J72" s="47" t="s">
        <v>134</v>
      </c>
      <c r="K72" s="112">
        <v>0</v>
      </c>
      <c r="L72" s="33">
        <v>19</v>
      </c>
      <c r="M72" s="33">
        <v>9</v>
      </c>
      <c r="N72" s="33">
        <v>2</v>
      </c>
      <c r="O72" s="107">
        <f t="shared" si="25"/>
        <v>129</v>
      </c>
      <c r="P72" s="33">
        <v>85</v>
      </c>
      <c r="Q72" s="33">
        <v>36</v>
      </c>
      <c r="R72" s="33">
        <v>8</v>
      </c>
      <c r="S72" s="106">
        <v>0</v>
      </c>
      <c r="T72" s="33">
        <v>0</v>
      </c>
      <c r="U72" s="33">
        <v>14</v>
      </c>
      <c r="V72" s="33">
        <v>5</v>
      </c>
      <c r="W72" s="33">
        <v>0</v>
      </c>
      <c r="X72" s="33">
        <v>0</v>
      </c>
      <c r="Y72" s="33">
        <v>0</v>
      </c>
      <c r="Z72" s="107">
        <v>0</v>
      </c>
      <c r="AA72" s="33">
        <v>0</v>
      </c>
      <c r="AB72" s="33">
        <v>9</v>
      </c>
      <c r="AC72" s="33">
        <v>0</v>
      </c>
      <c r="AD72" s="33">
        <v>0</v>
      </c>
      <c r="AE72" s="33">
        <v>0</v>
      </c>
      <c r="AF72" s="33">
        <v>0</v>
      </c>
      <c r="AG72" s="107">
        <v>0</v>
      </c>
      <c r="AH72" s="33">
        <v>0</v>
      </c>
      <c r="AI72" s="33">
        <v>2</v>
      </c>
      <c r="AJ72" s="33">
        <v>0</v>
      </c>
      <c r="AK72" s="33">
        <v>0</v>
      </c>
      <c r="AL72" s="33">
        <v>0</v>
      </c>
      <c r="AM72" s="33">
        <v>0</v>
      </c>
      <c r="AN72" s="120">
        <f>(M72+N72)/BV72</f>
        <v>0.36666666666666664</v>
      </c>
      <c r="AO72" s="120">
        <f>N72/BV72</f>
        <v>6.6666666666666666E-2</v>
      </c>
      <c r="AP72" s="27" t="s">
        <v>93</v>
      </c>
      <c r="AQ72" s="27" t="s">
        <v>85</v>
      </c>
      <c r="AR72" s="35" t="s">
        <v>109</v>
      </c>
      <c r="AS72" s="47" t="s">
        <v>134</v>
      </c>
      <c r="AT72" s="35" t="s">
        <v>120</v>
      </c>
      <c r="AU72" s="47" t="s">
        <v>87</v>
      </c>
      <c r="AV72" s="36">
        <v>0.85609254999999995</v>
      </c>
      <c r="AW72" s="36"/>
      <c r="AX72" s="36"/>
      <c r="AY72" s="36"/>
      <c r="AZ72" s="36">
        <v>2.1139999999999999</v>
      </c>
      <c r="BA72" s="37"/>
      <c r="BB72" s="37"/>
      <c r="BC72" s="123">
        <f t="shared" si="26"/>
        <v>2.9700925499999999</v>
      </c>
      <c r="BD72" s="24"/>
      <c r="BE72" s="24"/>
      <c r="BF72" s="24"/>
      <c r="BG72" s="24"/>
      <c r="BH72" s="124">
        <f t="shared" si="27"/>
        <v>2.9700925499999999</v>
      </c>
      <c r="BI72" s="45">
        <f>BH72/BV72</f>
        <v>9.9003085000000005E-2</v>
      </c>
      <c r="BJ72" s="39" t="s">
        <v>88</v>
      </c>
      <c r="BK72" s="136">
        <v>30</v>
      </c>
      <c r="BL72" s="137">
        <v>5</v>
      </c>
      <c r="BM72" s="137">
        <v>50</v>
      </c>
      <c r="BN72" s="137">
        <v>30</v>
      </c>
      <c r="BO72" s="137">
        <v>0</v>
      </c>
      <c r="BP72" s="137">
        <v>20</v>
      </c>
      <c r="BQ72" s="138">
        <f t="shared" si="28"/>
        <v>35</v>
      </c>
      <c r="BR72" s="138">
        <f t="shared" si="29"/>
        <v>80</v>
      </c>
      <c r="BS72" s="138">
        <f t="shared" si="30"/>
        <v>20</v>
      </c>
      <c r="BT72" s="138">
        <f t="shared" si="31"/>
        <v>135</v>
      </c>
      <c r="BU72" s="27" t="s">
        <v>123</v>
      </c>
      <c r="BV72" s="202">
        <v>30</v>
      </c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</row>
    <row r="73" spans="1:114" ht="12.75" hidden="1" customHeight="1">
      <c r="A73" s="25" t="s">
        <v>296</v>
      </c>
      <c r="B73" s="30" t="s">
        <v>297</v>
      </c>
      <c r="C73" s="30" t="s">
        <v>298</v>
      </c>
      <c r="D73" s="30" t="s">
        <v>133</v>
      </c>
      <c r="E73" s="28" t="s">
        <v>78</v>
      </c>
      <c r="F73" s="25" t="s">
        <v>108</v>
      </c>
      <c r="G73" s="30" t="s">
        <v>92</v>
      </c>
      <c r="H73" s="30" t="s">
        <v>92</v>
      </c>
      <c r="I73" s="58" t="s">
        <v>109</v>
      </c>
      <c r="J73" s="58" t="s">
        <v>87</v>
      </c>
      <c r="K73" s="107">
        <v>3</v>
      </c>
      <c r="L73" s="33">
        <v>0</v>
      </c>
      <c r="M73" s="33">
        <v>0</v>
      </c>
      <c r="N73" s="33">
        <v>3</v>
      </c>
      <c r="O73" s="107">
        <f t="shared" si="25"/>
        <v>12</v>
      </c>
      <c r="P73" s="33">
        <v>0</v>
      </c>
      <c r="Q73" s="33">
        <v>0</v>
      </c>
      <c r="R73" s="33">
        <v>12</v>
      </c>
      <c r="S73" s="107">
        <f>SUM(T73:Y73)</f>
        <v>0</v>
      </c>
      <c r="T73" s="33">
        <v>0</v>
      </c>
      <c r="U73" s="33">
        <v>0</v>
      </c>
      <c r="V73" s="33">
        <v>0</v>
      </c>
      <c r="W73" s="33">
        <v>0</v>
      </c>
      <c r="X73" s="33">
        <v>0</v>
      </c>
      <c r="Y73" s="33">
        <v>0</v>
      </c>
      <c r="Z73" s="107">
        <f>SUM(AA73:AF73)</f>
        <v>0</v>
      </c>
      <c r="AA73" s="33">
        <v>0</v>
      </c>
      <c r="AB73" s="33">
        <v>0</v>
      </c>
      <c r="AC73" s="33">
        <v>0</v>
      </c>
      <c r="AD73" s="33">
        <v>0</v>
      </c>
      <c r="AE73" s="33">
        <v>0</v>
      </c>
      <c r="AF73" s="33">
        <v>0</v>
      </c>
      <c r="AG73" s="107">
        <f>SUM(AH73:AM73)</f>
        <v>3</v>
      </c>
      <c r="AH73" s="33">
        <v>0</v>
      </c>
      <c r="AI73" s="33">
        <v>3</v>
      </c>
      <c r="AJ73" s="33">
        <v>0</v>
      </c>
      <c r="AK73" s="33">
        <v>0</v>
      </c>
      <c r="AL73" s="33">
        <v>0</v>
      </c>
      <c r="AM73" s="33">
        <v>0</v>
      </c>
      <c r="AN73" s="120">
        <f>(Z73+AG73)/K73</f>
        <v>1</v>
      </c>
      <c r="AO73" s="120">
        <f>N73/K73</f>
        <v>1</v>
      </c>
      <c r="AP73" s="27" t="s">
        <v>93</v>
      </c>
      <c r="AQ73" s="27" t="s">
        <v>85</v>
      </c>
      <c r="AR73" s="58" t="s">
        <v>109</v>
      </c>
      <c r="AS73" s="58" t="s">
        <v>87</v>
      </c>
      <c r="AT73" s="58" t="s">
        <v>109</v>
      </c>
      <c r="AU73" s="35" t="s">
        <v>119</v>
      </c>
      <c r="AV73" s="36">
        <v>0</v>
      </c>
      <c r="AW73" s="43"/>
      <c r="AX73" s="43"/>
      <c r="AY73" s="43"/>
      <c r="AZ73" s="43">
        <v>0.31305899999999998</v>
      </c>
      <c r="BA73" s="37"/>
      <c r="BB73" s="37"/>
      <c r="BC73" s="123">
        <f t="shared" si="26"/>
        <v>0.31305899999999998</v>
      </c>
      <c r="BD73" s="36" t="s">
        <v>111</v>
      </c>
      <c r="BE73" s="44"/>
      <c r="BF73" s="44"/>
      <c r="BG73" s="44"/>
      <c r="BH73" s="124">
        <f t="shared" si="27"/>
        <v>0.31305899999999998</v>
      </c>
      <c r="BI73" s="59">
        <f>BH73/K73</f>
        <v>0.10435299999999999</v>
      </c>
      <c r="BJ73" s="39" t="s">
        <v>102</v>
      </c>
      <c r="BK73" s="136">
        <v>40</v>
      </c>
      <c r="BL73" s="137">
        <v>40</v>
      </c>
      <c r="BM73" s="137">
        <v>50</v>
      </c>
      <c r="BN73" s="137">
        <v>10</v>
      </c>
      <c r="BO73" s="137">
        <v>20</v>
      </c>
      <c r="BP73" s="137">
        <v>30</v>
      </c>
      <c r="BQ73" s="138">
        <f t="shared" si="28"/>
        <v>80</v>
      </c>
      <c r="BR73" s="138">
        <f t="shared" si="29"/>
        <v>60</v>
      </c>
      <c r="BS73" s="138">
        <f t="shared" si="30"/>
        <v>50</v>
      </c>
      <c r="BT73" s="138">
        <f t="shared" si="31"/>
        <v>190</v>
      </c>
      <c r="BU73" s="27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</row>
    <row r="74" spans="1:114" ht="12.75" hidden="1" customHeight="1">
      <c r="A74" s="25" t="s">
        <v>299</v>
      </c>
      <c r="B74" s="29" t="s">
        <v>300</v>
      </c>
      <c r="C74" s="29" t="s">
        <v>301</v>
      </c>
      <c r="D74" s="29" t="s">
        <v>77</v>
      </c>
      <c r="E74" s="28" t="s">
        <v>78</v>
      </c>
      <c r="F74" s="25" t="s">
        <v>108</v>
      </c>
      <c r="G74" s="30" t="s">
        <v>92</v>
      </c>
      <c r="H74" s="30" t="s">
        <v>92</v>
      </c>
      <c r="I74" s="31" t="s">
        <v>158</v>
      </c>
      <c r="J74" s="47" t="s">
        <v>101</v>
      </c>
      <c r="K74" s="112">
        <v>13</v>
      </c>
      <c r="L74" s="33">
        <v>13</v>
      </c>
      <c r="M74" s="33">
        <v>0</v>
      </c>
      <c r="N74" s="33">
        <v>0</v>
      </c>
      <c r="O74" s="106">
        <f t="shared" si="25"/>
        <v>58</v>
      </c>
      <c r="P74" s="33">
        <v>58</v>
      </c>
      <c r="Q74" s="33">
        <v>0</v>
      </c>
      <c r="R74" s="33">
        <v>0</v>
      </c>
      <c r="S74" s="106">
        <f>SUM(T74:Y74)</f>
        <v>13</v>
      </c>
      <c r="T74" s="33">
        <v>0</v>
      </c>
      <c r="U74" s="33">
        <v>7</v>
      </c>
      <c r="V74" s="33">
        <v>6</v>
      </c>
      <c r="W74" s="33">
        <v>0</v>
      </c>
      <c r="X74" s="33">
        <v>0</v>
      </c>
      <c r="Y74" s="33">
        <v>0</v>
      </c>
      <c r="Z74" s="106">
        <f>SUM(AA74:AF74)</f>
        <v>0</v>
      </c>
      <c r="AA74" s="33">
        <v>0</v>
      </c>
      <c r="AB74" s="33">
        <v>0</v>
      </c>
      <c r="AC74" s="33">
        <v>0</v>
      </c>
      <c r="AD74" s="33">
        <v>0</v>
      </c>
      <c r="AE74" s="33">
        <v>0</v>
      </c>
      <c r="AF74" s="33">
        <v>0</v>
      </c>
      <c r="AG74" s="106">
        <f>SUM(AH74:AM74)</f>
        <v>0</v>
      </c>
      <c r="AH74" s="24">
        <v>0</v>
      </c>
      <c r="AI74" s="33">
        <v>0</v>
      </c>
      <c r="AJ74" s="33">
        <v>0</v>
      </c>
      <c r="AK74" s="24">
        <v>0</v>
      </c>
      <c r="AL74" s="24">
        <v>0</v>
      </c>
      <c r="AM74" s="24">
        <v>0</v>
      </c>
      <c r="AN74" s="120">
        <f>(M74+N74)/K74</f>
        <v>0</v>
      </c>
      <c r="AO74" s="120">
        <f>N74/K74</f>
        <v>0</v>
      </c>
      <c r="AP74" s="27" t="s">
        <v>84</v>
      </c>
      <c r="AQ74" s="29" t="s">
        <v>85</v>
      </c>
      <c r="AR74" s="35" t="s">
        <v>158</v>
      </c>
      <c r="AS74" s="47" t="s">
        <v>110</v>
      </c>
      <c r="AT74" s="35" t="s">
        <v>82</v>
      </c>
      <c r="AU74" s="27" t="s">
        <v>83</v>
      </c>
      <c r="AV74" s="36">
        <v>0.2</v>
      </c>
      <c r="AW74" s="36">
        <v>0.91129048000000001</v>
      </c>
      <c r="AX74" s="37"/>
      <c r="AY74" s="37"/>
      <c r="AZ74" s="37"/>
      <c r="BA74" s="37"/>
      <c r="BB74" s="37"/>
      <c r="BC74" s="123">
        <f t="shared" si="26"/>
        <v>1.1112904800000001</v>
      </c>
      <c r="BD74" s="36" t="s">
        <v>111</v>
      </c>
      <c r="BE74" s="49"/>
      <c r="BF74" s="49"/>
      <c r="BG74" s="49"/>
      <c r="BH74" s="124">
        <f t="shared" si="27"/>
        <v>1.1112904800000001</v>
      </c>
      <c r="BI74" s="45">
        <f>BH74/K74</f>
        <v>8.548388307692309E-2</v>
      </c>
      <c r="BJ74" s="39" t="s">
        <v>88</v>
      </c>
      <c r="BK74" s="136">
        <v>40</v>
      </c>
      <c r="BL74" s="137">
        <v>20</v>
      </c>
      <c r="BM74" s="137">
        <v>0</v>
      </c>
      <c r="BN74" s="137">
        <v>30</v>
      </c>
      <c r="BO74" s="137">
        <v>20</v>
      </c>
      <c r="BP74" s="137">
        <v>10</v>
      </c>
      <c r="BQ74" s="138">
        <f t="shared" si="28"/>
        <v>60</v>
      </c>
      <c r="BR74" s="138">
        <f t="shared" si="29"/>
        <v>30</v>
      </c>
      <c r="BS74" s="138">
        <f t="shared" si="30"/>
        <v>30</v>
      </c>
      <c r="BT74" s="138">
        <f t="shared" si="31"/>
        <v>120</v>
      </c>
      <c r="BU74" s="27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</row>
    <row r="75" spans="1:114" ht="13.5" hidden="1" customHeight="1">
      <c r="A75" s="25" t="s">
        <v>302</v>
      </c>
      <c r="B75" s="29" t="s">
        <v>303</v>
      </c>
      <c r="C75" s="29" t="s">
        <v>301</v>
      </c>
      <c r="D75" s="29" t="s">
        <v>77</v>
      </c>
      <c r="E75" s="28" t="s">
        <v>78</v>
      </c>
      <c r="F75" s="25" t="s">
        <v>108</v>
      </c>
      <c r="G75" s="30" t="s">
        <v>92</v>
      </c>
      <c r="H75" s="30" t="s">
        <v>92</v>
      </c>
      <c r="I75" s="31" t="s">
        <v>158</v>
      </c>
      <c r="J75" s="47" t="s">
        <v>101</v>
      </c>
      <c r="K75" s="112">
        <v>31</v>
      </c>
      <c r="L75" s="33">
        <v>20</v>
      </c>
      <c r="M75" s="33">
        <v>8</v>
      </c>
      <c r="N75" s="33">
        <v>3</v>
      </c>
      <c r="O75" s="106">
        <f t="shared" si="25"/>
        <v>144</v>
      </c>
      <c r="P75" s="33">
        <v>91</v>
      </c>
      <c r="Q75" s="33">
        <v>40</v>
      </c>
      <c r="R75" s="33">
        <v>13</v>
      </c>
      <c r="S75" s="106">
        <f>SUM(T75:Y75)</f>
        <v>20</v>
      </c>
      <c r="T75" s="33">
        <v>0</v>
      </c>
      <c r="U75" s="33">
        <v>11</v>
      </c>
      <c r="V75" s="33">
        <v>7</v>
      </c>
      <c r="W75" s="33">
        <v>2</v>
      </c>
      <c r="X75" s="33">
        <v>0</v>
      </c>
      <c r="Y75" s="33">
        <v>0</v>
      </c>
      <c r="Z75" s="106">
        <f>SUM(AA75:AF75)</f>
        <v>8</v>
      </c>
      <c r="AA75" s="33">
        <v>0</v>
      </c>
      <c r="AB75" s="33">
        <v>6</v>
      </c>
      <c r="AC75" s="33">
        <v>0</v>
      </c>
      <c r="AD75" s="33">
        <v>0</v>
      </c>
      <c r="AE75" s="33">
        <v>2</v>
      </c>
      <c r="AF75" s="33">
        <v>0</v>
      </c>
      <c r="AG75" s="106">
        <f>SUM(AH75:AM75)</f>
        <v>3</v>
      </c>
      <c r="AH75" s="24">
        <v>0</v>
      </c>
      <c r="AI75" s="33">
        <v>2</v>
      </c>
      <c r="AJ75" s="33">
        <v>1</v>
      </c>
      <c r="AK75" s="24">
        <v>0</v>
      </c>
      <c r="AL75" s="24">
        <v>0</v>
      </c>
      <c r="AM75" s="24">
        <v>0</v>
      </c>
      <c r="AN75" s="120">
        <f>(M75+N75)/K75</f>
        <v>0.35483870967741937</v>
      </c>
      <c r="AO75" s="120">
        <f>N75/K75</f>
        <v>9.6774193548387094E-2</v>
      </c>
      <c r="AP75" s="27" t="s">
        <v>93</v>
      </c>
      <c r="AQ75" s="29" t="s">
        <v>85</v>
      </c>
      <c r="AR75" s="35" t="s">
        <v>158</v>
      </c>
      <c r="AS75" s="47" t="s">
        <v>110</v>
      </c>
      <c r="AT75" s="35" t="s">
        <v>82</v>
      </c>
      <c r="AU75" s="27" t="s">
        <v>83</v>
      </c>
      <c r="AV75" s="36">
        <v>2.5</v>
      </c>
      <c r="AW75" s="36">
        <v>0.55225064999999995</v>
      </c>
      <c r="AX75" s="37"/>
      <c r="AY75" s="37"/>
      <c r="AZ75" s="37"/>
      <c r="BA75" s="37"/>
      <c r="BB75" s="37"/>
      <c r="BC75" s="123">
        <f t="shared" si="26"/>
        <v>3.05225065</v>
      </c>
      <c r="BD75" s="36" t="s">
        <v>111</v>
      </c>
      <c r="BE75" s="49"/>
      <c r="BF75" s="49">
        <v>0.6</v>
      </c>
      <c r="BG75" s="49"/>
      <c r="BH75" s="124">
        <f t="shared" si="27"/>
        <v>3.65225065</v>
      </c>
      <c r="BI75" s="45">
        <f>BH75/K75</f>
        <v>0.1178145370967742</v>
      </c>
      <c r="BJ75" s="39" t="s">
        <v>88</v>
      </c>
      <c r="BK75" s="136">
        <v>40</v>
      </c>
      <c r="BL75" s="137">
        <v>20</v>
      </c>
      <c r="BM75" s="137">
        <v>0</v>
      </c>
      <c r="BN75" s="137">
        <v>30</v>
      </c>
      <c r="BO75" s="137">
        <v>20</v>
      </c>
      <c r="BP75" s="137">
        <v>20</v>
      </c>
      <c r="BQ75" s="138">
        <f t="shared" si="28"/>
        <v>60</v>
      </c>
      <c r="BR75" s="138">
        <f t="shared" si="29"/>
        <v>30</v>
      </c>
      <c r="BS75" s="138">
        <f t="shared" si="30"/>
        <v>40</v>
      </c>
      <c r="BT75" s="138">
        <f t="shared" si="31"/>
        <v>130</v>
      </c>
      <c r="BU75" s="27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</row>
    <row r="76" spans="1:114" ht="12.75" hidden="1" customHeight="1">
      <c r="A76" s="54" t="s">
        <v>304</v>
      </c>
      <c r="B76" s="58" t="s">
        <v>305</v>
      </c>
      <c r="C76" s="58" t="s">
        <v>301</v>
      </c>
      <c r="D76" s="47" t="s">
        <v>77</v>
      </c>
      <c r="E76" s="28" t="s">
        <v>78</v>
      </c>
      <c r="F76" s="54" t="s">
        <v>79</v>
      </c>
      <c r="G76" s="47" t="s">
        <v>80</v>
      </c>
      <c r="H76" s="47" t="s">
        <v>80</v>
      </c>
      <c r="I76" s="47" t="s">
        <v>109</v>
      </c>
      <c r="J76" s="47" t="s">
        <v>135</v>
      </c>
      <c r="K76" s="112">
        <v>0</v>
      </c>
      <c r="L76" s="33">
        <v>29</v>
      </c>
      <c r="M76" s="33">
        <v>14</v>
      </c>
      <c r="N76" s="33">
        <v>2</v>
      </c>
      <c r="O76" s="106">
        <f t="shared" si="25"/>
        <v>189</v>
      </c>
      <c r="P76" s="33">
        <v>116</v>
      </c>
      <c r="Q76" s="33">
        <v>65</v>
      </c>
      <c r="R76" s="33">
        <v>8</v>
      </c>
      <c r="S76" s="106">
        <v>0</v>
      </c>
      <c r="T76" s="33">
        <v>0</v>
      </c>
      <c r="U76" s="33">
        <v>18</v>
      </c>
      <c r="V76" s="33">
        <v>11</v>
      </c>
      <c r="W76" s="33">
        <v>0</v>
      </c>
      <c r="X76" s="33">
        <v>0</v>
      </c>
      <c r="Y76" s="33">
        <v>0</v>
      </c>
      <c r="Z76" s="106">
        <v>0</v>
      </c>
      <c r="AA76" s="33">
        <v>0</v>
      </c>
      <c r="AB76" s="33">
        <v>8</v>
      </c>
      <c r="AC76" s="33">
        <v>3</v>
      </c>
      <c r="AD76" s="33">
        <v>3</v>
      </c>
      <c r="AE76" s="33">
        <v>0</v>
      </c>
      <c r="AF76" s="33">
        <v>0</v>
      </c>
      <c r="AG76" s="106">
        <v>0</v>
      </c>
      <c r="AH76" s="33">
        <v>0</v>
      </c>
      <c r="AI76" s="33">
        <v>2</v>
      </c>
      <c r="AJ76" s="33">
        <v>0</v>
      </c>
      <c r="AK76" s="33">
        <v>0</v>
      </c>
      <c r="AL76" s="33">
        <v>0</v>
      </c>
      <c r="AM76" s="33">
        <v>0</v>
      </c>
      <c r="AN76" s="120">
        <f>(M76+N76)/BV76</f>
        <v>0.35555555555555557</v>
      </c>
      <c r="AO76" s="120">
        <f>N76/BV76</f>
        <v>4.4444444444444446E-2</v>
      </c>
      <c r="AP76" s="35" t="s">
        <v>93</v>
      </c>
      <c r="AQ76" s="35" t="s">
        <v>85</v>
      </c>
      <c r="AR76" s="47" t="s">
        <v>109</v>
      </c>
      <c r="AS76" s="47" t="s">
        <v>135</v>
      </c>
      <c r="AT76" s="47" t="s">
        <v>120</v>
      </c>
      <c r="AU76" s="35" t="s">
        <v>119</v>
      </c>
      <c r="AV76" s="36">
        <v>0</v>
      </c>
      <c r="AW76" s="70"/>
      <c r="AX76" s="70"/>
      <c r="AY76" s="36"/>
      <c r="AZ76" s="36">
        <v>1</v>
      </c>
      <c r="BA76" s="36">
        <v>3.008</v>
      </c>
      <c r="BB76" s="36"/>
      <c r="BC76" s="123">
        <f t="shared" si="26"/>
        <v>4.008</v>
      </c>
      <c r="BD76" s="36"/>
      <c r="BE76" s="49"/>
      <c r="BF76" s="49"/>
      <c r="BG76" s="49"/>
      <c r="BH76" s="124">
        <f t="shared" si="27"/>
        <v>4.008</v>
      </c>
      <c r="BI76" s="45">
        <f>BH76/BV76</f>
        <v>8.9066666666666669E-2</v>
      </c>
      <c r="BJ76" s="39" t="s">
        <v>88</v>
      </c>
      <c r="BK76" s="136">
        <v>40</v>
      </c>
      <c r="BL76" s="137">
        <v>20</v>
      </c>
      <c r="BM76" s="137">
        <v>10</v>
      </c>
      <c r="BN76" s="137">
        <v>30</v>
      </c>
      <c r="BO76" s="137">
        <v>0</v>
      </c>
      <c r="BP76" s="137">
        <v>10</v>
      </c>
      <c r="BQ76" s="138">
        <f t="shared" si="28"/>
        <v>60</v>
      </c>
      <c r="BR76" s="138">
        <f t="shared" si="29"/>
        <v>40</v>
      </c>
      <c r="BS76" s="138">
        <f t="shared" si="30"/>
        <v>10</v>
      </c>
      <c r="BT76" s="138">
        <f t="shared" si="31"/>
        <v>110</v>
      </c>
      <c r="BU76" s="27" t="s">
        <v>306</v>
      </c>
      <c r="BV76" s="202">
        <v>45</v>
      </c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</row>
    <row r="77" spans="1:114" ht="13.5" hidden="1" customHeight="1">
      <c r="A77" s="25" t="s">
        <v>307</v>
      </c>
      <c r="B77" s="29" t="s">
        <v>308</v>
      </c>
      <c r="C77" s="29" t="s">
        <v>309</v>
      </c>
      <c r="D77" s="29" t="s">
        <v>127</v>
      </c>
      <c r="E77" s="28" t="s">
        <v>78</v>
      </c>
      <c r="F77" s="25" t="s">
        <v>108</v>
      </c>
      <c r="G77" s="27" t="s">
        <v>80</v>
      </c>
      <c r="H77" s="27" t="s">
        <v>80</v>
      </c>
      <c r="I77" s="31" t="s">
        <v>109</v>
      </c>
      <c r="J77" s="28" t="s">
        <v>101</v>
      </c>
      <c r="K77" s="112">
        <v>6</v>
      </c>
      <c r="L77" s="33">
        <v>3</v>
      </c>
      <c r="M77" s="33">
        <v>3</v>
      </c>
      <c r="N77" s="33">
        <v>0</v>
      </c>
      <c r="O77" s="106">
        <f t="shared" si="25"/>
        <v>24</v>
      </c>
      <c r="P77" s="33">
        <v>12</v>
      </c>
      <c r="Q77" s="33">
        <v>12</v>
      </c>
      <c r="R77" s="33">
        <v>0</v>
      </c>
      <c r="S77" s="106">
        <f>SUM(T77:Y77)</f>
        <v>3</v>
      </c>
      <c r="T77" s="33">
        <v>0</v>
      </c>
      <c r="U77" s="33">
        <v>3</v>
      </c>
      <c r="V77" s="33">
        <v>0</v>
      </c>
      <c r="W77" s="33">
        <v>0</v>
      </c>
      <c r="X77" s="33">
        <v>0</v>
      </c>
      <c r="Y77" s="33">
        <v>0</v>
      </c>
      <c r="Z77" s="106">
        <f>SUM(AA77:AF77)</f>
        <v>3</v>
      </c>
      <c r="AA77" s="33">
        <v>0</v>
      </c>
      <c r="AB77" s="33">
        <v>3</v>
      </c>
      <c r="AC77" s="33">
        <v>0</v>
      </c>
      <c r="AD77" s="33">
        <v>0</v>
      </c>
      <c r="AE77" s="33">
        <v>0</v>
      </c>
      <c r="AF77" s="33">
        <v>0</v>
      </c>
      <c r="AG77" s="106">
        <f>SUM(AH77:AM77)</f>
        <v>0</v>
      </c>
      <c r="AH77" s="33">
        <v>0</v>
      </c>
      <c r="AI77" s="33">
        <v>0</v>
      </c>
      <c r="AJ77" s="33">
        <v>0</v>
      </c>
      <c r="AK77" s="33">
        <v>0</v>
      </c>
      <c r="AL77" s="33">
        <v>0</v>
      </c>
      <c r="AM77" s="33">
        <v>0</v>
      </c>
      <c r="AN77" s="120">
        <f>(M77+N77)/K77</f>
        <v>0.5</v>
      </c>
      <c r="AO77" s="120">
        <f>N77/K77</f>
        <v>0</v>
      </c>
      <c r="AP77" s="27" t="s">
        <v>93</v>
      </c>
      <c r="AQ77" s="29" t="s">
        <v>85</v>
      </c>
      <c r="AR77" s="35" t="s">
        <v>109</v>
      </c>
      <c r="AS77" s="27" t="s">
        <v>101</v>
      </c>
      <c r="AT77" s="35" t="s">
        <v>94</v>
      </c>
      <c r="AU77" s="27" t="s">
        <v>99</v>
      </c>
      <c r="AV77" s="36">
        <v>0</v>
      </c>
      <c r="AW77" s="37"/>
      <c r="AX77" s="37"/>
      <c r="AY77" s="37"/>
      <c r="AZ77" s="43">
        <v>0.2</v>
      </c>
      <c r="BA77" s="43">
        <v>0.38800000000000001</v>
      </c>
      <c r="BB77" s="43"/>
      <c r="BC77" s="123">
        <f t="shared" si="26"/>
        <v>0.58800000000000008</v>
      </c>
      <c r="BD77" s="36"/>
      <c r="BE77" s="49"/>
      <c r="BF77" s="49"/>
      <c r="BG77" s="49"/>
      <c r="BH77" s="124">
        <f t="shared" si="27"/>
        <v>0.58800000000000008</v>
      </c>
      <c r="BI77" s="45">
        <f>BH77/K77</f>
        <v>9.8000000000000018E-2</v>
      </c>
      <c r="BJ77" s="39" t="s">
        <v>88</v>
      </c>
      <c r="BK77" s="136">
        <v>40</v>
      </c>
      <c r="BL77" s="137">
        <v>10</v>
      </c>
      <c r="BM77" s="137">
        <v>50</v>
      </c>
      <c r="BN77" s="137">
        <v>30</v>
      </c>
      <c r="BO77" s="137">
        <v>0</v>
      </c>
      <c r="BP77" s="137">
        <v>10</v>
      </c>
      <c r="BQ77" s="138">
        <f t="shared" si="28"/>
        <v>50</v>
      </c>
      <c r="BR77" s="138">
        <f t="shared" si="29"/>
        <v>80</v>
      </c>
      <c r="BS77" s="138">
        <f t="shared" si="30"/>
        <v>10</v>
      </c>
      <c r="BT77" s="138">
        <f t="shared" si="31"/>
        <v>140</v>
      </c>
      <c r="BU77" s="27"/>
      <c r="BV77" s="8"/>
      <c r="BW77" s="8"/>
      <c r="BX77" s="8"/>
      <c r="BY77" s="71"/>
      <c r="BZ77" s="71"/>
      <c r="CA77" s="71"/>
      <c r="CB77" s="71"/>
      <c r="CC77" s="71"/>
      <c r="CD77" s="71"/>
      <c r="CE77" s="71"/>
      <c r="CF77" s="71"/>
      <c r="CG77" s="71"/>
      <c r="CH77" s="71"/>
      <c r="CI77" s="71"/>
      <c r="CJ77" s="71"/>
      <c r="CK77" s="71"/>
      <c r="CL77" s="71"/>
      <c r="CM77" s="71"/>
      <c r="CN77" s="71"/>
      <c r="CO77" s="71"/>
      <c r="CP77" s="71"/>
      <c r="CQ77" s="71"/>
      <c r="CR77" s="71"/>
      <c r="CS77" s="71"/>
      <c r="CT77" s="71"/>
      <c r="CU77" s="71"/>
      <c r="CV77" s="71"/>
      <c r="CW77" s="71"/>
      <c r="CX77" s="71"/>
      <c r="CY77" s="71"/>
      <c r="CZ77" s="71"/>
      <c r="DA77" s="71"/>
      <c r="DB77" s="71"/>
      <c r="DC77" s="71"/>
      <c r="DD77" s="71"/>
      <c r="DE77" s="71"/>
      <c r="DF77" s="71"/>
      <c r="DG77" s="71"/>
      <c r="DH77" s="71"/>
      <c r="DI77" s="71"/>
      <c r="DJ77" s="71"/>
    </row>
    <row r="78" spans="1:114" ht="12.75" hidden="1" customHeight="1">
      <c r="A78" s="25" t="s">
        <v>310</v>
      </c>
      <c r="B78" s="30" t="s">
        <v>311</v>
      </c>
      <c r="C78" s="29" t="s">
        <v>312</v>
      </c>
      <c r="D78" s="29" t="s">
        <v>313</v>
      </c>
      <c r="E78" s="28" t="s">
        <v>151</v>
      </c>
      <c r="F78" s="25" t="s">
        <v>108</v>
      </c>
      <c r="G78" s="27" t="s">
        <v>80</v>
      </c>
      <c r="H78" s="27" t="s">
        <v>80</v>
      </c>
      <c r="I78" s="31" t="s">
        <v>86</v>
      </c>
      <c r="J78" s="30" t="s">
        <v>87</v>
      </c>
      <c r="K78" s="106">
        <v>48</v>
      </c>
      <c r="L78" s="33">
        <v>31</v>
      </c>
      <c r="M78" s="33">
        <v>17</v>
      </c>
      <c r="N78" s="33">
        <v>0</v>
      </c>
      <c r="O78" s="106">
        <f t="shared" si="25"/>
        <v>210</v>
      </c>
      <c r="P78" s="33">
        <v>132</v>
      </c>
      <c r="Q78" s="33">
        <v>78</v>
      </c>
      <c r="R78" s="33">
        <v>0</v>
      </c>
      <c r="S78" s="106">
        <f>SUM(T78:Y78)</f>
        <v>31</v>
      </c>
      <c r="T78" s="33">
        <v>0</v>
      </c>
      <c r="U78" s="33">
        <v>23</v>
      </c>
      <c r="V78" s="33">
        <v>8</v>
      </c>
      <c r="W78" s="33">
        <v>0</v>
      </c>
      <c r="X78" s="33">
        <v>0</v>
      </c>
      <c r="Y78" s="33">
        <v>0</v>
      </c>
      <c r="Z78" s="106">
        <f>SUM(AA78:AF78)</f>
        <v>17</v>
      </c>
      <c r="AA78" s="33">
        <v>0</v>
      </c>
      <c r="AB78" s="33">
        <v>11</v>
      </c>
      <c r="AC78" s="33">
        <v>4</v>
      </c>
      <c r="AD78" s="33">
        <v>1</v>
      </c>
      <c r="AE78" s="33">
        <v>1</v>
      </c>
      <c r="AF78" s="33">
        <v>0</v>
      </c>
      <c r="AG78" s="106">
        <f>SUM(AH78:AM78)</f>
        <v>0</v>
      </c>
      <c r="AH78" s="33">
        <v>0</v>
      </c>
      <c r="AI78" s="33">
        <v>0</v>
      </c>
      <c r="AJ78" s="33">
        <v>0</v>
      </c>
      <c r="AK78" s="33">
        <v>0</v>
      </c>
      <c r="AL78" s="33">
        <v>0</v>
      </c>
      <c r="AM78" s="33">
        <v>0</v>
      </c>
      <c r="AN78" s="120">
        <f>(M78+N78)/K78</f>
        <v>0.35416666666666669</v>
      </c>
      <c r="AO78" s="120">
        <f>N78/K78</f>
        <v>0</v>
      </c>
      <c r="AP78" s="27" t="s">
        <v>93</v>
      </c>
      <c r="AQ78" s="27" t="s">
        <v>85</v>
      </c>
      <c r="AR78" s="35" t="s">
        <v>86</v>
      </c>
      <c r="AS78" s="30" t="s">
        <v>87</v>
      </c>
      <c r="AT78" s="35" t="s">
        <v>94</v>
      </c>
      <c r="AU78" s="30" t="s">
        <v>119</v>
      </c>
      <c r="AV78" s="36">
        <v>0</v>
      </c>
      <c r="AW78" s="36"/>
      <c r="AX78" s="36"/>
      <c r="AY78" s="36">
        <v>2.351</v>
      </c>
      <c r="AZ78" s="36">
        <v>2.351</v>
      </c>
      <c r="BA78" s="36"/>
      <c r="BB78" s="36"/>
      <c r="BC78" s="123">
        <f t="shared" si="26"/>
        <v>4.702</v>
      </c>
      <c r="BD78" s="36"/>
      <c r="BE78" s="49"/>
      <c r="BF78" s="49"/>
      <c r="BG78" s="49"/>
      <c r="BH78" s="124">
        <f t="shared" si="27"/>
        <v>4.702</v>
      </c>
      <c r="BI78" s="45">
        <f>BH78/K78</f>
        <v>9.7958333333333328E-2</v>
      </c>
      <c r="BJ78" s="39" t="s">
        <v>102</v>
      </c>
      <c r="BK78" s="136">
        <v>50</v>
      </c>
      <c r="BL78" s="137">
        <v>45</v>
      </c>
      <c r="BM78" s="137">
        <v>0</v>
      </c>
      <c r="BN78" s="137">
        <v>70</v>
      </c>
      <c r="BO78" s="137">
        <v>0</v>
      </c>
      <c r="BP78" s="137">
        <v>10</v>
      </c>
      <c r="BQ78" s="138">
        <f t="shared" si="28"/>
        <v>95</v>
      </c>
      <c r="BR78" s="138">
        <f t="shared" si="29"/>
        <v>70</v>
      </c>
      <c r="BS78" s="138">
        <f t="shared" si="30"/>
        <v>10</v>
      </c>
      <c r="BT78" s="138">
        <f t="shared" si="31"/>
        <v>175</v>
      </c>
      <c r="BU78" s="55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</row>
    <row r="79" spans="1:114" ht="15.75" hidden="1" customHeight="1">
      <c r="A79" s="26" t="s">
        <v>314</v>
      </c>
      <c r="B79" s="30" t="s">
        <v>315</v>
      </c>
      <c r="C79" s="30" t="s">
        <v>312</v>
      </c>
      <c r="D79" s="29" t="s">
        <v>313</v>
      </c>
      <c r="E79" s="28" t="s">
        <v>151</v>
      </c>
      <c r="F79" s="24" t="s">
        <v>79</v>
      </c>
      <c r="G79" s="27" t="s">
        <v>91</v>
      </c>
      <c r="H79" s="27" t="s">
        <v>92</v>
      </c>
      <c r="I79" s="51" t="s">
        <v>82</v>
      </c>
      <c r="J79" s="48" t="s">
        <v>121</v>
      </c>
      <c r="K79" s="107">
        <v>14</v>
      </c>
      <c r="L79" s="24">
        <v>10</v>
      </c>
      <c r="M79" s="24">
        <v>3</v>
      </c>
      <c r="N79" s="24">
        <v>1</v>
      </c>
      <c r="O79" s="106">
        <f t="shared" si="25"/>
        <v>64</v>
      </c>
      <c r="P79" s="24">
        <v>48</v>
      </c>
      <c r="Q79" s="24">
        <v>12</v>
      </c>
      <c r="R79" s="24">
        <v>4</v>
      </c>
      <c r="S79" s="106">
        <f>SUM(T79:Y79)</f>
        <v>10</v>
      </c>
      <c r="T79" s="24">
        <v>0</v>
      </c>
      <c r="U79" s="24">
        <v>4</v>
      </c>
      <c r="V79" s="24">
        <v>4</v>
      </c>
      <c r="W79" s="24">
        <v>2</v>
      </c>
      <c r="X79" s="24">
        <v>0</v>
      </c>
      <c r="Y79" s="24">
        <v>0</v>
      </c>
      <c r="Z79" s="106">
        <f>SUM(AA79:AF79)</f>
        <v>3</v>
      </c>
      <c r="AA79" s="24">
        <v>0</v>
      </c>
      <c r="AB79" s="24">
        <v>2</v>
      </c>
      <c r="AC79" s="24">
        <v>0</v>
      </c>
      <c r="AD79" s="24">
        <v>0</v>
      </c>
      <c r="AE79" s="24">
        <v>1</v>
      </c>
      <c r="AF79" s="24">
        <v>0</v>
      </c>
      <c r="AG79" s="106">
        <f>SUM(AH79:AM79)</f>
        <v>1</v>
      </c>
      <c r="AH79" s="24">
        <v>0</v>
      </c>
      <c r="AI79" s="24">
        <v>1</v>
      </c>
      <c r="AJ79" s="24">
        <v>0</v>
      </c>
      <c r="AK79" s="24">
        <v>0</v>
      </c>
      <c r="AL79" s="24">
        <v>0</v>
      </c>
      <c r="AM79" s="24">
        <v>0</v>
      </c>
      <c r="AN79" s="120">
        <f>(M79+N79)/K79</f>
        <v>0.2857142857142857</v>
      </c>
      <c r="AO79" s="120">
        <f>N79/K79</f>
        <v>7.1428571428571425E-2</v>
      </c>
      <c r="AP79" s="27" t="s">
        <v>93</v>
      </c>
      <c r="AQ79" s="27" t="s">
        <v>85</v>
      </c>
      <c r="AR79" s="27" t="s">
        <v>82</v>
      </c>
      <c r="AS79" s="30" t="s">
        <v>121</v>
      </c>
      <c r="AT79" s="27" t="s">
        <v>86</v>
      </c>
      <c r="AU79" s="28" t="s">
        <v>140</v>
      </c>
      <c r="AV79" s="36">
        <v>0</v>
      </c>
      <c r="AW79" s="43"/>
      <c r="AX79" s="43"/>
      <c r="AY79" s="43">
        <v>1.460942</v>
      </c>
      <c r="AZ79" s="43"/>
      <c r="BA79" s="43"/>
      <c r="BB79" s="43"/>
      <c r="BC79" s="123">
        <f t="shared" si="26"/>
        <v>1.460942</v>
      </c>
      <c r="BD79" s="36"/>
      <c r="BE79" s="44"/>
      <c r="BF79" s="44"/>
      <c r="BG79" s="44"/>
      <c r="BH79" s="124">
        <f t="shared" si="27"/>
        <v>1.460942</v>
      </c>
      <c r="BI79" s="45">
        <f>BH79/K79</f>
        <v>0.104353</v>
      </c>
      <c r="BJ79" s="39" t="s">
        <v>102</v>
      </c>
      <c r="BK79" s="136">
        <v>50</v>
      </c>
      <c r="BL79" s="137">
        <v>45</v>
      </c>
      <c r="BM79" s="137">
        <v>40</v>
      </c>
      <c r="BN79" s="137">
        <v>30</v>
      </c>
      <c r="BO79" s="137">
        <v>0</v>
      </c>
      <c r="BP79" s="137">
        <v>20</v>
      </c>
      <c r="BQ79" s="138">
        <f t="shared" si="28"/>
        <v>95</v>
      </c>
      <c r="BR79" s="138">
        <f t="shared" si="29"/>
        <v>70</v>
      </c>
      <c r="BS79" s="138">
        <f t="shared" si="30"/>
        <v>20</v>
      </c>
      <c r="BT79" s="138">
        <f t="shared" si="31"/>
        <v>185</v>
      </c>
      <c r="BU79" s="27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</row>
    <row r="80" spans="1:114" ht="18" hidden="1" customHeight="1">
      <c r="A80" s="24" t="s">
        <v>316</v>
      </c>
      <c r="B80" s="30" t="s">
        <v>317</v>
      </c>
      <c r="C80" s="30" t="s">
        <v>318</v>
      </c>
      <c r="D80" s="29" t="s">
        <v>133</v>
      </c>
      <c r="E80" s="28" t="s">
        <v>78</v>
      </c>
      <c r="F80" s="24" t="s">
        <v>79</v>
      </c>
      <c r="G80" s="27" t="s">
        <v>91</v>
      </c>
      <c r="H80" s="27" t="s">
        <v>92</v>
      </c>
      <c r="I80" s="27" t="s">
        <v>86</v>
      </c>
      <c r="J80" s="30" t="s">
        <v>121</v>
      </c>
      <c r="K80" s="107">
        <v>40</v>
      </c>
      <c r="L80" s="24">
        <v>27</v>
      </c>
      <c r="M80" s="24">
        <v>9</v>
      </c>
      <c r="N80" s="24">
        <v>4</v>
      </c>
      <c r="O80" s="107">
        <f t="shared" si="25"/>
        <v>177</v>
      </c>
      <c r="P80" s="24">
        <v>123</v>
      </c>
      <c r="Q80" s="24">
        <v>37</v>
      </c>
      <c r="R80" s="24">
        <v>17</v>
      </c>
      <c r="S80" s="107">
        <f>SUM(T80:Y80)</f>
        <v>27</v>
      </c>
      <c r="T80" s="24">
        <v>0</v>
      </c>
      <c r="U80" s="24">
        <v>12</v>
      </c>
      <c r="V80" s="24">
        <v>9</v>
      </c>
      <c r="W80" s="24">
        <v>6</v>
      </c>
      <c r="X80" s="24">
        <v>0</v>
      </c>
      <c r="Y80" s="24">
        <v>0</v>
      </c>
      <c r="Z80" s="107">
        <f>SUM(AA80:AF80)</f>
        <v>9</v>
      </c>
      <c r="AA80" s="24">
        <v>0</v>
      </c>
      <c r="AB80" s="24">
        <v>6</v>
      </c>
      <c r="AC80" s="24">
        <v>1</v>
      </c>
      <c r="AD80" s="24">
        <v>0</v>
      </c>
      <c r="AE80" s="24">
        <v>2</v>
      </c>
      <c r="AF80" s="24">
        <v>0</v>
      </c>
      <c r="AG80" s="107">
        <f>SUM(AH80:AM80)</f>
        <v>4</v>
      </c>
      <c r="AH80" s="24">
        <v>0</v>
      </c>
      <c r="AI80" s="24">
        <v>3</v>
      </c>
      <c r="AJ80" s="24">
        <v>1</v>
      </c>
      <c r="AK80" s="24">
        <v>0</v>
      </c>
      <c r="AL80" s="24">
        <v>0</v>
      </c>
      <c r="AM80" s="24">
        <v>0</v>
      </c>
      <c r="AN80" s="120">
        <f>(Z80+AG80)/K80</f>
        <v>0.32500000000000001</v>
      </c>
      <c r="AO80" s="120">
        <f>N80/K80</f>
        <v>0.1</v>
      </c>
      <c r="AP80" s="27" t="s">
        <v>93</v>
      </c>
      <c r="AQ80" s="27" t="s">
        <v>85</v>
      </c>
      <c r="AR80" s="27" t="s">
        <v>86</v>
      </c>
      <c r="AS80" s="30" t="s">
        <v>121</v>
      </c>
      <c r="AT80" s="27" t="s">
        <v>94</v>
      </c>
      <c r="AU80" s="28" t="s">
        <v>135</v>
      </c>
      <c r="AV80" s="36">
        <v>0</v>
      </c>
      <c r="AW80" s="43"/>
      <c r="AX80" s="43"/>
      <c r="AY80" s="43">
        <v>2</v>
      </c>
      <c r="AZ80" s="43">
        <v>2.1741199999999998</v>
      </c>
      <c r="BA80" s="43"/>
      <c r="BB80" s="43"/>
      <c r="BC80" s="123">
        <f t="shared" si="26"/>
        <v>4.1741200000000003</v>
      </c>
      <c r="BD80" s="36" t="s">
        <v>111</v>
      </c>
      <c r="BE80" s="44"/>
      <c r="BF80" s="44"/>
      <c r="BG80" s="44"/>
      <c r="BH80" s="124">
        <f t="shared" si="27"/>
        <v>4.1741200000000003</v>
      </c>
      <c r="BI80" s="45">
        <f>BH80/K80</f>
        <v>0.104353</v>
      </c>
      <c r="BJ80" s="39" t="s">
        <v>88</v>
      </c>
      <c r="BK80" s="136">
        <v>40</v>
      </c>
      <c r="BL80" s="137">
        <v>40</v>
      </c>
      <c r="BM80" s="137">
        <v>10</v>
      </c>
      <c r="BN80" s="137">
        <v>10</v>
      </c>
      <c r="BO80" s="137">
        <v>20</v>
      </c>
      <c r="BP80" s="137">
        <v>20</v>
      </c>
      <c r="BQ80" s="138">
        <f t="shared" si="28"/>
        <v>80</v>
      </c>
      <c r="BR80" s="138">
        <f t="shared" si="29"/>
        <v>20</v>
      </c>
      <c r="BS80" s="138">
        <f t="shared" si="30"/>
        <v>40</v>
      </c>
      <c r="BT80" s="138">
        <f t="shared" si="31"/>
        <v>140</v>
      </c>
      <c r="BU80" s="27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</row>
    <row r="81" spans="1:114" ht="13.5" hidden="1" customHeight="1">
      <c r="A81" s="25" t="s">
        <v>319</v>
      </c>
      <c r="B81" s="30" t="s">
        <v>320</v>
      </c>
      <c r="C81" s="29" t="s">
        <v>318</v>
      </c>
      <c r="D81" s="29" t="s">
        <v>133</v>
      </c>
      <c r="E81" s="28" t="s">
        <v>78</v>
      </c>
      <c r="F81" s="25" t="s">
        <v>79</v>
      </c>
      <c r="G81" s="27" t="s">
        <v>92</v>
      </c>
      <c r="H81" s="27" t="s">
        <v>92</v>
      </c>
      <c r="I81" s="27" t="s">
        <v>109</v>
      </c>
      <c r="J81" s="27" t="s">
        <v>135</v>
      </c>
      <c r="K81" s="107">
        <v>0</v>
      </c>
      <c r="L81" s="33">
        <v>26</v>
      </c>
      <c r="M81" s="33">
        <v>10</v>
      </c>
      <c r="N81" s="33">
        <v>4</v>
      </c>
      <c r="O81" s="107">
        <f t="shared" si="25"/>
        <v>178</v>
      </c>
      <c r="P81" s="33">
        <v>112</v>
      </c>
      <c r="Q81" s="33">
        <v>49</v>
      </c>
      <c r="R81" s="33">
        <v>17</v>
      </c>
      <c r="S81" s="107">
        <v>0</v>
      </c>
      <c r="T81" s="33">
        <v>0</v>
      </c>
      <c r="U81" s="33">
        <v>12</v>
      </c>
      <c r="V81" s="33">
        <v>8</v>
      </c>
      <c r="W81" s="33">
        <v>6</v>
      </c>
      <c r="X81" s="33">
        <v>0</v>
      </c>
      <c r="Y81" s="33">
        <v>0</v>
      </c>
      <c r="Z81" s="107">
        <v>0</v>
      </c>
      <c r="AA81" s="33">
        <v>0</v>
      </c>
      <c r="AB81" s="33">
        <v>7</v>
      </c>
      <c r="AC81" s="33">
        <v>1</v>
      </c>
      <c r="AD81" s="33">
        <v>0</v>
      </c>
      <c r="AE81" s="33">
        <v>2</v>
      </c>
      <c r="AF81" s="33">
        <v>0</v>
      </c>
      <c r="AG81" s="107">
        <v>0</v>
      </c>
      <c r="AH81" s="33">
        <v>0</v>
      </c>
      <c r="AI81" s="33">
        <v>3</v>
      </c>
      <c r="AJ81" s="33">
        <v>1</v>
      </c>
      <c r="AK81" s="33">
        <v>0</v>
      </c>
      <c r="AL81" s="33">
        <v>0</v>
      </c>
      <c r="AM81" s="33">
        <v>0</v>
      </c>
      <c r="AN81" s="120">
        <f>(M81+N81)/BV81</f>
        <v>0.35</v>
      </c>
      <c r="AO81" s="120">
        <f>N81/BV81</f>
        <v>0.1</v>
      </c>
      <c r="AP81" s="27" t="s">
        <v>93</v>
      </c>
      <c r="AQ81" s="27" t="s">
        <v>85</v>
      </c>
      <c r="AR81" s="27" t="s">
        <v>109</v>
      </c>
      <c r="AS81" s="27" t="s">
        <v>135</v>
      </c>
      <c r="AT81" s="27" t="s">
        <v>120</v>
      </c>
      <c r="AU81" s="27" t="s">
        <v>135</v>
      </c>
      <c r="AV81" s="36">
        <v>0</v>
      </c>
      <c r="AW81" s="43"/>
      <c r="AX81" s="43"/>
      <c r="AY81" s="43"/>
      <c r="AZ81" s="43">
        <v>1</v>
      </c>
      <c r="BA81" s="36">
        <v>3.1741199999999998</v>
      </c>
      <c r="BB81" s="36"/>
      <c r="BC81" s="123">
        <f t="shared" si="26"/>
        <v>4.1741200000000003</v>
      </c>
      <c r="BD81" s="36" t="s">
        <v>111</v>
      </c>
      <c r="BE81" s="44"/>
      <c r="BF81" s="44"/>
      <c r="BG81" s="44"/>
      <c r="BH81" s="124">
        <f t="shared" si="27"/>
        <v>4.1741200000000003</v>
      </c>
      <c r="BI81" s="45">
        <f>BH81/BV81</f>
        <v>0.104353</v>
      </c>
      <c r="BJ81" s="39" t="s">
        <v>88</v>
      </c>
      <c r="BK81" s="136">
        <v>40</v>
      </c>
      <c r="BL81" s="137">
        <v>40</v>
      </c>
      <c r="BM81" s="137">
        <v>10</v>
      </c>
      <c r="BN81" s="137">
        <v>10</v>
      </c>
      <c r="BO81" s="137">
        <v>20</v>
      </c>
      <c r="BP81" s="137">
        <v>20</v>
      </c>
      <c r="BQ81" s="138">
        <f t="shared" si="28"/>
        <v>80</v>
      </c>
      <c r="BR81" s="138">
        <f t="shared" si="29"/>
        <v>20</v>
      </c>
      <c r="BS81" s="138">
        <f t="shared" si="30"/>
        <v>40</v>
      </c>
      <c r="BT81" s="138">
        <f t="shared" si="31"/>
        <v>140</v>
      </c>
      <c r="BU81" s="27" t="s">
        <v>129</v>
      </c>
      <c r="BV81" s="202">
        <v>40</v>
      </c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</row>
    <row r="82" spans="1:114" ht="13.5" hidden="1" customHeight="1">
      <c r="A82" s="24" t="s">
        <v>321</v>
      </c>
      <c r="B82" s="150" t="s">
        <v>322</v>
      </c>
      <c r="C82" s="151" t="s">
        <v>323</v>
      </c>
      <c r="D82" s="29" t="s">
        <v>155</v>
      </c>
      <c r="E82" s="28" t="s">
        <v>151</v>
      </c>
      <c r="F82" s="152" t="s">
        <v>108</v>
      </c>
      <c r="G82" s="153" t="s">
        <v>91</v>
      </c>
      <c r="H82" s="27" t="s">
        <v>92</v>
      </c>
      <c r="I82" s="56" t="s">
        <v>158</v>
      </c>
      <c r="J82" s="28" t="s">
        <v>87</v>
      </c>
      <c r="K82" s="107">
        <v>25</v>
      </c>
      <c r="L82" s="33">
        <v>23</v>
      </c>
      <c r="M82" s="33">
        <v>0</v>
      </c>
      <c r="N82" s="33">
        <v>2</v>
      </c>
      <c r="O82" s="107">
        <f t="shared" si="25"/>
        <v>98</v>
      </c>
      <c r="P82" s="33">
        <v>92</v>
      </c>
      <c r="Q82" s="33">
        <v>0</v>
      </c>
      <c r="R82" s="33">
        <v>6</v>
      </c>
      <c r="S82" s="107">
        <f>SUM(T82:Y82)</f>
        <v>23</v>
      </c>
      <c r="T82" s="33">
        <v>0</v>
      </c>
      <c r="U82" s="33">
        <v>23</v>
      </c>
      <c r="V82" s="33">
        <v>0</v>
      </c>
      <c r="W82" s="33">
        <v>0</v>
      </c>
      <c r="X82" s="33">
        <v>0</v>
      </c>
      <c r="Y82" s="33">
        <v>0</v>
      </c>
      <c r="Z82" s="107">
        <f>SUM(AA82:AF82)</f>
        <v>0</v>
      </c>
      <c r="AA82" s="33">
        <v>0</v>
      </c>
      <c r="AB82" s="33">
        <v>0</v>
      </c>
      <c r="AC82" s="33">
        <v>0</v>
      </c>
      <c r="AD82" s="33">
        <v>0</v>
      </c>
      <c r="AE82" s="33">
        <v>0</v>
      </c>
      <c r="AF82" s="33">
        <v>0</v>
      </c>
      <c r="AG82" s="107">
        <f>SUM(AH82:AM82)</f>
        <v>2</v>
      </c>
      <c r="AH82" s="33">
        <v>0</v>
      </c>
      <c r="AI82" s="33">
        <v>2</v>
      </c>
      <c r="AJ82" s="33">
        <v>0</v>
      </c>
      <c r="AK82" s="33">
        <v>0</v>
      </c>
      <c r="AL82" s="33">
        <v>0</v>
      </c>
      <c r="AM82" s="33">
        <v>0</v>
      </c>
      <c r="AN82" s="120">
        <f>(Z82+AG82)/K82</f>
        <v>0.08</v>
      </c>
      <c r="AO82" s="120">
        <f>N82/K82</f>
        <v>0.08</v>
      </c>
      <c r="AP82" s="27" t="s">
        <v>93</v>
      </c>
      <c r="AQ82" s="27" t="s">
        <v>85</v>
      </c>
      <c r="AR82" s="27" t="s">
        <v>158</v>
      </c>
      <c r="AS82" s="27" t="s">
        <v>87</v>
      </c>
      <c r="AT82" s="27" t="s">
        <v>100</v>
      </c>
      <c r="AU82" s="27" t="s">
        <v>140</v>
      </c>
      <c r="AV82" s="36">
        <v>2.8234585000000001</v>
      </c>
      <c r="AW82" s="43"/>
      <c r="AX82" s="43"/>
      <c r="AY82" s="43"/>
      <c r="AZ82" s="36"/>
      <c r="BA82" s="36"/>
      <c r="BB82" s="36"/>
      <c r="BC82" s="123">
        <f t="shared" si="26"/>
        <v>2.8234585000000001</v>
      </c>
      <c r="BD82" s="36" t="s">
        <v>111</v>
      </c>
      <c r="BE82" s="44"/>
      <c r="BF82" s="44"/>
      <c r="BG82" s="44"/>
      <c r="BH82" s="124">
        <f t="shared" si="27"/>
        <v>2.8234585000000001</v>
      </c>
      <c r="BI82" s="59">
        <f>BH82/K82</f>
        <v>0.11293834</v>
      </c>
      <c r="BJ82" s="39" t="s">
        <v>102</v>
      </c>
      <c r="BK82" s="136">
        <v>50</v>
      </c>
      <c r="BL82" s="137">
        <v>50</v>
      </c>
      <c r="BM82" s="137">
        <v>10</v>
      </c>
      <c r="BN82" s="137">
        <v>70</v>
      </c>
      <c r="BO82" s="137">
        <v>20</v>
      </c>
      <c r="BP82" s="137">
        <v>20</v>
      </c>
      <c r="BQ82" s="138">
        <f t="shared" si="28"/>
        <v>100</v>
      </c>
      <c r="BR82" s="138">
        <f t="shared" si="29"/>
        <v>80</v>
      </c>
      <c r="BS82" s="138">
        <f t="shared" si="30"/>
        <v>40</v>
      </c>
      <c r="BT82" s="138">
        <f t="shared" si="31"/>
        <v>220</v>
      </c>
      <c r="BU82" s="27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</row>
    <row r="83" spans="1:114" ht="12.75" hidden="1" customHeight="1">
      <c r="A83" s="24" t="s">
        <v>324</v>
      </c>
      <c r="B83" s="50" t="s">
        <v>325</v>
      </c>
      <c r="C83" s="29" t="s">
        <v>155</v>
      </c>
      <c r="D83" s="29" t="s">
        <v>155</v>
      </c>
      <c r="E83" s="28" t="s">
        <v>151</v>
      </c>
      <c r="F83" s="24" t="s">
        <v>108</v>
      </c>
      <c r="G83" s="27" t="s">
        <v>91</v>
      </c>
      <c r="H83" s="27" t="s">
        <v>92</v>
      </c>
      <c r="I83" s="56" t="s">
        <v>214</v>
      </c>
      <c r="J83" s="27" t="s">
        <v>87</v>
      </c>
      <c r="K83" s="106">
        <v>10</v>
      </c>
      <c r="L83" s="33">
        <v>4</v>
      </c>
      <c r="M83" s="33">
        <v>4</v>
      </c>
      <c r="N83" s="33">
        <v>2</v>
      </c>
      <c r="O83" s="106">
        <f t="shared" si="25"/>
        <v>65</v>
      </c>
      <c r="P83" s="33">
        <v>24</v>
      </c>
      <c r="Q83" s="33">
        <v>32</v>
      </c>
      <c r="R83" s="33">
        <v>9</v>
      </c>
      <c r="S83" s="106">
        <f>SUM(T83:Y83)</f>
        <v>4</v>
      </c>
      <c r="T83" s="33">
        <v>0</v>
      </c>
      <c r="U83" s="33">
        <v>0</v>
      </c>
      <c r="V83" s="33">
        <v>0</v>
      </c>
      <c r="W83" s="33">
        <v>4</v>
      </c>
      <c r="X83" s="33">
        <v>0</v>
      </c>
      <c r="Y83" s="33">
        <v>0</v>
      </c>
      <c r="Z83" s="106">
        <f>SUM(AA83:AF83)</f>
        <v>4</v>
      </c>
      <c r="AA83" s="33">
        <v>0</v>
      </c>
      <c r="AB83" s="33">
        <v>0</v>
      </c>
      <c r="AC83" s="33">
        <v>0</v>
      </c>
      <c r="AD83" s="33">
        <v>0</v>
      </c>
      <c r="AE83" s="33">
        <v>4</v>
      </c>
      <c r="AF83" s="33">
        <v>0</v>
      </c>
      <c r="AG83" s="106">
        <f>SUM(AH83:AM83)</f>
        <v>2</v>
      </c>
      <c r="AH83" s="33">
        <v>0</v>
      </c>
      <c r="AI83" s="33">
        <v>1</v>
      </c>
      <c r="AJ83" s="33">
        <v>1</v>
      </c>
      <c r="AK83" s="33">
        <v>0</v>
      </c>
      <c r="AL83" s="33">
        <v>0</v>
      </c>
      <c r="AM83" s="33">
        <v>0</v>
      </c>
      <c r="AN83" s="120">
        <f>(Z83+AG83)/K83</f>
        <v>0.6</v>
      </c>
      <c r="AO83" s="120">
        <f>N83/K83</f>
        <v>0.2</v>
      </c>
      <c r="AP83" s="27" t="s">
        <v>93</v>
      </c>
      <c r="AQ83" s="27" t="s">
        <v>262</v>
      </c>
      <c r="AR83" s="35" t="s">
        <v>210</v>
      </c>
      <c r="AS83" s="35" t="s">
        <v>135</v>
      </c>
      <c r="AT83" s="35" t="s">
        <v>100</v>
      </c>
      <c r="AU83" s="35" t="s">
        <v>83</v>
      </c>
      <c r="AV83" s="36">
        <v>0.983317</v>
      </c>
      <c r="AW83" s="37"/>
      <c r="AX83" s="37"/>
      <c r="AY83" s="37"/>
      <c r="AZ83" s="37"/>
      <c r="BA83" s="37"/>
      <c r="BB83" s="37"/>
      <c r="BC83" s="123">
        <f t="shared" si="26"/>
        <v>0.983317</v>
      </c>
      <c r="BD83" s="36" t="s">
        <v>111</v>
      </c>
      <c r="BE83" s="44"/>
      <c r="BF83" s="44"/>
      <c r="BG83" s="44">
        <v>2.7933329999999999E-2</v>
      </c>
      <c r="BH83" s="124">
        <f t="shared" si="27"/>
        <v>1.01125033</v>
      </c>
      <c r="BI83" s="45">
        <f>BH83/K83</f>
        <v>0.101125033</v>
      </c>
      <c r="BJ83" s="39" t="s">
        <v>102</v>
      </c>
      <c r="BK83" s="136">
        <v>50</v>
      </c>
      <c r="BL83" s="137">
        <v>50</v>
      </c>
      <c r="BM83" s="137">
        <v>80</v>
      </c>
      <c r="BN83" s="137">
        <v>70</v>
      </c>
      <c r="BO83" s="137">
        <v>20</v>
      </c>
      <c r="BP83" s="137">
        <v>20</v>
      </c>
      <c r="BQ83" s="138">
        <f t="shared" si="28"/>
        <v>100</v>
      </c>
      <c r="BR83" s="138">
        <f t="shared" si="29"/>
        <v>150</v>
      </c>
      <c r="BS83" s="138">
        <f t="shared" si="30"/>
        <v>40</v>
      </c>
      <c r="BT83" s="138">
        <f t="shared" si="31"/>
        <v>290</v>
      </c>
      <c r="BU83" s="55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</row>
    <row r="84" spans="1:114" ht="12.75" hidden="1" customHeight="1">
      <c r="A84" s="54" t="s">
        <v>326</v>
      </c>
      <c r="B84" s="27" t="s">
        <v>327</v>
      </c>
      <c r="C84" s="28" t="s">
        <v>155</v>
      </c>
      <c r="D84" s="29" t="s">
        <v>155</v>
      </c>
      <c r="E84" s="28" t="s">
        <v>151</v>
      </c>
      <c r="F84" s="54" t="s">
        <v>108</v>
      </c>
      <c r="G84" s="27" t="s">
        <v>80</v>
      </c>
      <c r="H84" s="27" t="s">
        <v>81</v>
      </c>
      <c r="I84" s="31" t="s">
        <v>109</v>
      </c>
      <c r="J84" s="47" t="s">
        <v>110</v>
      </c>
      <c r="K84" s="112">
        <v>0</v>
      </c>
      <c r="L84" s="33">
        <v>20</v>
      </c>
      <c r="M84" s="33">
        <v>3</v>
      </c>
      <c r="N84" s="33">
        <v>1</v>
      </c>
      <c r="O84" s="107">
        <f t="shared" si="25"/>
        <v>95</v>
      </c>
      <c r="P84" s="33">
        <v>80</v>
      </c>
      <c r="Q84" s="33">
        <v>3</v>
      </c>
      <c r="R84" s="33">
        <v>12</v>
      </c>
      <c r="S84" s="107">
        <v>0</v>
      </c>
      <c r="T84" s="33">
        <v>0</v>
      </c>
      <c r="U84" s="33">
        <v>20</v>
      </c>
      <c r="V84" s="33">
        <v>0</v>
      </c>
      <c r="W84" s="33">
        <v>0</v>
      </c>
      <c r="X84" s="33">
        <v>0</v>
      </c>
      <c r="Y84" s="33">
        <v>0</v>
      </c>
      <c r="Z84" s="107">
        <v>0</v>
      </c>
      <c r="AA84" s="33">
        <v>0</v>
      </c>
      <c r="AB84" s="33">
        <v>3</v>
      </c>
      <c r="AC84" s="33">
        <v>0</v>
      </c>
      <c r="AD84" s="33">
        <v>0</v>
      </c>
      <c r="AE84" s="33">
        <v>0</v>
      </c>
      <c r="AF84" s="33">
        <v>0</v>
      </c>
      <c r="AG84" s="107">
        <v>0</v>
      </c>
      <c r="AH84" s="33">
        <v>0</v>
      </c>
      <c r="AI84" s="33">
        <v>1</v>
      </c>
      <c r="AJ84" s="33">
        <v>0</v>
      </c>
      <c r="AK84" s="33">
        <v>0</v>
      </c>
      <c r="AL84" s="33">
        <v>0</v>
      </c>
      <c r="AM84" s="33">
        <v>0</v>
      </c>
      <c r="AN84" s="120">
        <f>(M84+N84)/BV84</f>
        <v>0.16666666666666666</v>
      </c>
      <c r="AO84" s="120">
        <f>N84/BV84</f>
        <v>4.1666666666666664E-2</v>
      </c>
      <c r="AP84" s="27" t="s">
        <v>84</v>
      </c>
      <c r="AQ84" s="27" t="s">
        <v>85</v>
      </c>
      <c r="AR84" s="35" t="s">
        <v>109</v>
      </c>
      <c r="AS84" s="47" t="s">
        <v>110</v>
      </c>
      <c r="AT84" s="35" t="s">
        <v>120</v>
      </c>
      <c r="AU84" s="47" t="s">
        <v>87</v>
      </c>
      <c r="AV84" s="36">
        <v>0</v>
      </c>
      <c r="AW84" s="36"/>
      <c r="AX84" s="36"/>
      <c r="AY84" s="36"/>
      <c r="AZ84" s="36">
        <v>1.105</v>
      </c>
      <c r="BA84" s="36">
        <v>0.83899999999999997</v>
      </c>
      <c r="BB84" s="37"/>
      <c r="BC84" s="123">
        <f t="shared" si="26"/>
        <v>1.944</v>
      </c>
      <c r="BD84" s="24"/>
      <c r="BE84" s="24"/>
      <c r="BF84" s="24"/>
      <c r="BG84" s="24"/>
      <c r="BH84" s="124">
        <f t="shared" si="27"/>
        <v>1.944</v>
      </c>
      <c r="BI84" s="45">
        <f>BH84/BV84</f>
        <v>8.1000000000000003E-2</v>
      </c>
      <c r="BJ84" s="39" t="s">
        <v>88</v>
      </c>
      <c r="BK84" s="136">
        <v>50</v>
      </c>
      <c r="BL84" s="137">
        <v>50</v>
      </c>
      <c r="BM84" s="137">
        <v>0</v>
      </c>
      <c r="BN84" s="137">
        <v>30</v>
      </c>
      <c r="BO84" s="137">
        <v>20</v>
      </c>
      <c r="BP84" s="137">
        <v>10</v>
      </c>
      <c r="BQ84" s="138">
        <f t="shared" si="28"/>
        <v>100</v>
      </c>
      <c r="BR84" s="138">
        <f t="shared" si="29"/>
        <v>30</v>
      </c>
      <c r="BS84" s="138">
        <f t="shared" si="30"/>
        <v>30</v>
      </c>
      <c r="BT84" s="138">
        <f t="shared" si="31"/>
        <v>160</v>
      </c>
      <c r="BU84" s="27" t="s">
        <v>328</v>
      </c>
      <c r="BV84" s="202">
        <v>24</v>
      </c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</row>
    <row r="85" spans="1:114" ht="12.75" hidden="1" customHeight="1">
      <c r="A85" s="25" t="s">
        <v>329</v>
      </c>
      <c r="B85" s="29" t="s">
        <v>330</v>
      </c>
      <c r="C85" s="29" t="s">
        <v>155</v>
      </c>
      <c r="D85" s="29" t="s">
        <v>155</v>
      </c>
      <c r="E85" s="28" t="s">
        <v>151</v>
      </c>
      <c r="F85" s="25" t="s">
        <v>79</v>
      </c>
      <c r="G85" s="27" t="s">
        <v>91</v>
      </c>
      <c r="H85" s="27" t="s">
        <v>92</v>
      </c>
      <c r="I85" s="56" t="s">
        <v>94</v>
      </c>
      <c r="J85" s="27" t="s">
        <v>134</v>
      </c>
      <c r="K85" s="107">
        <v>0</v>
      </c>
      <c r="L85" s="33">
        <v>35</v>
      </c>
      <c r="M85" s="33">
        <v>13</v>
      </c>
      <c r="N85" s="33">
        <v>2</v>
      </c>
      <c r="O85" s="106">
        <f t="shared" si="25"/>
        <v>227</v>
      </c>
      <c r="P85" s="33">
        <v>165</v>
      </c>
      <c r="Q85" s="33">
        <v>52</v>
      </c>
      <c r="R85" s="33">
        <v>10</v>
      </c>
      <c r="S85" s="106">
        <v>0</v>
      </c>
      <c r="T85" s="33">
        <v>0</v>
      </c>
      <c r="U85" s="33">
        <v>16</v>
      </c>
      <c r="V85" s="33">
        <v>16</v>
      </c>
      <c r="W85" s="33">
        <v>3</v>
      </c>
      <c r="X85" s="33">
        <v>0</v>
      </c>
      <c r="Y85" s="33">
        <v>0</v>
      </c>
      <c r="Z85" s="106">
        <v>0</v>
      </c>
      <c r="AA85" s="33">
        <v>0</v>
      </c>
      <c r="AB85" s="33">
        <v>12</v>
      </c>
      <c r="AC85" s="33">
        <v>0</v>
      </c>
      <c r="AD85" s="33">
        <v>0</v>
      </c>
      <c r="AE85" s="33">
        <v>1</v>
      </c>
      <c r="AF85" s="33">
        <v>0</v>
      </c>
      <c r="AG85" s="106">
        <v>0</v>
      </c>
      <c r="AH85" s="33">
        <v>0</v>
      </c>
      <c r="AI85" s="33">
        <v>2</v>
      </c>
      <c r="AJ85" s="33">
        <v>0</v>
      </c>
      <c r="AK85" s="33">
        <v>0</v>
      </c>
      <c r="AL85" s="33">
        <v>0</v>
      </c>
      <c r="AM85" s="33">
        <v>0</v>
      </c>
      <c r="AN85" s="120">
        <f>(M85+N85)/BV85</f>
        <v>0.3</v>
      </c>
      <c r="AO85" s="120">
        <f>N85/BV85</f>
        <v>0.04</v>
      </c>
      <c r="AP85" s="27" t="s">
        <v>93</v>
      </c>
      <c r="AQ85" s="27" t="s">
        <v>85</v>
      </c>
      <c r="AR85" s="27" t="s">
        <v>94</v>
      </c>
      <c r="AS85" s="27" t="s">
        <v>134</v>
      </c>
      <c r="AT85" s="35" t="s">
        <v>128</v>
      </c>
      <c r="AU85" s="27" t="s">
        <v>98</v>
      </c>
      <c r="AV85" s="36">
        <v>0</v>
      </c>
      <c r="AW85" s="43"/>
      <c r="AX85" s="43"/>
      <c r="AY85" s="43"/>
      <c r="AZ85" s="43"/>
      <c r="BA85" s="43">
        <v>0.5</v>
      </c>
      <c r="BB85" s="43">
        <v>4.7176499999999999</v>
      </c>
      <c r="BC85" s="123">
        <f t="shared" si="26"/>
        <v>5.2176499999999999</v>
      </c>
      <c r="BD85" s="36" t="s">
        <v>111</v>
      </c>
      <c r="BE85" s="44"/>
      <c r="BF85" s="44"/>
      <c r="BG85" s="44"/>
      <c r="BH85" s="124">
        <f t="shared" si="27"/>
        <v>5.2176499999999999</v>
      </c>
      <c r="BI85" s="45">
        <f>BH85/BV85</f>
        <v>0.104353</v>
      </c>
      <c r="BJ85" s="39" t="s">
        <v>88</v>
      </c>
      <c r="BK85" s="136">
        <v>50</v>
      </c>
      <c r="BL85" s="137">
        <v>50</v>
      </c>
      <c r="BM85" s="137">
        <v>10</v>
      </c>
      <c r="BN85" s="137">
        <v>10</v>
      </c>
      <c r="BO85" s="137">
        <v>20</v>
      </c>
      <c r="BP85" s="137">
        <v>20</v>
      </c>
      <c r="BQ85" s="138">
        <f t="shared" si="28"/>
        <v>100</v>
      </c>
      <c r="BR85" s="138">
        <f t="shared" si="29"/>
        <v>20</v>
      </c>
      <c r="BS85" s="138">
        <f t="shared" si="30"/>
        <v>40</v>
      </c>
      <c r="BT85" s="138">
        <f t="shared" si="31"/>
        <v>160</v>
      </c>
      <c r="BU85" s="27" t="s">
        <v>331</v>
      </c>
      <c r="BV85" s="202">
        <v>50</v>
      </c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</row>
    <row r="86" spans="1:114" ht="13.5" hidden="1" customHeight="1">
      <c r="A86" s="24" t="s">
        <v>332</v>
      </c>
      <c r="B86" s="29" t="s">
        <v>333</v>
      </c>
      <c r="C86" s="30" t="s">
        <v>155</v>
      </c>
      <c r="D86" s="29" t="s">
        <v>155</v>
      </c>
      <c r="E86" s="28" t="s">
        <v>151</v>
      </c>
      <c r="F86" s="24" t="s">
        <v>79</v>
      </c>
      <c r="G86" s="29" t="s">
        <v>91</v>
      </c>
      <c r="H86" s="29" t="s">
        <v>92</v>
      </c>
      <c r="I86" s="29" t="s">
        <v>109</v>
      </c>
      <c r="J86" s="27" t="s">
        <v>134</v>
      </c>
      <c r="K86" s="112">
        <v>0</v>
      </c>
      <c r="L86" s="72">
        <v>60</v>
      </c>
      <c r="M86" s="72">
        <v>23</v>
      </c>
      <c r="N86" s="72">
        <v>4</v>
      </c>
      <c r="O86" s="106">
        <f t="shared" si="25"/>
        <v>395</v>
      </c>
      <c r="P86" s="33">
        <v>286</v>
      </c>
      <c r="Q86" s="33">
        <v>91</v>
      </c>
      <c r="R86" s="33">
        <v>18</v>
      </c>
      <c r="S86" s="106">
        <v>0</v>
      </c>
      <c r="T86" s="33">
        <v>0</v>
      </c>
      <c r="U86" s="33">
        <v>28</v>
      </c>
      <c r="V86" s="33">
        <v>26</v>
      </c>
      <c r="W86" s="33">
        <v>6</v>
      </c>
      <c r="X86" s="33">
        <v>0</v>
      </c>
      <c r="Y86" s="33">
        <v>0</v>
      </c>
      <c r="Z86" s="106">
        <v>0</v>
      </c>
      <c r="AA86" s="33">
        <v>0</v>
      </c>
      <c r="AB86" s="33">
        <v>21</v>
      </c>
      <c r="AC86" s="33">
        <v>0</v>
      </c>
      <c r="AD86" s="33">
        <v>0</v>
      </c>
      <c r="AE86" s="33">
        <v>2</v>
      </c>
      <c r="AF86" s="33">
        <v>0</v>
      </c>
      <c r="AG86" s="106">
        <v>0</v>
      </c>
      <c r="AH86" s="72">
        <v>0</v>
      </c>
      <c r="AI86" s="72">
        <v>4</v>
      </c>
      <c r="AJ86" s="72">
        <v>0</v>
      </c>
      <c r="AK86" s="72">
        <v>0</v>
      </c>
      <c r="AL86" s="72">
        <v>0</v>
      </c>
      <c r="AM86" s="72">
        <v>0</v>
      </c>
      <c r="AN86" s="120">
        <f>(M86+N86)/BV86</f>
        <v>0.31034482758620691</v>
      </c>
      <c r="AO86" s="120">
        <f>N86/BV86</f>
        <v>4.5977011494252873E-2</v>
      </c>
      <c r="AP86" s="27" t="s">
        <v>93</v>
      </c>
      <c r="AQ86" s="27" t="s">
        <v>85</v>
      </c>
      <c r="AR86" s="29" t="s">
        <v>109</v>
      </c>
      <c r="AS86" s="27" t="s">
        <v>134</v>
      </c>
      <c r="AT86" s="29" t="s">
        <v>128</v>
      </c>
      <c r="AU86" s="27" t="s">
        <v>134</v>
      </c>
      <c r="AV86" s="36">
        <v>0</v>
      </c>
      <c r="AW86" s="36"/>
      <c r="AX86" s="36"/>
      <c r="AY86" s="36"/>
      <c r="AZ86" s="36">
        <v>1</v>
      </c>
      <c r="BA86" s="36">
        <v>4</v>
      </c>
      <c r="BB86" s="36">
        <f>4.078711-0.5-0.1</f>
        <v>3.4787110000000001</v>
      </c>
      <c r="BC86" s="123">
        <f t="shared" si="26"/>
        <v>8.4787110000000006</v>
      </c>
      <c r="BD86" s="24" t="s">
        <v>111</v>
      </c>
      <c r="BE86" s="44"/>
      <c r="BF86" s="44">
        <v>0.6</v>
      </c>
      <c r="BG86" s="49"/>
      <c r="BH86" s="124">
        <f t="shared" si="27"/>
        <v>9.0787110000000002</v>
      </c>
      <c r="BI86" s="45">
        <f>BH86/BV86</f>
        <v>0.104353</v>
      </c>
      <c r="BJ86" s="39" t="s">
        <v>102</v>
      </c>
      <c r="BK86" s="136">
        <v>50</v>
      </c>
      <c r="BL86" s="137">
        <v>50</v>
      </c>
      <c r="BM86" s="137">
        <v>40</v>
      </c>
      <c r="BN86" s="137">
        <v>30</v>
      </c>
      <c r="BO86" s="137">
        <v>20</v>
      </c>
      <c r="BP86" s="137">
        <v>20</v>
      </c>
      <c r="BQ86" s="138">
        <f t="shared" si="28"/>
        <v>100</v>
      </c>
      <c r="BR86" s="138">
        <f t="shared" si="29"/>
        <v>70</v>
      </c>
      <c r="BS86" s="138">
        <f t="shared" si="30"/>
        <v>40</v>
      </c>
      <c r="BT86" s="138">
        <f t="shared" si="31"/>
        <v>210</v>
      </c>
      <c r="BU86" s="27" t="s">
        <v>334</v>
      </c>
      <c r="BV86" s="202">
        <v>87</v>
      </c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</row>
    <row r="87" spans="1:114" ht="13.5" hidden="1" customHeight="1">
      <c r="A87" s="25" t="s">
        <v>335</v>
      </c>
      <c r="B87" s="29" t="s">
        <v>336</v>
      </c>
      <c r="C87" s="58" t="s">
        <v>155</v>
      </c>
      <c r="D87" s="30" t="s">
        <v>155</v>
      </c>
      <c r="E87" s="28" t="s">
        <v>151</v>
      </c>
      <c r="F87" s="25" t="s">
        <v>108</v>
      </c>
      <c r="G87" s="28" t="s">
        <v>92</v>
      </c>
      <c r="H87" s="28" t="s">
        <v>92</v>
      </c>
      <c r="I87" s="30" t="s">
        <v>86</v>
      </c>
      <c r="J87" s="28" t="s">
        <v>110</v>
      </c>
      <c r="K87" s="106">
        <v>12</v>
      </c>
      <c r="L87" s="33">
        <v>8</v>
      </c>
      <c r="M87" s="33">
        <v>0</v>
      </c>
      <c r="N87" s="33">
        <v>4</v>
      </c>
      <c r="O87" s="106">
        <f t="shared" si="25"/>
        <v>44</v>
      </c>
      <c r="P87" s="33">
        <v>24</v>
      </c>
      <c r="Q87" s="33">
        <v>0</v>
      </c>
      <c r="R87" s="33">
        <v>20</v>
      </c>
      <c r="S87" s="106">
        <f t="shared" ref="S87:S100" si="32">SUM(T87:Y87)</f>
        <v>8</v>
      </c>
      <c r="T87" s="33">
        <v>0</v>
      </c>
      <c r="U87" s="33">
        <v>0</v>
      </c>
      <c r="V87" s="33">
        <v>0</v>
      </c>
      <c r="W87" s="33">
        <v>8</v>
      </c>
      <c r="X87" s="33">
        <v>0</v>
      </c>
      <c r="Y87" s="33">
        <v>0</v>
      </c>
      <c r="Z87" s="106">
        <f t="shared" ref="Z87:Z100" si="33">SUM(AA87:AF87)</f>
        <v>0</v>
      </c>
      <c r="AA87" s="33">
        <v>0</v>
      </c>
      <c r="AB87" s="33">
        <v>0</v>
      </c>
      <c r="AC87" s="33">
        <v>0</v>
      </c>
      <c r="AD87" s="33">
        <v>0</v>
      </c>
      <c r="AE87" s="33">
        <v>0</v>
      </c>
      <c r="AF87" s="33">
        <v>0</v>
      </c>
      <c r="AG87" s="106">
        <f t="shared" ref="AG87:AG100" si="34">SUM(AH87:AM87)</f>
        <v>4</v>
      </c>
      <c r="AH87" s="33">
        <v>0</v>
      </c>
      <c r="AI87" s="33">
        <v>0</v>
      </c>
      <c r="AJ87" s="33">
        <v>4</v>
      </c>
      <c r="AK87" s="33">
        <v>0</v>
      </c>
      <c r="AL87" s="33">
        <v>0</v>
      </c>
      <c r="AM87" s="33">
        <v>0</v>
      </c>
      <c r="AN87" s="120">
        <f t="shared" ref="AN87:AN92" si="35">(M87+N87)/K87</f>
        <v>0.33333333333333331</v>
      </c>
      <c r="AO87" s="120">
        <f t="shared" ref="AO87:AO100" si="36">N87/K87</f>
        <v>0.33333333333333331</v>
      </c>
      <c r="AP87" s="27" t="s">
        <v>93</v>
      </c>
      <c r="AQ87" s="27" t="s">
        <v>241</v>
      </c>
      <c r="AR87" s="30" t="s">
        <v>86</v>
      </c>
      <c r="AS87" s="28" t="s">
        <v>110</v>
      </c>
      <c r="AT87" s="30" t="s">
        <v>94</v>
      </c>
      <c r="AU87" s="27" t="s">
        <v>101</v>
      </c>
      <c r="AV87" s="36">
        <v>0</v>
      </c>
      <c r="AW87" s="43"/>
      <c r="AX87" s="43"/>
      <c r="AY87" s="43">
        <v>1.0522359999999999</v>
      </c>
      <c r="AZ87" s="37"/>
      <c r="BA87" s="37"/>
      <c r="BB87" s="37"/>
      <c r="BC87" s="123">
        <f t="shared" si="26"/>
        <v>1.0522359999999999</v>
      </c>
      <c r="BD87" s="36" t="s">
        <v>111</v>
      </c>
      <c r="BE87" s="44"/>
      <c r="BF87" s="44">
        <v>0.2</v>
      </c>
      <c r="BG87" s="44"/>
      <c r="BH87" s="124">
        <f t="shared" si="27"/>
        <v>1.2522359999999999</v>
      </c>
      <c r="BI87" s="45">
        <f t="shared" ref="BI87:BI100" si="37">BH87/K87</f>
        <v>0.10435299999999999</v>
      </c>
      <c r="BJ87" s="39" t="s">
        <v>102</v>
      </c>
      <c r="BK87" s="136">
        <v>50</v>
      </c>
      <c r="BL87" s="137">
        <v>50</v>
      </c>
      <c r="BM87" s="137">
        <v>0</v>
      </c>
      <c r="BN87" s="137">
        <v>30</v>
      </c>
      <c r="BO87" s="137">
        <v>20</v>
      </c>
      <c r="BP87" s="137">
        <v>20</v>
      </c>
      <c r="BQ87" s="138">
        <f t="shared" si="28"/>
        <v>100</v>
      </c>
      <c r="BR87" s="138">
        <f t="shared" si="29"/>
        <v>30</v>
      </c>
      <c r="BS87" s="138">
        <f t="shared" si="30"/>
        <v>40</v>
      </c>
      <c r="BT87" s="138">
        <f t="shared" si="31"/>
        <v>170</v>
      </c>
      <c r="BU87" s="27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</row>
    <row r="88" spans="1:114" ht="13.5" hidden="1" customHeight="1">
      <c r="A88" s="25" t="s">
        <v>337</v>
      </c>
      <c r="B88" s="30" t="s">
        <v>338</v>
      </c>
      <c r="C88" s="30" t="s">
        <v>155</v>
      </c>
      <c r="D88" s="30" t="s">
        <v>155</v>
      </c>
      <c r="E88" s="28" t="s">
        <v>151</v>
      </c>
      <c r="F88" s="25" t="s">
        <v>108</v>
      </c>
      <c r="G88" s="30" t="s">
        <v>80</v>
      </c>
      <c r="H88" s="30" t="s">
        <v>81</v>
      </c>
      <c r="I88" s="30" t="s">
        <v>86</v>
      </c>
      <c r="J88" s="28" t="s">
        <v>110</v>
      </c>
      <c r="K88" s="107">
        <v>12</v>
      </c>
      <c r="L88" s="33">
        <v>12</v>
      </c>
      <c r="M88" s="33">
        <v>0</v>
      </c>
      <c r="N88" s="33">
        <v>0</v>
      </c>
      <c r="O88" s="106">
        <f t="shared" si="25"/>
        <v>48</v>
      </c>
      <c r="P88" s="33">
        <v>48</v>
      </c>
      <c r="Q88" s="33">
        <v>0</v>
      </c>
      <c r="R88" s="33">
        <v>0</v>
      </c>
      <c r="S88" s="106">
        <f t="shared" si="32"/>
        <v>12</v>
      </c>
      <c r="T88" s="33">
        <v>0</v>
      </c>
      <c r="U88" s="33">
        <v>12</v>
      </c>
      <c r="V88" s="33">
        <v>0</v>
      </c>
      <c r="W88" s="33">
        <v>0</v>
      </c>
      <c r="X88" s="33">
        <v>0</v>
      </c>
      <c r="Y88" s="33">
        <v>0</v>
      </c>
      <c r="Z88" s="106">
        <f t="shared" si="33"/>
        <v>0</v>
      </c>
      <c r="AA88" s="33">
        <v>0</v>
      </c>
      <c r="AB88" s="33">
        <v>0</v>
      </c>
      <c r="AC88" s="33">
        <v>0</v>
      </c>
      <c r="AD88" s="33">
        <v>0</v>
      </c>
      <c r="AE88" s="33">
        <v>0</v>
      </c>
      <c r="AF88" s="33">
        <v>0</v>
      </c>
      <c r="AG88" s="106">
        <f t="shared" si="34"/>
        <v>0</v>
      </c>
      <c r="AH88" s="33">
        <v>0</v>
      </c>
      <c r="AI88" s="33">
        <v>0</v>
      </c>
      <c r="AJ88" s="33">
        <v>0</v>
      </c>
      <c r="AK88" s="33">
        <v>0</v>
      </c>
      <c r="AL88" s="33">
        <v>0</v>
      </c>
      <c r="AM88" s="33">
        <v>0</v>
      </c>
      <c r="AN88" s="120">
        <f t="shared" si="35"/>
        <v>0</v>
      </c>
      <c r="AO88" s="120">
        <f t="shared" si="36"/>
        <v>0</v>
      </c>
      <c r="AP88" s="27" t="s">
        <v>84</v>
      </c>
      <c r="AQ88" s="27" t="s">
        <v>85</v>
      </c>
      <c r="AR88" s="30" t="s">
        <v>86</v>
      </c>
      <c r="AS88" s="28" t="s">
        <v>110</v>
      </c>
      <c r="AT88" s="30" t="s">
        <v>94</v>
      </c>
      <c r="AU88" s="27" t="s">
        <v>121</v>
      </c>
      <c r="AV88" s="36">
        <v>0</v>
      </c>
      <c r="AW88" s="43"/>
      <c r="AX88" s="43"/>
      <c r="AY88" s="43">
        <v>0.97199999999999998</v>
      </c>
      <c r="AZ88" s="37"/>
      <c r="BA88" s="37"/>
      <c r="BB88" s="37"/>
      <c r="BC88" s="123">
        <f t="shared" si="26"/>
        <v>0.97199999999999998</v>
      </c>
      <c r="BD88" s="36" t="s">
        <v>111</v>
      </c>
      <c r="BE88" s="44"/>
      <c r="BF88" s="44"/>
      <c r="BG88" s="44"/>
      <c r="BH88" s="124">
        <f t="shared" si="27"/>
        <v>0.97199999999999998</v>
      </c>
      <c r="BI88" s="45">
        <f t="shared" si="37"/>
        <v>8.1000000000000003E-2</v>
      </c>
      <c r="BJ88" s="39" t="s">
        <v>88</v>
      </c>
      <c r="BK88" s="136">
        <v>50</v>
      </c>
      <c r="BL88" s="137">
        <v>50</v>
      </c>
      <c r="BM88" s="137">
        <v>0</v>
      </c>
      <c r="BN88" s="137">
        <v>30</v>
      </c>
      <c r="BO88" s="137">
        <v>20</v>
      </c>
      <c r="BP88" s="137">
        <v>10</v>
      </c>
      <c r="BQ88" s="138">
        <f t="shared" si="28"/>
        <v>100</v>
      </c>
      <c r="BR88" s="138">
        <f t="shared" si="29"/>
        <v>30</v>
      </c>
      <c r="BS88" s="138">
        <f t="shared" si="30"/>
        <v>30</v>
      </c>
      <c r="BT88" s="138">
        <f t="shared" si="31"/>
        <v>160</v>
      </c>
      <c r="BU88" s="27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</row>
    <row r="89" spans="1:114" ht="13.5" hidden="1" customHeight="1">
      <c r="A89" s="25" t="s">
        <v>339</v>
      </c>
      <c r="B89" s="30" t="s">
        <v>340</v>
      </c>
      <c r="C89" s="30" t="s">
        <v>155</v>
      </c>
      <c r="D89" s="30" t="s">
        <v>155</v>
      </c>
      <c r="E89" s="28" t="s">
        <v>151</v>
      </c>
      <c r="F89" s="25" t="s">
        <v>108</v>
      </c>
      <c r="G89" s="30" t="s">
        <v>92</v>
      </c>
      <c r="H89" s="30" t="s">
        <v>92</v>
      </c>
      <c r="I89" s="30" t="s">
        <v>100</v>
      </c>
      <c r="J89" s="28" t="s">
        <v>110</v>
      </c>
      <c r="K89" s="107">
        <v>30</v>
      </c>
      <c r="L89" s="33">
        <v>0</v>
      </c>
      <c r="M89" s="33">
        <v>27</v>
      </c>
      <c r="N89" s="33">
        <v>3</v>
      </c>
      <c r="O89" s="106">
        <f t="shared" si="25"/>
        <v>80</v>
      </c>
      <c r="P89" s="33">
        <v>0</v>
      </c>
      <c r="Q89" s="33">
        <v>71</v>
      </c>
      <c r="R89" s="33">
        <v>9</v>
      </c>
      <c r="S89" s="106">
        <f t="shared" si="32"/>
        <v>0</v>
      </c>
      <c r="T89" s="33">
        <v>0</v>
      </c>
      <c r="U89" s="33">
        <v>0</v>
      </c>
      <c r="V89" s="33">
        <v>0</v>
      </c>
      <c r="W89" s="33">
        <v>0</v>
      </c>
      <c r="X89" s="33">
        <v>0</v>
      </c>
      <c r="Y89" s="33">
        <v>0</v>
      </c>
      <c r="Z89" s="106">
        <f t="shared" si="33"/>
        <v>27</v>
      </c>
      <c r="AA89" s="33">
        <v>10</v>
      </c>
      <c r="AB89" s="33">
        <v>17</v>
      </c>
      <c r="AC89" s="33">
        <v>0</v>
      </c>
      <c r="AD89" s="33">
        <v>0</v>
      </c>
      <c r="AE89" s="33">
        <v>0</v>
      </c>
      <c r="AF89" s="33">
        <v>0</v>
      </c>
      <c r="AG89" s="106">
        <f t="shared" si="34"/>
        <v>3</v>
      </c>
      <c r="AH89" s="33">
        <v>0</v>
      </c>
      <c r="AI89" s="33">
        <v>3</v>
      </c>
      <c r="AJ89" s="33">
        <v>0</v>
      </c>
      <c r="AK89" s="33">
        <v>0</v>
      </c>
      <c r="AL89" s="33">
        <v>0</v>
      </c>
      <c r="AM89" s="33">
        <v>0</v>
      </c>
      <c r="AN89" s="120">
        <f t="shared" si="35"/>
        <v>1</v>
      </c>
      <c r="AO89" s="120">
        <f t="shared" si="36"/>
        <v>0.1</v>
      </c>
      <c r="AP89" s="27" t="s">
        <v>93</v>
      </c>
      <c r="AQ89" s="27" t="s">
        <v>241</v>
      </c>
      <c r="AR89" s="30" t="s">
        <v>100</v>
      </c>
      <c r="AS89" s="28" t="s">
        <v>110</v>
      </c>
      <c r="AT89" s="30" t="s">
        <v>86</v>
      </c>
      <c r="AU89" s="27" t="s">
        <v>101</v>
      </c>
      <c r="AV89" s="36">
        <v>0</v>
      </c>
      <c r="AW89" s="43">
        <v>1</v>
      </c>
      <c r="AX89" s="43">
        <v>1.63059</v>
      </c>
      <c r="AY89" s="43"/>
      <c r="AZ89" s="37"/>
      <c r="BA89" s="37"/>
      <c r="BB89" s="37"/>
      <c r="BC89" s="123">
        <f t="shared" si="26"/>
        <v>2.6305899999999998</v>
      </c>
      <c r="BD89" s="36"/>
      <c r="BE89" s="44"/>
      <c r="BF89" s="44">
        <v>0.5</v>
      </c>
      <c r="BG89" s="44"/>
      <c r="BH89" s="124">
        <f t="shared" si="27"/>
        <v>3.1305899999999998</v>
      </c>
      <c r="BI89" s="45">
        <f t="shared" si="37"/>
        <v>0.10435299999999999</v>
      </c>
      <c r="BJ89" s="39" t="s">
        <v>102</v>
      </c>
      <c r="BK89" s="136">
        <v>50</v>
      </c>
      <c r="BL89" s="137">
        <v>50</v>
      </c>
      <c r="BM89" s="137">
        <v>0</v>
      </c>
      <c r="BN89" s="137">
        <v>30</v>
      </c>
      <c r="BO89" s="137">
        <v>20</v>
      </c>
      <c r="BP89" s="137">
        <v>30</v>
      </c>
      <c r="BQ89" s="138">
        <f t="shared" si="28"/>
        <v>100</v>
      </c>
      <c r="BR89" s="138">
        <f t="shared" si="29"/>
        <v>30</v>
      </c>
      <c r="BS89" s="138">
        <f t="shared" si="30"/>
        <v>50</v>
      </c>
      <c r="BT89" s="138">
        <f t="shared" si="31"/>
        <v>180</v>
      </c>
      <c r="BU89" s="27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</row>
    <row r="90" spans="1:114" ht="13.5" hidden="1" customHeight="1">
      <c r="A90" s="24" t="s">
        <v>341</v>
      </c>
      <c r="B90" s="58" t="s">
        <v>342</v>
      </c>
      <c r="C90" s="58" t="s">
        <v>155</v>
      </c>
      <c r="D90" s="30" t="s">
        <v>155</v>
      </c>
      <c r="E90" s="28" t="s">
        <v>151</v>
      </c>
      <c r="F90" s="24" t="s">
        <v>108</v>
      </c>
      <c r="G90" s="28" t="s">
        <v>91</v>
      </c>
      <c r="H90" s="28" t="s">
        <v>92</v>
      </c>
      <c r="I90" s="47" t="s">
        <v>82</v>
      </c>
      <c r="J90" s="58" t="s">
        <v>87</v>
      </c>
      <c r="K90" s="112">
        <v>51</v>
      </c>
      <c r="L90" s="24">
        <v>20</v>
      </c>
      <c r="M90" s="24">
        <v>27</v>
      </c>
      <c r="N90" s="24">
        <v>4</v>
      </c>
      <c r="O90" s="106">
        <f t="shared" si="25"/>
        <v>188</v>
      </c>
      <c r="P90" s="24">
        <v>80</v>
      </c>
      <c r="Q90" s="24">
        <v>96</v>
      </c>
      <c r="R90" s="24">
        <v>12</v>
      </c>
      <c r="S90" s="106">
        <f t="shared" si="32"/>
        <v>20</v>
      </c>
      <c r="T90" s="24">
        <v>0</v>
      </c>
      <c r="U90" s="24">
        <v>20</v>
      </c>
      <c r="V90" s="24">
        <v>0</v>
      </c>
      <c r="W90" s="24">
        <v>0</v>
      </c>
      <c r="X90" s="24">
        <v>0</v>
      </c>
      <c r="Y90" s="24">
        <v>0</v>
      </c>
      <c r="Z90" s="106">
        <f t="shared" si="33"/>
        <v>27</v>
      </c>
      <c r="AA90" s="24">
        <v>6</v>
      </c>
      <c r="AB90" s="24">
        <v>21</v>
      </c>
      <c r="AC90" s="24">
        <v>0</v>
      </c>
      <c r="AD90" s="24">
        <v>0</v>
      </c>
      <c r="AE90" s="24">
        <v>0</v>
      </c>
      <c r="AF90" s="24">
        <v>0</v>
      </c>
      <c r="AG90" s="106">
        <f t="shared" si="34"/>
        <v>4</v>
      </c>
      <c r="AH90" s="24">
        <v>2</v>
      </c>
      <c r="AI90" s="24">
        <v>2</v>
      </c>
      <c r="AJ90" s="24">
        <v>0</v>
      </c>
      <c r="AK90" s="24">
        <v>0</v>
      </c>
      <c r="AL90" s="24">
        <v>0</v>
      </c>
      <c r="AM90" s="24">
        <v>0</v>
      </c>
      <c r="AN90" s="120">
        <f t="shared" si="35"/>
        <v>0.60784313725490191</v>
      </c>
      <c r="AO90" s="120">
        <f t="shared" si="36"/>
        <v>7.8431372549019607E-2</v>
      </c>
      <c r="AP90" s="27" t="s">
        <v>93</v>
      </c>
      <c r="AQ90" s="27" t="s">
        <v>85</v>
      </c>
      <c r="AR90" s="47" t="s">
        <v>82</v>
      </c>
      <c r="AS90" s="47" t="s">
        <v>87</v>
      </c>
      <c r="AT90" s="47" t="s">
        <v>86</v>
      </c>
      <c r="AU90" s="35" t="s">
        <v>83</v>
      </c>
      <c r="AV90" s="36">
        <v>0</v>
      </c>
      <c r="AW90" s="43"/>
      <c r="AX90" s="43">
        <v>2.5</v>
      </c>
      <c r="AY90" s="43">
        <v>2.1572891900000002</v>
      </c>
      <c r="AZ90" s="37"/>
      <c r="BA90" s="37"/>
      <c r="BB90" s="37"/>
      <c r="BC90" s="123">
        <f t="shared" si="26"/>
        <v>4.6572891900000002</v>
      </c>
      <c r="BD90" s="24" t="s">
        <v>111</v>
      </c>
      <c r="BE90" s="44"/>
      <c r="BF90" s="44">
        <v>1</v>
      </c>
      <c r="BG90" s="44"/>
      <c r="BH90" s="124">
        <f t="shared" si="27"/>
        <v>5.6572891900000002</v>
      </c>
      <c r="BI90" s="45">
        <f t="shared" si="37"/>
        <v>0.11092723901960784</v>
      </c>
      <c r="BJ90" s="39" t="s">
        <v>102</v>
      </c>
      <c r="BK90" s="136">
        <v>50</v>
      </c>
      <c r="BL90" s="137">
        <v>50</v>
      </c>
      <c r="BM90" s="137">
        <v>0</v>
      </c>
      <c r="BN90" s="137">
        <v>30</v>
      </c>
      <c r="BO90" s="137">
        <v>20</v>
      </c>
      <c r="BP90" s="137">
        <v>20</v>
      </c>
      <c r="BQ90" s="138">
        <f t="shared" si="28"/>
        <v>100</v>
      </c>
      <c r="BR90" s="138">
        <f t="shared" si="29"/>
        <v>30</v>
      </c>
      <c r="BS90" s="138">
        <f t="shared" si="30"/>
        <v>40</v>
      </c>
      <c r="BT90" s="138">
        <f t="shared" si="31"/>
        <v>170</v>
      </c>
      <c r="BU90" s="35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</row>
    <row r="91" spans="1:114" ht="13.5" hidden="1" customHeight="1">
      <c r="A91" s="25" t="s">
        <v>343</v>
      </c>
      <c r="B91" s="29" t="s">
        <v>344</v>
      </c>
      <c r="C91" s="58" t="s">
        <v>155</v>
      </c>
      <c r="D91" s="30" t="s">
        <v>155</v>
      </c>
      <c r="E91" s="28" t="s">
        <v>151</v>
      </c>
      <c r="F91" s="25" t="s">
        <v>108</v>
      </c>
      <c r="G91" s="28" t="s">
        <v>80</v>
      </c>
      <c r="H91" s="30" t="s">
        <v>81</v>
      </c>
      <c r="I91" s="30" t="s">
        <v>82</v>
      </c>
      <c r="J91" s="28" t="s">
        <v>135</v>
      </c>
      <c r="K91" s="107">
        <v>30</v>
      </c>
      <c r="L91" s="33">
        <v>30</v>
      </c>
      <c r="M91" s="33">
        <v>0</v>
      </c>
      <c r="N91" s="33">
        <v>0</v>
      </c>
      <c r="O91" s="106">
        <f t="shared" si="25"/>
        <v>86</v>
      </c>
      <c r="P91" s="33">
        <v>86</v>
      </c>
      <c r="Q91" s="33">
        <v>0</v>
      </c>
      <c r="R91" s="33">
        <v>0</v>
      </c>
      <c r="S91" s="106">
        <f t="shared" si="32"/>
        <v>30</v>
      </c>
      <c r="T91" s="33">
        <v>12</v>
      </c>
      <c r="U91" s="33">
        <v>18</v>
      </c>
      <c r="V91" s="33">
        <v>0</v>
      </c>
      <c r="W91" s="33">
        <v>0</v>
      </c>
      <c r="X91" s="33">
        <v>0</v>
      </c>
      <c r="Y91" s="33">
        <v>0</v>
      </c>
      <c r="Z91" s="106">
        <f t="shared" si="33"/>
        <v>0</v>
      </c>
      <c r="AA91" s="33">
        <v>0</v>
      </c>
      <c r="AB91" s="33">
        <v>0</v>
      </c>
      <c r="AC91" s="33">
        <v>0</v>
      </c>
      <c r="AD91" s="33">
        <v>0</v>
      </c>
      <c r="AE91" s="33">
        <v>0</v>
      </c>
      <c r="AF91" s="33">
        <v>0</v>
      </c>
      <c r="AG91" s="106">
        <f t="shared" si="34"/>
        <v>0</v>
      </c>
      <c r="AH91" s="33">
        <v>0</v>
      </c>
      <c r="AI91" s="33">
        <v>0</v>
      </c>
      <c r="AJ91" s="33">
        <v>0</v>
      </c>
      <c r="AK91" s="33">
        <v>0</v>
      </c>
      <c r="AL91" s="33">
        <v>0</v>
      </c>
      <c r="AM91" s="33">
        <v>0</v>
      </c>
      <c r="AN91" s="120">
        <f t="shared" si="35"/>
        <v>0</v>
      </c>
      <c r="AO91" s="120">
        <f t="shared" si="36"/>
        <v>0</v>
      </c>
      <c r="AP91" s="27" t="s">
        <v>84</v>
      </c>
      <c r="AQ91" s="27" t="s">
        <v>85</v>
      </c>
      <c r="AR91" s="30" t="s">
        <v>82</v>
      </c>
      <c r="AS91" s="30" t="s">
        <v>135</v>
      </c>
      <c r="AT91" s="30" t="s">
        <v>109</v>
      </c>
      <c r="AU91" s="27" t="s">
        <v>119</v>
      </c>
      <c r="AV91" s="36">
        <v>0</v>
      </c>
      <c r="AW91" s="43"/>
      <c r="AX91" s="43">
        <v>1.5</v>
      </c>
      <c r="AY91" s="43">
        <v>0.93</v>
      </c>
      <c r="AZ91" s="37"/>
      <c r="BA91" s="37"/>
      <c r="BB91" s="37"/>
      <c r="BC91" s="123">
        <f t="shared" si="26"/>
        <v>2.4300000000000002</v>
      </c>
      <c r="BD91" s="36"/>
      <c r="BE91" s="44"/>
      <c r="BF91" s="44"/>
      <c r="BG91" s="44"/>
      <c r="BH91" s="124">
        <f t="shared" si="27"/>
        <v>2.4300000000000002</v>
      </c>
      <c r="BI91" s="45">
        <f t="shared" si="37"/>
        <v>8.1000000000000003E-2</v>
      </c>
      <c r="BJ91" s="39" t="s">
        <v>102</v>
      </c>
      <c r="BK91" s="136">
        <v>50</v>
      </c>
      <c r="BL91" s="137">
        <v>50</v>
      </c>
      <c r="BM91" s="137">
        <v>0</v>
      </c>
      <c r="BN91" s="137">
        <v>30</v>
      </c>
      <c r="BO91" s="137">
        <v>20</v>
      </c>
      <c r="BP91" s="137">
        <v>20</v>
      </c>
      <c r="BQ91" s="138">
        <f t="shared" si="28"/>
        <v>100</v>
      </c>
      <c r="BR91" s="138">
        <f t="shared" si="29"/>
        <v>30</v>
      </c>
      <c r="BS91" s="138">
        <f t="shared" si="30"/>
        <v>40</v>
      </c>
      <c r="BT91" s="138">
        <f t="shared" si="31"/>
        <v>170</v>
      </c>
      <c r="BU91" s="27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</row>
    <row r="92" spans="1:114" ht="13.5" hidden="1" customHeight="1">
      <c r="A92" s="25" t="s">
        <v>345</v>
      </c>
      <c r="B92" s="29" t="s">
        <v>346</v>
      </c>
      <c r="C92" s="58" t="s">
        <v>155</v>
      </c>
      <c r="D92" s="30" t="s">
        <v>155</v>
      </c>
      <c r="E92" s="28" t="s">
        <v>151</v>
      </c>
      <c r="F92" s="25" t="s">
        <v>108</v>
      </c>
      <c r="G92" s="28" t="s">
        <v>80</v>
      </c>
      <c r="H92" s="28" t="s">
        <v>80</v>
      </c>
      <c r="I92" s="30" t="s">
        <v>82</v>
      </c>
      <c r="J92" s="28" t="s">
        <v>135</v>
      </c>
      <c r="K92" s="107">
        <v>53</v>
      </c>
      <c r="L92" s="33">
        <v>45</v>
      </c>
      <c r="M92" s="33">
        <v>8</v>
      </c>
      <c r="N92" s="33">
        <v>0</v>
      </c>
      <c r="O92" s="106">
        <f t="shared" si="25"/>
        <v>176</v>
      </c>
      <c r="P92" s="33">
        <v>150</v>
      </c>
      <c r="Q92" s="33">
        <v>26</v>
      </c>
      <c r="R92" s="33">
        <v>0</v>
      </c>
      <c r="S92" s="106">
        <f t="shared" si="32"/>
        <v>45</v>
      </c>
      <c r="T92" s="33">
        <v>15</v>
      </c>
      <c r="U92" s="33">
        <v>30</v>
      </c>
      <c r="V92" s="33">
        <v>0</v>
      </c>
      <c r="W92" s="33">
        <v>0</v>
      </c>
      <c r="X92" s="33">
        <v>0</v>
      </c>
      <c r="Y92" s="33">
        <v>0</v>
      </c>
      <c r="Z92" s="106">
        <f t="shared" si="33"/>
        <v>8</v>
      </c>
      <c r="AA92" s="33">
        <v>3</v>
      </c>
      <c r="AB92" s="33">
        <v>5</v>
      </c>
      <c r="AC92" s="33">
        <v>0</v>
      </c>
      <c r="AD92" s="33">
        <v>0</v>
      </c>
      <c r="AE92" s="33">
        <v>0</v>
      </c>
      <c r="AF92" s="33">
        <v>0</v>
      </c>
      <c r="AG92" s="106">
        <f t="shared" si="34"/>
        <v>0</v>
      </c>
      <c r="AH92" s="33">
        <v>0</v>
      </c>
      <c r="AI92" s="33">
        <v>0</v>
      </c>
      <c r="AJ92" s="33">
        <v>0</v>
      </c>
      <c r="AK92" s="33">
        <v>0</v>
      </c>
      <c r="AL92" s="33">
        <v>0</v>
      </c>
      <c r="AM92" s="33">
        <v>0</v>
      </c>
      <c r="AN92" s="120">
        <f t="shared" si="35"/>
        <v>0.15094339622641509</v>
      </c>
      <c r="AO92" s="120">
        <f t="shared" si="36"/>
        <v>0</v>
      </c>
      <c r="AP92" s="27" t="s">
        <v>93</v>
      </c>
      <c r="AQ92" s="27" t="s">
        <v>85</v>
      </c>
      <c r="AR92" s="30" t="s">
        <v>82</v>
      </c>
      <c r="AS92" s="30" t="s">
        <v>135</v>
      </c>
      <c r="AT92" s="30" t="s">
        <v>109</v>
      </c>
      <c r="AU92" s="27" t="s">
        <v>119</v>
      </c>
      <c r="AV92" s="36">
        <v>0</v>
      </c>
      <c r="AW92" s="43"/>
      <c r="AX92" s="43">
        <v>2</v>
      </c>
      <c r="AY92" s="43">
        <v>3.883</v>
      </c>
      <c r="AZ92" s="37"/>
      <c r="BA92" s="37"/>
      <c r="BB92" s="37"/>
      <c r="BC92" s="123">
        <f t="shared" si="26"/>
        <v>5.883</v>
      </c>
      <c r="BD92" s="36"/>
      <c r="BE92" s="44"/>
      <c r="BF92" s="44"/>
      <c r="BG92" s="44"/>
      <c r="BH92" s="124">
        <f t="shared" si="27"/>
        <v>5.883</v>
      </c>
      <c r="BI92" s="45">
        <f t="shared" si="37"/>
        <v>0.111</v>
      </c>
      <c r="BJ92" s="39" t="s">
        <v>102</v>
      </c>
      <c r="BK92" s="136">
        <v>50</v>
      </c>
      <c r="BL92" s="137">
        <v>50</v>
      </c>
      <c r="BM92" s="137">
        <v>0</v>
      </c>
      <c r="BN92" s="137">
        <v>70</v>
      </c>
      <c r="BO92" s="137">
        <v>20</v>
      </c>
      <c r="BP92" s="137">
        <v>20</v>
      </c>
      <c r="BQ92" s="138">
        <f t="shared" si="28"/>
        <v>100</v>
      </c>
      <c r="BR92" s="138">
        <f t="shared" si="29"/>
        <v>70</v>
      </c>
      <c r="BS92" s="138">
        <f t="shared" si="30"/>
        <v>40</v>
      </c>
      <c r="BT92" s="138">
        <f t="shared" si="31"/>
        <v>210</v>
      </c>
      <c r="BU92" s="27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8"/>
      <c r="DD92" s="8"/>
      <c r="DE92" s="8"/>
      <c r="DF92" s="8"/>
      <c r="DG92" s="8"/>
      <c r="DH92" s="8"/>
      <c r="DI92" s="8"/>
      <c r="DJ92" s="8"/>
    </row>
    <row r="93" spans="1:114" ht="13.5" hidden="1" customHeight="1">
      <c r="A93" s="26" t="s">
        <v>347</v>
      </c>
      <c r="B93" s="27" t="s">
        <v>348</v>
      </c>
      <c r="C93" s="28" t="s">
        <v>155</v>
      </c>
      <c r="D93" s="29" t="s">
        <v>155</v>
      </c>
      <c r="E93" s="28" t="s">
        <v>151</v>
      </c>
      <c r="F93" s="54" t="s">
        <v>108</v>
      </c>
      <c r="G93" s="27" t="s">
        <v>91</v>
      </c>
      <c r="H93" s="27" t="s">
        <v>92</v>
      </c>
      <c r="I93" s="31" t="s">
        <v>100</v>
      </c>
      <c r="J93" s="47" t="s">
        <v>98</v>
      </c>
      <c r="K93" s="115">
        <v>25</v>
      </c>
      <c r="L93" s="33">
        <v>17</v>
      </c>
      <c r="M93" s="33">
        <v>6</v>
      </c>
      <c r="N93" s="33">
        <v>2</v>
      </c>
      <c r="O93" s="106">
        <f t="shared" si="25"/>
        <v>118</v>
      </c>
      <c r="P93" s="33">
        <v>81</v>
      </c>
      <c r="Q93" s="33">
        <v>29</v>
      </c>
      <c r="R93" s="33">
        <v>8</v>
      </c>
      <c r="S93" s="106">
        <f t="shared" si="32"/>
        <v>17</v>
      </c>
      <c r="T93" s="33">
        <v>0</v>
      </c>
      <c r="U93" s="33">
        <v>8</v>
      </c>
      <c r="V93" s="33">
        <v>5</v>
      </c>
      <c r="W93" s="33">
        <v>4</v>
      </c>
      <c r="X93" s="33">
        <v>0</v>
      </c>
      <c r="Y93" s="33">
        <v>0</v>
      </c>
      <c r="Z93" s="106">
        <f t="shared" si="33"/>
        <v>6</v>
      </c>
      <c r="AA93" s="33">
        <v>0</v>
      </c>
      <c r="AB93" s="33">
        <v>4</v>
      </c>
      <c r="AC93" s="33">
        <v>1</v>
      </c>
      <c r="AD93" s="33">
        <v>0</v>
      </c>
      <c r="AE93" s="33">
        <v>1</v>
      </c>
      <c r="AF93" s="33">
        <v>0</v>
      </c>
      <c r="AG93" s="106">
        <f t="shared" si="34"/>
        <v>2</v>
      </c>
      <c r="AH93" s="33">
        <v>0</v>
      </c>
      <c r="AI93" s="33">
        <v>2</v>
      </c>
      <c r="AJ93" s="33">
        <v>0</v>
      </c>
      <c r="AK93" s="33">
        <v>0</v>
      </c>
      <c r="AL93" s="33">
        <v>0</v>
      </c>
      <c r="AM93" s="33">
        <v>0</v>
      </c>
      <c r="AN93" s="120">
        <f>(Z93+AG93)/K93</f>
        <v>0.32</v>
      </c>
      <c r="AO93" s="120">
        <f t="shared" si="36"/>
        <v>0.08</v>
      </c>
      <c r="AP93" s="27" t="s">
        <v>93</v>
      </c>
      <c r="AQ93" s="27" t="s">
        <v>85</v>
      </c>
      <c r="AR93" s="35" t="s">
        <v>100</v>
      </c>
      <c r="AS93" s="47" t="s">
        <v>101</v>
      </c>
      <c r="AT93" s="35" t="s">
        <v>82</v>
      </c>
      <c r="AU93" s="47" t="s">
        <v>87</v>
      </c>
      <c r="AV93" s="36">
        <v>0</v>
      </c>
      <c r="AW93" s="36">
        <v>1.5</v>
      </c>
      <c r="AX93" s="36">
        <v>0.60882499999999995</v>
      </c>
      <c r="AY93" s="36"/>
      <c r="AZ93" s="37"/>
      <c r="BA93" s="37"/>
      <c r="BB93" s="37"/>
      <c r="BC93" s="123">
        <f t="shared" si="26"/>
        <v>2.1088249999999999</v>
      </c>
      <c r="BD93" s="24"/>
      <c r="BE93" s="24"/>
      <c r="BF93" s="44">
        <v>0.5</v>
      </c>
      <c r="BG93" s="24"/>
      <c r="BH93" s="124">
        <f t="shared" si="27"/>
        <v>2.6088249999999999</v>
      </c>
      <c r="BI93" s="59">
        <f t="shared" si="37"/>
        <v>0.104353</v>
      </c>
      <c r="BJ93" s="39" t="s">
        <v>88</v>
      </c>
      <c r="BK93" s="136">
        <v>50</v>
      </c>
      <c r="BL93" s="137">
        <v>50</v>
      </c>
      <c r="BM93" s="137">
        <v>0</v>
      </c>
      <c r="BN93" s="137">
        <v>30</v>
      </c>
      <c r="BO93" s="137">
        <v>0</v>
      </c>
      <c r="BP93" s="137">
        <v>20</v>
      </c>
      <c r="BQ93" s="138">
        <f t="shared" si="28"/>
        <v>100</v>
      </c>
      <c r="BR93" s="138">
        <f t="shared" si="29"/>
        <v>30</v>
      </c>
      <c r="BS93" s="138">
        <f t="shared" si="30"/>
        <v>20</v>
      </c>
      <c r="BT93" s="138">
        <f t="shared" si="31"/>
        <v>150</v>
      </c>
      <c r="BU93" s="27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8"/>
      <c r="DD93" s="8"/>
      <c r="DE93" s="8"/>
      <c r="DF93" s="8"/>
      <c r="DG93" s="8"/>
      <c r="DH93" s="8"/>
      <c r="DI93" s="8"/>
      <c r="DJ93" s="8"/>
    </row>
    <row r="94" spans="1:114" ht="13.5" hidden="1" customHeight="1">
      <c r="A94" s="54" t="s">
        <v>349</v>
      </c>
      <c r="B94" s="30" t="s">
        <v>350</v>
      </c>
      <c r="C94" s="28" t="s">
        <v>351</v>
      </c>
      <c r="D94" s="29" t="s">
        <v>295</v>
      </c>
      <c r="E94" s="28" t="s">
        <v>107</v>
      </c>
      <c r="F94" s="24" t="s">
        <v>108</v>
      </c>
      <c r="G94" s="27" t="s">
        <v>80</v>
      </c>
      <c r="H94" s="27" t="s">
        <v>80</v>
      </c>
      <c r="I94" s="31" t="s">
        <v>86</v>
      </c>
      <c r="J94" s="47" t="s">
        <v>87</v>
      </c>
      <c r="K94" s="112">
        <v>46</v>
      </c>
      <c r="L94" s="33">
        <v>31</v>
      </c>
      <c r="M94" s="33">
        <v>15</v>
      </c>
      <c r="N94" s="33">
        <v>0</v>
      </c>
      <c r="O94" s="106">
        <f t="shared" si="25"/>
        <v>196</v>
      </c>
      <c r="P94" s="33">
        <v>132</v>
      </c>
      <c r="Q94" s="33">
        <v>64</v>
      </c>
      <c r="R94" s="33">
        <v>0</v>
      </c>
      <c r="S94" s="106">
        <f t="shared" si="32"/>
        <v>31</v>
      </c>
      <c r="T94" s="33">
        <v>0</v>
      </c>
      <c r="U94" s="33">
        <v>23</v>
      </c>
      <c r="V94" s="33">
        <v>8</v>
      </c>
      <c r="W94" s="33">
        <v>0</v>
      </c>
      <c r="X94" s="33">
        <v>0</v>
      </c>
      <c r="Y94" s="33">
        <v>0</v>
      </c>
      <c r="Z94" s="106">
        <f t="shared" si="33"/>
        <v>15</v>
      </c>
      <c r="AA94" s="33">
        <v>0</v>
      </c>
      <c r="AB94" s="33">
        <v>13</v>
      </c>
      <c r="AC94" s="33">
        <v>2</v>
      </c>
      <c r="AD94" s="33">
        <v>0</v>
      </c>
      <c r="AE94" s="33">
        <v>0</v>
      </c>
      <c r="AF94" s="33">
        <v>0</v>
      </c>
      <c r="AG94" s="106">
        <f t="shared" si="34"/>
        <v>0</v>
      </c>
      <c r="AH94" s="33">
        <v>0</v>
      </c>
      <c r="AI94" s="33">
        <v>0</v>
      </c>
      <c r="AJ94" s="33">
        <v>0</v>
      </c>
      <c r="AK94" s="33">
        <v>0</v>
      </c>
      <c r="AL94" s="33">
        <v>0</v>
      </c>
      <c r="AM94" s="33">
        <v>0</v>
      </c>
      <c r="AN94" s="120">
        <f>(M94+N94)/K94</f>
        <v>0.32608695652173914</v>
      </c>
      <c r="AO94" s="120">
        <f t="shared" si="36"/>
        <v>0</v>
      </c>
      <c r="AP94" s="27" t="s">
        <v>93</v>
      </c>
      <c r="AQ94" s="27" t="s">
        <v>85</v>
      </c>
      <c r="AR94" s="58" t="s">
        <v>86</v>
      </c>
      <c r="AS94" s="47" t="s">
        <v>87</v>
      </c>
      <c r="AT94" s="35" t="s">
        <v>94</v>
      </c>
      <c r="AU94" s="47" t="s">
        <v>119</v>
      </c>
      <c r="AV94" s="36">
        <v>1.4477641299999999</v>
      </c>
      <c r="AW94" s="36"/>
      <c r="AX94" s="43"/>
      <c r="AY94" s="43">
        <f>3.15642586</f>
        <v>3.1564258600000001</v>
      </c>
      <c r="AZ94" s="37"/>
      <c r="BA94" s="37"/>
      <c r="BB94" s="37"/>
      <c r="BC94" s="123">
        <f t="shared" si="26"/>
        <v>4.6041899900000001</v>
      </c>
      <c r="BD94" s="24"/>
      <c r="BE94" s="24"/>
      <c r="BF94" s="24"/>
      <c r="BG94" s="24"/>
      <c r="BH94" s="124">
        <f t="shared" si="27"/>
        <v>4.6041899900000001</v>
      </c>
      <c r="BI94" s="45">
        <f t="shared" si="37"/>
        <v>0.10009108673913043</v>
      </c>
      <c r="BJ94" s="39" t="s">
        <v>102</v>
      </c>
      <c r="BK94" s="136">
        <v>30</v>
      </c>
      <c r="BL94" s="137">
        <v>5</v>
      </c>
      <c r="BM94" s="137">
        <v>50</v>
      </c>
      <c r="BN94" s="137">
        <v>70</v>
      </c>
      <c r="BO94" s="137">
        <v>0</v>
      </c>
      <c r="BP94" s="137">
        <v>20</v>
      </c>
      <c r="BQ94" s="138">
        <f t="shared" si="28"/>
        <v>35</v>
      </c>
      <c r="BR94" s="138">
        <f t="shared" si="29"/>
        <v>120</v>
      </c>
      <c r="BS94" s="138">
        <f t="shared" si="30"/>
        <v>20</v>
      </c>
      <c r="BT94" s="138">
        <f t="shared" si="31"/>
        <v>175</v>
      </c>
      <c r="BU94" s="55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8"/>
      <c r="DD94" s="8"/>
      <c r="DE94" s="8"/>
      <c r="DF94" s="8"/>
      <c r="DG94" s="8"/>
      <c r="DH94" s="8"/>
      <c r="DI94" s="8"/>
      <c r="DJ94" s="8"/>
    </row>
    <row r="95" spans="1:114" ht="13.5" hidden="1" customHeight="1">
      <c r="A95" s="24" t="s">
        <v>352</v>
      </c>
      <c r="B95" s="35" t="s">
        <v>510</v>
      </c>
      <c r="C95" s="35" t="s">
        <v>354</v>
      </c>
      <c r="D95" s="50" t="s">
        <v>313</v>
      </c>
      <c r="E95" s="28" t="s">
        <v>151</v>
      </c>
      <c r="F95" s="24" t="s">
        <v>108</v>
      </c>
      <c r="G95" s="47" t="s">
        <v>92</v>
      </c>
      <c r="H95" s="47" t="s">
        <v>92</v>
      </c>
      <c r="I95" s="31" t="s">
        <v>100</v>
      </c>
      <c r="J95" s="28" t="s">
        <v>87</v>
      </c>
      <c r="K95" s="109">
        <v>29</v>
      </c>
      <c r="L95" s="24">
        <v>19</v>
      </c>
      <c r="M95" s="24">
        <v>6</v>
      </c>
      <c r="N95" s="24">
        <v>4</v>
      </c>
      <c r="O95" s="106">
        <f t="shared" si="25"/>
        <v>128</v>
      </c>
      <c r="P95" s="33">
        <v>92</v>
      </c>
      <c r="Q95" s="33">
        <v>24</v>
      </c>
      <c r="R95" s="33">
        <v>12</v>
      </c>
      <c r="S95" s="106">
        <f t="shared" si="32"/>
        <v>19</v>
      </c>
      <c r="T95" s="33">
        <v>0</v>
      </c>
      <c r="U95" s="33">
        <v>7</v>
      </c>
      <c r="V95" s="33">
        <v>8</v>
      </c>
      <c r="W95" s="33">
        <v>4</v>
      </c>
      <c r="X95" s="33">
        <v>0</v>
      </c>
      <c r="Y95" s="33">
        <v>0</v>
      </c>
      <c r="Z95" s="106">
        <f t="shared" si="33"/>
        <v>6</v>
      </c>
      <c r="AA95" s="33">
        <v>0</v>
      </c>
      <c r="AB95" s="33">
        <v>3</v>
      </c>
      <c r="AC95" s="33">
        <v>3</v>
      </c>
      <c r="AD95" s="33">
        <v>0</v>
      </c>
      <c r="AE95" s="33">
        <v>0</v>
      </c>
      <c r="AF95" s="33">
        <v>0</v>
      </c>
      <c r="AG95" s="106">
        <f t="shared" si="34"/>
        <v>4</v>
      </c>
      <c r="AH95" s="33">
        <v>0</v>
      </c>
      <c r="AI95" s="33">
        <v>4</v>
      </c>
      <c r="AJ95" s="33">
        <v>0</v>
      </c>
      <c r="AK95" s="33">
        <v>0</v>
      </c>
      <c r="AL95" s="33">
        <v>0</v>
      </c>
      <c r="AM95" s="33">
        <v>0</v>
      </c>
      <c r="AN95" s="120">
        <f>(M95+N95)/K95</f>
        <v>0.34482758620689657</v>
      </c>
      <c r="AO95" s="120">
        <f t="shared" si="36"/>
        <v>0.13793103448275862</v>
      </c>
      <c r="AP95" s="27" t="s">
        <v>93</v>
      </c>
      <c r="AQ95" s="27" t="s">
        <v>85</v>
      </c>
      <c r="AR95" s="31" t="s">
        <v>100</v>
      </c>
      <c r="AS95" s="28" t="s">
        <v>87</v>
      </c>
      <c r="AT95" s="35" t="s">
        <v>82</v>
      </c>
      <c r="AU95" s="28" t="s">
        <v>134</v>
      </c>
      <c r="AV95" s="36">
        <v>0.38700000000000001</v>
      </c>
      <c r="AW95" s="43">
        <v>2.1294369999999998</v>
      </c>
      <c r="AX95" s="37"/>
      <c r="AY95" s="37"/>
      <c r="AZ95" s="37"/>
      <c r="BA95" s="37"/>
      <c r="BB95" s="37"/>
      <c r="BC95" s="123">
        <f t="shared" si="26"/>
        <v>2.5164369999999998</v>
      </c>
      <c r="BD95" s="24" t="s">
        <v>111</v>
      </c>
      <c r="BE95" s="44"/>
      <c r="BF95" s="44">
        <v>0.5</v>
      </c>
      <c r="BG95" s="49">
        <v>9.7999999999999997E-3</v>
      </c>
      <c r="BH95" s="124">
        <f t="shared" si="27"/>
        <v>3.0262369999999996</v>
      </c>
      <c r="BI95" s="45">
        <f t="shared" si="37"/>
        <v>0.10435299999999999</v>
      </c>
      <c r="BJ95" s="39" t="s">
        <v>102</v>
      </c>
      <c r="BK95" s="136">
        <v>50</v>
      </c>
      <c r="BL95" s="137">
        <v>45</v>
      </c>
      <c r="BM95" s="137">
        <v>50</v>
      </c>
      <c r="BN95" s="137">
        <v>30</v>
      </c>
      <c r="BO95" s="137">
        <v>20</v>
      </c>
      <c r="BP95" s="137">
        <v>20</v>
      </c>
      <c r="BQ95" s="138">
        <f t="shared" si="28"/>
        <v>95</v>
      </c>
      <c r="BR95" s="138">
        <f t="shared" si="29"/>
        <v>80</v>
      </c>
      <c r="BS95" s="138">
        <f t="shared" si="30"/>
        <v>40</v>
      </c>
      <c r="BT95" s="138">
        <f t="shared" si="31"/>
        <v>215</v>
      </c>
      <c r="BU95" s="55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</row>
    <row r="96" spans="1:114" ht="12.75" hidden="1" customHeight="1">
      <c r="A96" s="25" t="s">
        <v>355</v>
      </c>
      <c r="B96" s="30" t="s">
        <v>356</v>
      </c>
      <c r="C96" s="30" t="s">
        <v>357</v>
      </c>
      <c r="D96" s="30" t="s">
        <v>127</v>
      </c>
      <c r="E96" s="28" t="s">
        <v>78</v>
      </c>
      <c r="F96" s="25" t="s">
        <v>108</v>
      </c>
      <c r="G96" s="28" t="s">
        <v>80</v>
      </c>
      <c r="H96" s="28" t="s">
        <v>358</v>
      </c>
      <c r="I96" s="47" t="s">
        <v>158</v>
      </c>
      <c r="J96" s="47" t="s">
        <v>134</v>
      </c>
      <c r="K96" s="112">
        <v>45</v>
      </c>
      <c r="L96" s="24">
        <v>31</v>
      </c>
      <c r="M96" s="24">
        <v>14</v>
      </c>
      <c r="N96" s="33">
        <v>0</v>
      </c>
      <c r="O96" s="106">
        <f t="shared" si="25"/>
        <v>163</v>
      </c>
      <c r="P96" s="33">
        <v>114</v>
      </c>
      <c r="Q96" s="33">
        <v>49</v>
      </c>
      <c r="R96" s="33">
        <v>0</v>
      </c>
      <c r="S96" s="106">
        <f t="shared" si="32"/>
        <v>31</v>
      </c>
      <c r="T96" s="33">
        <v>6</v>
      </c>
      <c r="U96" s="33">
        <v>21</v>
      </c>
      <c r="V96" s="33">
        <v>4</v>
      </c>
      <c r="W96" s="33">
        <v>0</v>
      </c>
      <c r="X96" s="33">
        <v>0</v>
      </c>
      <c r="Y96" s="33">
        <v>0</v>
      </c>
      <c r="Z96" s="106">
        <f t="shared" si="33"/>
        <v>14</v>
      </c>
      <c r="AA96" s="33">
        <v>2</v>
      </c>
      <c r="AB96" s="33">
        <v>12</v>
      </c>
      <c r="AC96" s="33">
        <v>0</v>
      </c>
      <c r="AD96" s="33">
        <v>0</v>
      </c>
      <c r="AE96" s="33">
        <v>0</v>
      </c>
      <c r="AF96" s="33">
        <v>0</v>
      </c>
      <c r="AG96" s="106">
        <f t="shared" si="34"/>
        <v>0</v>
      </c>
      <c r="AH96" s="33">
        <v>0</v>
      </c>
      <c r="AI96" s="33">
        <v>0</v>
      </c>
      <c r="AJ96" s="33">
        <v>0</v>
      </c>
      <c r="AK96" s="33">
        <v>0</v>
      </c>
      <c r="AL96" s="33">
        <v>0</v>
      </c>
      <c r="AM96" s="33">
        <v>0</v>
      </c>
      <c r="AN96" s="120">
        <f>(M96+N96)/K96</f>
        <v>0.31111111111111112</v>
      </c>
      <c r="AO96" s="120">
        <f t="shared" si="36"/>
        <v>0</v>
      </c>
      <c r="AP96" s="27" t="s">
        <v>93</v>
      </c>
      <c r="AQ96" s="29" t="s">
        <v>85</v>
      </c>
      <c r="AR96" s="35" t="s">
        <v>158</v>
      </c>
      <c r="AS96" s="35" t="s">
        <v>134</v>
      </c>
      <c r="AT96" s="35" t="s">
        <v>82</v>
      </c>
      <c r="AU96" s="35" t="s">
        <v>101</v>
      </c>
      <c r="AV96" s="36">
        <v>1.90934812</v>
      </c>
      <c r="AW96" s="36">
        <v>2.9620000000000002</v>
      </c>
      <c r="AX96" s="37"/>
      <c r="AY96" s="37"/>
      <c r="AZ96" s="37"/>
      <c r="BA96" s="37"/>
      <c r="BB96" s="37"/>
      <c r="BC96" s="123">
        <f t="shared" si="26"/>
        <v>4.8713481200000004</v>
      </c>
      <c r="BD96" s="36" t="s">
        <v>111</v>
      </c>
      <c r="BE96" s="49"/>
      <c r="BF96" s="49"/>
      <c r="BG96" s="49"/>
      <c r="BH96" s="124">
        <f t="shared" si="27"/>
        <v>4.8713481200000004</v>
      </c>
      <c r="BI96" s="45">
        <f t="shared" si="37"/>
        <v>0.10825218044444446</v>
      </c>
      <c r="BJ96" s="39" t="s">
        <v>102</v>
      </c>
      <c r="BK96" s="136">
        <v>40</v>
      </c>
      <c r="BL96" s="137">
        <v>10</v>
      </c>
      <c r="BM96" s="137">
        <v>80</v>
      </c>
      <c r="BN96" s="137">
        <v>70</v>
      </c>
      <c r="BO96" s="137">
        <v>20</v>
      </c>
      <c r="BP96" s="137">
        <v>10</v>
      </c>
      <c r="BQ96" s="138">
        <f t="shared" si="28"/>
        <v>50</v>
      </c>
      <c r="BR96" s="138">
        <f t="shared" si="29"/>
        <v>150</v>
      </c>
      <c r="BS96" s="138">
        <f t="shared" si="30"/>
        <v>30</v>
      </c>
      <c r="BT96" s="138">
        <f t="shared" si="31"/>
        <v>230</v>
      </c>
      <c r="BU96" s="27"/>
      <c r="BV96" s="9"/>
      <c r="BW96" s="9"/>
      <c r="BX96" s="9"/>
      <c r="BY96" s="9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</row>
    <row r="97" spans="1:114" ht="12.75" hidden="1" customHeight="1">
      <c r="A97" s="25" t="s">
        <v>359</v>
      </c>
      <c r="B97" s="30" t="s">
        <v>360</v>
      </c>
      <c r="C97" s="58" t="s">
        <v>357</v>
      </c>
      <c r="D97" s="30" t="s">
        <v>127</v>
      </c>
      <c r="E97" s="28" t="s">
        <v>78</v>
      </c>
      <c r="F97" s="25" t="s">
        <v>108</v>
      </c>
      <c r="G97" s="30" t="s">
        <v>92</v>
      </c>
      <c r="H97" s="30" t="s">
        <v>92</v>
      </c>
      <c r="I97" s="58" t="s">
        <v>213</v>
      </c>
      <c r="J97" s="47" t="s">
        <v>134</v>
      </c>
      <c r="K97" s="107">
        <v>44</v>
      </c>
      <c r="L97" s="53">
        <v>0</v>
      </c>
      <c r="M97" s="53">
        <v>30</v>
      </c>
      <c r="N97" s="33">
        <v>14</v>
      </c>
      <c r="O97" s="106">
        <f t="shared" si="25"/>
        <v>128</v>
      </c>
      <c r="P97" s="33">
        <v>0</v>
      </c>
      <c r="Q97" s="33">
        <v>82</v>
      </c>
      <c r="R97" s="33">
        <v>46</v>
      </c>
      <c r="S97" s="106">
        <f t="shared" si="32"/>
        <v>0</v>
      </c>
      <c r="T97" s="33">
        <v>0</v>
      </c>
      <c r="U97" s="33">
        <v>0</v>
      </c>
      <c r="V97" s="33">
        <v>0</v>
      </c>
      <c r="W97" s="33">
        <v>0</v>
      </c>
      <c r="X97" s="33">
        <v>0</v>
      </c>
      <c r="Y97" s="33">
        <v>0</v>
      </c>
      <c r="Z97" s="106">
        <f t="shared" si="33"/>
        <v>30</v>
      </c>
      <c r="AA97" s="33">
        <v>18</v>
      </c>
      <c r="AB97" s="33">
        <v>10</v>
      </c>
      <c r="AC97" s="33">
        <v>2</v>
      </c>
      <c r="AD97" s="33">
        <v>0</v>
      </c>
      <c r="AE97" s="33">
        <v>0</v>
      </c>
      <c r="AF97" s="33">
        <v>0</v>
      </c>
      <c r="AG97" s="106">
        <f t="shared" si="34"/>
        <v>14</v>
      </c>
      <c r="AH97" s="33">
        <v>0</v>
      </c>
      <c r="AI97" s="33">
        <v>14</v>
      </c>
      <c r="AJ97" s="33">
        <v>0</v>
      </c>
      <c r="AK97" s="33">
        <v>0</v>
      </c>
      <c r="AL97" s="33">
        <v>0</v>
      </c>
      <c r="AM97" s="33">
        <v>0</v>
      </c>
      <c r="AN97" s="120">
        <f>(Z97+AG97)/K97</f>
        <v>1</v>
      </c>
      <c r="AO97" s="120">
        <f t="shared" si="36"/>
        <v>0.31818181818181818</v>
      </c>
      <c r="AP97" s="27" t="s">
        <v>93</v>
      </c>
      <c r="AQ97" s="27" t="s">
        <v>85</v>
      </c>
      <c r="AR97" s="58" t="s">
        <v>97</v>
      </c>
      <c r="AS97" s="58" t="s">
        <v>121</v>
      </c>
      <c r="AT97" s="58" t="s">
        <v>100</v>
      </c>
      <c r="AU97" s="58" t="s">
        <v>98</v>
      </c>
      <c r="AV97" s="36">
        <v>3.3519188</v>
      </c>
      <c r="AW97" s="43"/>
      <c r="AX97" s="43"/>
      <c r="AY97" s="43"/>
      <c r="AZ97" s="37"/>
      <c r="BA97" s="37"/>
      <c r="BB97" s="37"/>
      <c r="BC97" s="123">
        <f t="shared" si="26"/>
        <v>3.3519188</v>
      </c>
      <c r="BD97" s="36" t="s">
        <v>111</v>
      </c>
      <c r="BE97" s="44"/>
      <c r="BF97" s="44"/>
      <c r="BG97" s="44"/>
      <c r="BH97" s="124">
        <f t="shared" si="27"/>
        <v>3.3519188</v>
      </c>
      <c r="BI97" s="45">
        <f t="shared" si="37"/>
        <v>7.6179972727272727E-2</v>
      </c>
      <c r="BJ97" s="39" t="s">
        <v>102</v>
      </c>
      <c r="BK97" s="136">
        <v>40</v>
      </c>
      <c r="BL97" s="137">
        <v>10</v>
      </c>
      <c r="BM97" s="137">
        <v>80</v>
      </c>
      <c r="BN97" s="137">
        <v>70</v>
      </c>
      <c r="BO97" s="137">
        <v>0</v>
      </c>
      <c r="BP97" s="137">
        <v>30</v>
      </c>
      <c r="BQ97" s="138">
        <f t="shared" si="28"/>
        <v>50</v>
      </c>
      <c r="BR97" s="138">
        <f t="shared" si="29"/>
        <v>150</v>
      </c>
      <c r="BS97" s="138">
        <f t="shared" si="30"/>
        <v>30</v>
      </c>
      <c r="BT97" s="138">
        <f t="shared" si="31"/>
        <v>230</v>
      </c>
      <c r="BU97" s="35"/>
      <c r="BV97" s="8"/>
      <c r="BW97" s="8"/>
      <c r="BX97" s="8"/>
      <c r="BY97" s="57"/>
      <c r="BZ97" s="57"/>
      <c r="CA97" s="57"/>
      <c r="CB97" s="57"/>
      <c r="CC97" s="57"/>
      <c r="CD97" s="57"/>
      <c r="CE97" s="57"/>
      <c r="CF97" s="57"/>
      <c r="CG97" s="57"/>
      <c r="CH97" s="57"/>
      <c r="CI97" s="57"/>
      <c r="CJ97" s="57"/>
      <c r="CK97" s="57"/>
      <c r="CL97" s="57"/>
      <c r="CM97" s="57"/>
      <c r="CN97" s="57"/>
      <c r="CO97" s="57"/>
      <c r="CP97" s="57"/>
      <c r="CQ97" s="57"/>
      <c r="CR97" s="57"/>
      <c r="CS97" s="57"/>
      <c r="CT97" s="57"/>
      <c r="CU97" s="57"/>
      <c r="CV97" s="57"/>
      <c r="CW97" s="57"/>
      <c r="CX97" s="57"/>
      <c r="CY97" s="57"/>
      <c r="CZ97" s="57"/>
      <c r="DA97" s="57"/>
      <c r="DB97" s="57"/>
      <c r="DC97" s="57"/>
      <c r="DD97" s="57"/>
      <c r="DE97" s="57"/>
      <c r="DF97" s="57"/>
      <c r="DG97" s="57"/>
      <c r="DH97" s="57"/>
      <c r="DI97" s="57"/>
      <c r="DJ97" s="57"/>
    </row>
    <row r="98" spans="1:114" ht="13.5" hidden="1" customHeight="1">
      <c r="A98" s="26" t="s">
        <v>361</v>
      </c>
      <c r="B98" s="73" t="s">
        <v>362</v>
      </c>
      <c r="C98" s="73" t="s">
        <v>357</v>
      </c>
      <c r="D98" s="29" t="s">
        <v>127</v>
      </c>
      <c r="E98" s="27" t="s">
        <v>78</v>
      </c>
      <c r="F98" s="26" t="s">
        <v>108</v>
      </c>
      <c r="G98" s="35" t="s">
        <v>92</v>
      </c>
      <c r="H98" s="35" t="s">
        <v>92</v>
      </c>
      <c r="I98" s="31" t="s">
        <v>109</v>
      </c>
      <c r="J98" s="28" t="s">
        <v>87</v>
      </c>
      <c r="K98" s="114">
        <v>10</v>
      </c>
      <c r="L98" s="33">
        <v>7</v>
      </c>
      <c r="M98" s="33">
        <v>2</v>
      </c>
      <c r="N98" s="33">
        <v>1</v>
      </c>
      <c r="O98" s="106">
        <f t="shared" si="25"/>
        <v>43</v>
      </c>
      <c r="P98" s="33">
        <v>31</v>
      </c>
      <c r="Q98" s="33">
        <v>8</v>
      </c>
      <c r="R98" s="33">
        <v>4</v>
      </c>
      <c r="S98" s="106">
        <f t="shared" si="32"/>
        <v>7</v>
      </c>
      <c r="T98" s="33">
        <v>0</v>
      </c>
      <c r="U98" s="33">
        <v>4</v>
      </c>
      <c r="V98" s="33">
        <v>3</v>
      </c>
      <c r="W98" s="33">
        <v>0</v>
      </c>
      <c r="X98" s="33">
        <v>0</v>
      </c>
      <c r="Y98" s="33">
        <v>0</v>
      </c>
      <c r="Z98" s="106">
        <f t="shared" si="33"/>
        <v>2</v>
      </c>
      <c r="AA98" s="33">
        <v>0</v>
      </c>
      <c r="AB98" s="33">
        <v>2</v>
      </c>
      <c r="AC98" s="33">
        <v>0</v>
      </c>
      <c r="AD98" s="33">
        <v>0</v>
      </c>
      <c r="AE98" s="33">
        <v>0</v>
      </c>
      <c r="AF98" s="33">
        <v>0</v>
      </c>
      <c r="AG98" s="106">
        <f t="shared" si="34"/>
        <v>1</v>
      </c>
      <c r="AH98" s="33">
        <v>0</v>
      </c>
      <c r="AI98" s="33">
        <v>1</v>
      </c>
      <c r="AJ98" s="33">
        <v>0</v>
      </c>
      <c r="AK98" s="33">
        <v>0</v>
      </c>
      <c r="AL98" s="33">
        <v>0</v>
      </c>
      <c r="AM98" s="33">
        <v>0</v>
      </c>
      <c r="AN98" s="120">
        <f>(Z98+AG98)/K98</f>
        <v>0.3</v>
      </c>
      <c r="AO98" s="120">
        <f t="shared" si="36"/>
        <v>0.1</v>
      </c>
      <c r="AP98" s="27" t="s">
        <v>93</v>
      </c>
      <c r="AQ98" s="27" t="s">
        <v>85</v>
      </c>
      <c r="AR98" s="35" t="s">
        <v>109</v>
      </c>
      <c r="AS98" s="35" t="s">
        <v>87</v>
      </c>
      <c r="AT98" s="35" t="s">
        <v>94</v>
      </c>
      <c r="AU98" s="35" t="s">
        <v>87</v>
      </c>
      <c r="AV98" s="36">
        <v>0</v>
      </c>
      <c r="AW98" s="36"/>
      <c r="AX98" s="36"/>
      <c r="AZ98" s="36">
        <v>1.0435300000000001</v>
      </c>
      <c r="BA98" s="37"/>
      <c r="BB98" s="37"/>
      <c r="BC98" s="123">
        <f t="shared" si="26"/>
        <v>1.0435300000000001</v>
      </c>
      <c r="BD98" s="24"/>
      <c r="BE98" s="154"/>
      <c r="BF98" s="154"/>
      <c r="BG98" s="44"/>
      <c r="BH98" s="124">
        <f t="shared" si="27"/>
        <v>1.0435300000000001</v>
      </c>
      <c r="BI98" s="45">
        <f t="shared" si="37"/>
        <v>0.104353</v>
      </c>
      <c r="BJ98" s="39" t="s">
        <v>88</v>
      </c>
      <c r="BK98" s="136">
        <v>40</v>
      </c>
      <c r="BL98" s="137">
        <v>10</v>
      </c>
      <c r="BM98" s="137">
        <v>0</v>
      </c>
      <c r="BN98" s="137">
        <v>30</v>
      </c>
      <c r="BO98" s="137">
        <v>0</v>
      </c>
      <c r="BP98" s="137">
        <v>20</v>
      </c>
      <c r="BQ98" s="138">
        <f t="shared" si="28"/>
        <v>50</v>
      </c>
      <c r="BR98" s="138">
        <f t="shared" si="29"/>
        <v>30</v>
      </c>
      <c r="BS98" s="138">
        <f t="shared" si="30"/>
        <v>20</v>
      </c>
      <c r="BT98" s="138">
        <f t="shared" si="31"/>
        <v>100</v>
      </c>
      <c r="BU98" s="55"/>
      <c r="BV98" s="8"/>
      <c r="BW98" s="8"/>
      <c r="BX98" s="8"/>
      <c r="BY98" s="40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8"/>
      <c r="DD98" s="8"/>
      <c r="DE98" s="8"/>
      <c r="DF98" s="8"/>
      <c r="DG98" s="8"/>
      <c r="DH98" s="8"/>
      <c r="DI98" s="8"/>
      <c r="DJ98" s="8"/>
    </row>
    <row r="99" spans="1:114" ht="13.5" hidden="1" customHeight="1">
      <c r="A99" s="155" t="s">
        <v>363</v>
      </c>
      <c r="B99" s="47" t="s">
        <v>364</v>
      </c>
      <c r="C99" s="47" t="s">
        <v>365</v>
      </c>
      <c r="D99" s="29" t="s">
        <v>127</v>
      </c>
      <c r="E99" s="27" t="s">
        <v>78</v>
      </c>
      <c r="F99" s="26" t="s">
        <v>108</v>
      </c>
      <c r="G99" s="35" t="s">
        <v>91</v>
      </c>
      <c r="H99" s="35" t="s">
        <v>92</v>
      </c>
      <c r="I99" s="31" t="s">
        <v>210</v>
      </c>
      <c r="J99" s="28" t="s">
        <v>99</v>
      </c>
      <c r="K99" s="109">
        <v>51</v>
      </c>
      <c r="L99" s="33">
        <v>34</v>
      </c>
      <c r="M99" s="33">
        <v>14</v>
      </c>
      <c r="N99" s="74">
        <v>3</v>
      </c>
      <c r="O99" s="106">
        <f t="shared" si="25"/>
        <v>200</v>
      </c>
      <c r="P99" s="33">
        <v>144</v>
      </c>
      <c r="Q99" s="33">
        <v>44</v>
      </c>
      <c r="R99" s="33">
        <v>12</v>
      </c>
      <c r="S99" s="106">
        <f t="shared" si="32"/>
        <v>34</v>
      </c>
      <c r="T99" s="33">
        <v>2</v>
      </c>
      <c r="U99" s="33">
        <v>22</v>
      </c>
      <c r="V99" s="33">
        <v>8</v>
      </c>
      <c r="W99" s="33">
        <v>2</v>
      </c>
      <c r="X99" s="33">
        <v>0</v>
      </c>
      <c r="Y99" s="33">
        <v>0</v>
      </c>
      <c r="Z99" s="106">
        <f t="shared" si="33"/>
        <v>14</v>
      </c>
      <c r="AA99" s="33">
        <v>6</v>
      </c>
      <c r="AB99" s="33">
        <v>8</v>
      </c>
      <c r="AC99" s="33">
        <v>0</v>
      </c>
      <c r="AD99" s="33">
        <v>0</v>
      </c>
      <c r="AE99" s="33">
        <v>0</v>
      </c>
      <c r="AF99" s="33">
        <v>0</v>
      </c>
      <c r="AG99" s="106">
        <f t="shared" si="34"/>
        <v>3</v>
      </c>
      <c r="AH99" s="33">
        <v>0</v>
      </c>
      <c r="AI99" s="33">
        <v>3</v>
      </c>
      <c r="AJ99" s="33">
        <v>0</v>
      </c>
      <c r="AK99" s="33">
        <v>0</v>
      </c>
      <c r="AL99" s="33">
        <v>0</v>
      </c>
      <c r="AM99" s="33">
        <v>0</v>
      </c>
      <c r="AN99" s="120">
        <f>(M99+N99)/K99</f>
        <v>0.33333333333333331</v>
      </c>
      <c r="AO99" s="120">
        <f t="shared" si="36"/>
        <v>5.8823529411764705E-2</v>
      </c>
      <c r="AP99" s="27" t="s">
        <v>93</v>
      </c>
      <c r="AQ99" s="27" t="s">
        <v>85</v>
      </c>
      <c r="AR99" s="35" t="s">
        <v>210</v>
      </c>
      <c r="AS99" s="35" t="s">
        <v>98</v>
      </c>
      <c r="AT99" s="35" t="s">
        <v>82</v>
      </c>
      <c r="AU99" s="35" t="s">
        <v>101</v>
      </c>
      <c r="AV99" s="36">
        <v>4.2307753000000003</v>
      </c>
      <c r="AW99" s="36"/>
      <c r="AX99" s="36"/>
      <c r="AY99" s="36"/>
      <c r="AZ99" s="37"/>
      <c r="BA99" s="37"/>
      <c r="BB99" s="37"/>
      <c r="BC99" s="123">
        <f t="shared" si="26"/>
        <v>4.2307753000000003</v>
      </c>
      <c r="BD99" s="24" t="s">
        <v>111</v>
      </c>
      <c r="BE99" s="154"/>
      <c r="BF99" s="154"/>
      <c r="BG99" s="44">
        <v>8.1499999999999993E-3</v>
      </c>
      <c r="BH99" s="124">
        <f t="shared" si="27"/>
        <v>4.2389253</v>
      </c>
      <c r="BI99" s="156">
        <f t="shared" si="37"/>
        <v>8.3116182352941173E-2</v>
      </c>
      <c r="BJ99" s="39" t="s">
        <v>102</v>
      </c>
      <c r="BK99" s="136">
        <v>40</v>
      </c>
      <c r="BL99" s="137">
        <v>10</v>
      </c>
      <c r="BM99" s="137">
        <v>80</v>
      </c>
      <c r="BN99" s="137">
        <v>70</v>
      </c>
      <c r="BO99" s="137">
        <v>0</v>
      </c>
      <c r="BP99" s="137">
        <v>20</v>
      </c>
      <c r="BQ99" s="138">
        <f t="shared" si="28"/>
        <v>50</v>
      </c>
      <c r="BR99" s="138">
        <f t="shared" si="29"/>
        <v>150</v>
      </c>
      <c r="BS99" s="138">
        <f t="shared" si="30"/>
        <v>20</v>
      </c>
      <c r="BT99" s="138">
        <f t="shared" si="31"/>
        <v>220</v>
      </c>
      <c r="BU99" s="55"/>
      <c r="BV99" s="8"/>
      <c r="BW99" s="8"/>
      <c r="BX99" s="8"/>
      <c r="BY99" s="40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8"/>
      <c r="DD99" s="8"/>
      <c r="DE99" s="8"/>
      <c r="DF99" s="8"/>
      <c r="DG99" s="8"/>
      <c r="DH99" s="8"/>
      <c r="DI99" s="8"/>
      <c r="DJ99" s="8"/>
    </row>
    <row r="100" spans="1:114" ht="12.75" hidden="1">
      <c r="A100" s="155" t="s">
        <v>366</v>
      </c>
      <c r="B100" s="29" t="s">
        <v>367</v>
      </c>
      <c r="C100" s="29" t="s">
        <v>365</v>
      </c>
      <c r="D100" s="29" t="s">
        <v>127</v>
      </c>
      <c r="E100" s="28" t="s">
        <v>78</v>
      </c>
      <c r="F100" s="25" t="s">
        <v>108</v>
      </c>
      <c r="G100" s="27" t="s">
        <v>80</v>
      </c>
      <c r="H100" s="27" t="s">
        <v>358</v>
      </c>
      <c r="I100" s="31" t="s">
        <v>86</v>
      </c>
      <c r="J100" s="28" t="s">
        <v>101</v>
      </c>
      <c r="K100" s="116">
        <v>15</v>
      </c>
      <c r="L100" s="33">
        <v>10</v>
      </c>
      <c r="M100" s="33">
        <v>4</v>
      </c>
      <c r="N100" s="33">
        <v>1</v>
      </c>
      <c r="O100" s="106">
        <f t="shared" si="25"/>
        <v>49</v>
      </c>
      <c r="P100" s="33">
        <v>26</v>
      </c>
      <c r="Q100" s="33">
        <v>19</v>
      </c>
      <c r="R100" s="33">
        <v>4</v>
      </c>
      <c r="S100" s="106">
        <f t="shared" si="32"/>
        <v>10</v>
      </c>
      <c r="T100" s="33">
        <v>8</v>
      </c>
      <c r="U100" s="33">
        <v>0</v>
      </c>
      <c r="V100" s="33">
        <v>2</v>
      </c>
      <c r="W100" s="33">
        <v>0</v>
      </c>
      <c r="X100" s="33">
        <v>0</v>
      </c>
      <c r="Y100" s="33">
        <v>0</v>
      </c>
      <c r="Z100" s="106">
        <f t="shared" si="33"/>
        <v>4</v>
      </c>
      <c r="AA100" s="33">
        <v>0</v>
      </c>
      <c r="AB100" s="33">
        <v>3</v>
      </c>
      <c r="AC100" s="33">
        <v>0</v>
      </c>
      <c r="AD100" s="33">
        <v>1</v>
      </c>
      <c r="AE100" s="33">
        <v>0</v>
      </c>
      <c r="AF100" s="33">
        <v>0</v>
      </c>
      <c r="AG100" s="106">
        <f t="shared" si="34"/>
        <v>1</v>
      </c>
      <c r="AH100" s="33">
        <v>0</v>
      </c>
      <c r="AI100" s="33">
        <v>1</v>
      </c>
      <c r="AJ100" s="33">
        <v>0</v>
      </c>
      <c r="AK100" s="33">
        <v>0</v>
      </c>
      <c r="AL100" s="33">
        <v>0</v>
      </c>
      <c r="AM100" s="33">
        <v>0</v>
      </c>
      <c r="AN100" s="120">
        <f>(M100+N100)/K100</f>
        <v>0.33333333333333331</v>
      </c>
      <c r="AO100" s="120">
        <f t="shared" si="36"/>
        <v>6.6666666666666666E-2</v>
      </c>
      <c r="AP100" s="27" t="s">
        <v>93</v>
      </c>
      <c r="AQ100" s="27" t="s">
        <v>85</v>
      </c>
      <c r="AR100" s="35" t="s">
        <v>86</v>
      </c>
      <c r="AS100" s="27" t="s">
        <v>101</v>
      </c>
      <c r="AT100" s="35" t="s">
        <v>94</v>
      </c>
      <c r="AU100" s="27" t="s">
        <v>83</v>
      </c>
      <c r="AV100" s="36">
        <v>0</v>
      </c>
      <c r="AW100" s="43"/>
      <c r="AX100" s="43"/>
      <c r="AY100" s="43">
        <v>1.5</v>
      </c>
      <c r="AZ100" s="37"/>
      <c r="BA100" s="37"/>
      <c r="BB100" s="37"/>
      <c r="BC100" s="123">
        <f t="shared" si="26"/>
        <v>1.5</v>
      </c>
      <c r="BD100" s="36"/>
      <c r="BE100" s="157"/>
      <c r="BF100" s="157"/>
      <c r="BG100" s="49"/>
      <c r="BH100" s="124">
        <f t="shared" si="27"/>
        <v>1.5</v>
      </c>
      <c r="BI100" s="156">
        <f t="shared" si="37"/>
        <v>0.1</v>
      </c>
      <c r="BJ100" s="39" t="s">
        <v>88</v>
      </c>
      <c r="BK100" s="136">
        <v>40</v>
      </c>
      <c r="BL100" s="137">
        <v>10</v>
      </c>
      <c r="BM100" s="137">
        <v>50</v>
      </c>
      <c r="BN100" s="137">
        <v>30</v>
      </c>
      <c r="BO100" s="137">
        <v>20</v>
      </c>
      <c r="BP100" s="137">
        <v>10</v>
      </c>
      <c r="BQ100" s="138">
        <f t="shared" si="28"/>
        <v>50</v>
      </c>
      <c r="BR100" s="138">
        <f t="shared" si="29"/>
        <v>80</v>
      </c>
      <c r="BS100" s="138">
        <f t="shared" si="30"/>
        <v>30</v>
      </c>
      <c r="BT100" s="138">
        <f t="shared" si="31"/>
        <v>160</v>
      </c>
      <c r="BU100" s="27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8"/>
      <c r="DD100" s="8"/>
      <c r="DE100" s="8"/>
      <c r="DF100" s="8"/>
      <c r="DG100" s="8"/>
      <c r="DH100" s="8"/>
      <c r="DI100" s="8"/>
      <c r="DJ100" s="8"/>
    </row>
    <row r="101" spans="1:114" ht="13.5" hidden="1" customHeight="1">
      <c r="A101" s="25" t="s">
        <v>368</v>
      </c>
      <c r="B101" s="29" t="s">
        <v>369</v>
      </c>
      <c r="C101" s="29" t="s">
        <v>370</v>
      </c>
      <c r="D101" s="29" t="s">
        <v>106</v>
      </c>
      <c r="E101" s="28" t="s">
        <v>107</v>
      </c>
      <c r="F101" s="25" t="s">
        <v>79</v>
      </c>
      <c r="G101" s="27" t="s">
        <v>80</v>
      </c>
      <c r="H101" s="27" t="s">
        <v>80</v>
      </c>
      <c r="I101" s="31" t="s">
        <v>109</v>
      </c>
      <c r="J101" s="28" t="s">
        <v>87</v>
      </c>
      <c r="K101" s="116">
        <v>0</v>
      </c>
      <c r="L101" s="33">
        <v>10</v>
      </c>
      <c r="M101" s="33">
        <v>6</v>
      </c>
      <c r="N101" s="33">
        <v>1</v>
      </c>
      <c r="O101" s="106">
        <f t="shared" si="25"/>
        <v>70</v>
      </c>
      <c r="P101" s="33">
        <v>44</v>
      </c>
      <c r="Q101" s="33">
        <v>26</v>
      </c>
      <c r="R101" s="33">
        <v>0</v>
      </c>
      <c r="S101" s="106">
        <v>0</v>
      </c>
      <c r="T101" s="33">
        <v>0</v>
      </c>
      <c r="U101" s="33">
        <v>7</v>
      </c>
      <c r="V101" s="33">
        <v>3</v>
      </c>
      <c r="W101" s="33">
        <v>0</v>
      </c>
      <c r="X101" s="33">
        <v>0</v>
      </c>
      <c r="Y101" s="33">
        <v>0</v>
      </c>
      <c r="Z101" s="106">
        <v>0</v>
      </c>
      <c r="AA101" s="33">
        <v>0</v>
      </c>
      <c r="AB101" s="33">
        <v>5</v>
      </c>
      <c r="AC101" s="33">
        <v>0</v>
      </c>
      <c r="AD101" s="33">
        <v>1</v>
      </c>
      <c r="AE101" s="33">
        <v>0</v>
      </c>
      <c r="AF101" s="33">
        <v>0</v>
      </c>
      <c r="AG101" s="106">
        <v>0</v>
      </c>
      <c r="AH101" s="33">
        <v>0</v>
      </c>
      <c r="AI101" s="33">
        <v>1</v>
      </c>
      <c r="AJ101" s="33">
        <v>0</v>
      </c>
      <c r="AK101" s="33">
        <v>0</v>
      </c>
      <c r="AL101" s="33">
        <v>0</v>
      </c>
      <c r="AM101" s="33">
        <v>0</v>
      </c>
      <c r="AN101" s="120">
        <f>(M101+N101)/BV101</f>
        <v>0.41176470588235292</v>
      </c>
      <c r="AO101" s="120">
        <f>N101/BV101</f>
        <v>5.8823529411764705E-2</v>
      </c>
      <c r="AP101" s="27" t="s">
        <v>93</v>
      </c>
      <c r="AQ101" s="27" t="s">
        <v>85</v>
      </c>
      <c r="AR101" s="35" t="s">
        <v>109</v>
      </c>
      <c r="AS101" s="27" t="s">
        <v>87</v>
      </c>
      <c r="AT101" s="35" t="s">
        <v>120</v>
      </c>
      <c r="AU101" s="27" t="s">
        <v>99</v>
      </c>
      <c r="AV101" s="36">
        <v>0</v>
      </c>
      <c r="AW101" s="43"/>
      <c r="AX101" s="43"/>
      <c r="AY101" s="43"/>
      <c r="AZ101" s="43">
        <v>1.665</v>
      </c>
      <c r="BA101" s="37"/>
      <c r="BB101" s="37"/>
      <c r="BC101" s="123">
        <f t="shared" si="26"/>
        <v>1.665</v>
      </c>
      <c r="BD101" s="36"/>
      <c r="BE101" s="49"/>
      <c r="BF101" s="49"/>
      <c r="BG101" s="49"/>
      <c r="BH101" s="124">
        <f t="shared" si="27"/>
        <v>1.665</v>
      </c>
      <c r="BI101" s="45">
        <f>BH101/BV101</f>
        <v>9.794117647058824E-2</v>
      </c>
      <c r="BJ101" s="39" t="s">
        <v>88</v>
      </c>
      <c r="BK101" s="136">
        <v>30</v>
      </c>
      <c r="BL101" s="137">
        <v>35</v>
      </c>
      <c r="BM101" s="137">
        <v>10</v>
      </c>
      <c r="BN101" s="137">
        <v>30</v>
      </c>
      <c r="BO101" s="137">
        <v>0</v>
      </c>
      <c r="BP101" s="137">
        <v>20</v>
      </c>
      <c r="BQ101" s="138">
        <f t="shared" si="28"/>
        <v>65</v>
      </c>
      <c r="BR101" s="138">
        <f t="shared" si="29"/>
        <v>40</v>
      </c>
      <c r="BS101" s="138">
        <f t="shared" si="30"/>
        <v>20</v>
      </c>
      <c r="BT101" s="138">
        <f t="shared" si="31"/>
        <v>125</v>
      </c>
      <c r="BU101" s="27" t="s">
        <v>371</v>
      </c>
      <c r="BV101" s="202">
        <v>17</v>
      </c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8"/>
      <c r="DD101" s="8"/>
      <c r="DE101" s="8"/>
      <c r="DF101" s="8"/>
      <c r="DG101" s="8"/>
      <c r="DH101" s="8"/>
      <c r="DI101" s="8"/>
      <c r="DJ101" s="8"/>
    </row>
    <row r="102" spans="1:114" ht="12.75" hidden="1" customHeight="1">
      <c r="A102" s="25" t="s">
        <v>372</v>
      </c>
      <c r="B102" s="75" t="s">
        <v>373</v>
      </c>
      <c r="C102" s="75" t="s">
        <v>374</v>
      </c>
      <c r="D102" s="29" t="s">
        <v>127</v>
      </c>
      <c r="E102" s="28" t="s">
        <v>78</v>
      </c>
      <c r="F102" s="25" t="s">
        <v>79</v>
      </c>
      <c r="G102" s="35" t="s">
        <v>80</v>
      </c>
      <c r="H102" s="35" t="s">
        <v>80</v>
      </c>
      <c r="I102" s="31" t="s">
        <v>86</v>
      </c>
      <c r="J102" s="30" t="s">
        <v>134</v>
      </c>
      <c r="K102" s="109">
        <v>20</v>
      </c>
      <c r="L102" s="33">
        <v>13</v>
      </c>
      <c r="M102" s="33">
        <v>6</v>
      </c>
      <c r="N102" s="33">
        <v>1</v>
      </c>
      <c r="O102" s="106">
        <f t="shared" si="25"/>
        <v>95</v>
      </c>
      <c r="P102" s="33">
        <v>59</v>
      </c>
      <c r="Q102" s="33">
        <v>32</v>
      </c>
      <c r="R102" s="33">
        <v>4</v>
      </c>
      <c r="S102" s="106">
        <f>SUM(T102:Y102)</f>
        <v>13</v>
      </c>
      <c r="T102" s="33">
        <v>0</v>
      </c>
      <c r="U102" s="33">
        <v>6</v>
      </c>
      <c r="V102" s="33">
        <v>7</v>
      </c>
      <c r="W102" s="33">
        <v>0</v>
      </c>
      <c r="X102" s="33">
        <v>0</v>
      </c>
      <c r="Y102" s="33">
        <v>0</v>
      </c>
      <c r="Z102" s="106">
        <f t="shared" ref="Z102:Z109" si="38">SUM(AA102:AF102)</f>
        <v>6</v>
      </c>
      <c r="AA102" s="33">
        <v>0</v>
      </c>
      <c r="AB102" s="33">
        <v>2</v>
      </c>
      <c r="AC102" s="33">
        <v>2</v>
      </c>
      <c r="AD102" s="33">
        <v>2</v>
      </c>
      <c r="AE102" s="33">
        <v>0</v>
      </c>
      <c r="AF102" s="33">
        <v>0</v>
      </c>
      <c r="AG102" s="106">
        <f>SUM(AH102:AM102)</f>
        <v>1</v>
      </c>
      <c r="AH102" s="33">
        <v>0</v>
      </c>
      <c r="AI102" s="33">
        <v>1</v>
      </c>
      <c r="AJ102" s="33">
        <v>0</v>
      </c>
      <c r="AK102" s="33">
        <v>0</v>
      </c>
      <c r="AL102" s="33">
        <v>0</v>
      </c>
      <c r="AM102" s="33">
        <v>0</v>
      </c>
      <c r="AN102" s="120">
        <f>(M102+N102)/K102</f>
        <v>0.35</v>
      </c>
      <c r="AO102" s="120">
        <f t="shared" ref="AO102:AO109" si="39">N102/K102</f>
        <v>0.05</v>
      </c>
      <c r="AP102" s="27" t="s">
        <v>93</v>
      </c>
      <c r="AQ102" s="27" t="s">
        <v>85</v>
      </c>
      <c r="AR102" s="35" t="s">
        <v>86</v>
      </c>
      <c r="AS102" s="30" t="s">
        <v>134</v>
      </c>
      <c r="AT102" s="35" t="s">
        <v>94</v>
      </c>
      <c r="AU102" s="30" t="s">
        <v>140</v>
      </c>
      <c r="AV102" s="36">
        <v>0</v>
      </c>
      <c r="AW102" s="37"/>
      <c r="AX102" s="37"/>
      <c r="AY102" s="36">
        <v>0.25</v>
      </c>
      <c r="AZ102" s="36">
        <v>1.7090000000000001</v>
      </c>
      <c r="BA102" s="36"/>
      <c r="BB102" s="36"/>
      <c r="BC102" s="123">
        <f t="shared" si="26"/>
        <v>1.9590000000000001</v>
      </c>
      <c r="BD102" s="49" t="s">
        <v>111</v>
      </c>
      <c r="BE102" s="49"/>
      <c r="BF102" s="49"/>
      <c r="BG102" s="69"/>
      <c r="BH102" s="124">
        <f t="shared" si="27"/>
        <v>1.9590000000000001</v>
      </c>
      <c r="BI102" s="45">
        <f t="shared" ref="BI102:BI109" si="40">BH102/K102</f>
        <v>9.7950000000000009E-2</v>
      </c>
      <c r="BJ102" s="39" t="s">
        <v>88</v>
      </c>
      <c r="BK102" s="136">
        <v>40</v>
      </c>
      <c r="BL102" s="137">
        <v>10</v>
      </c>
      <c r="BM102" s="137">
        <v>0</v>
      </c>
      <c r="BN102" s="137">
        <v>30</v>
      </c>
      <c r="BO102" s="137">
        <v>0</v>
      </c>
      <c r="BP102" s="137">
        <v>20</v>
      </c>
      <c r="BQ102" s="138">
        <f t="shared" si="28"/>
        <v>50</v>
      </c>
      <c r="BR102" s="138">
        <f t="shared" si="29"/>
        <v>30</v>
      </c>
      <c r="BS102" s="138">
        <f t="shared" si="30"/>
        <v>20</v>
      </c>
      <c r="BT102" s="138">
        <f t="shared" si="31"/>
        <v>100</v>
      </c>
      <c r="BU102" s="55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8"/>
      <c r="DD102" s="8"/>
      <c r="DE102" s="8"/>
      <c r="DF102" s="8"/>
      <c r="DG102" s="8"/>
      <c r="DH102" s="8"/>
      <c r="DI102" s="8"/>
      <c r="DJ102" s="8"/>
    </row>
    <row r="103" spans="1:114" ht="12.75" hidden="1" customHeight="1">
      <c r="A103" s="25" t="s">
        <v>375</v>
      </c>
      <c r="B103" s="50" t="s">
        <v>376</v>
      </c>
      <c r="C103" s="50" t="s">
        <v>374</v>
      </c>
      <c r="D103" s="29" t="s">
        <v>127</v>
      </c>
      <c r="E103" s="28" t="s">
        <v>78</v>
      </c>
      <c r="F103" s="25" t="s">
        <v>79</v>
      </c>
      <c r="G103" s="35" t="s">
        <v>91</v>
      </c>
      <c r="H103" s="35" t="s">
        <v>92</v>
      </c>
      <c r="I103" s="31" t="s">
        <v>213</v>
      </c>
      <c r="J103" s="30" t="s">
        <v>119</v>
      </c>
      <c r="K103" s="109">
        <v>97</v>
      </c>
      <c r="L103" s="33">
        <v>72</v>
      </c>
      <c r="M103" s="33">
        <v>19</v>
      </c>
      <c r="N103" s="33">
        <v>6</v>
      </c>
      <c r="O103" s="106">
        <f t="shared" si="25"/>
        <v>478</v>
      </c>
      <c r="P103" s="33">
        <v>356</v>
      </c>
      <c r="Q103" s="33">
        <v>100</v>
      </c>
      <c r="R103" s="33">
        <v>22</v>
      </c>
      <c r="S103" s="106">
        <f>SUM(T103:Y103)</f>
        <v>72</v>
      </c>
      <c r="T103" s="33">
        <v>0</v>
      </c>
      <c r="U103" s="33">
        <v>25</v>
      </c>
      <c r="V103" s="33">
        <v>26</v>
      </c>
      <c r="W103" s="33">
        <v>21</v>
      </c>
      <c r="X103" s="33">
        <v>0</v>
      </c>
      <c r="Y103" s="33">
        <v>0</v>
      </c>
      <c r="Z103" s="106">
        <f t="shared" si="38"/>
        <v>19</v>
      </c>
      <c r="AA103" s="33">
        <v>0</v>
      </c>
      <c r="AB103" s="33">
        <v>14</v>
      </c>
      <c r="AC103" s="33">
        <v>0</v>
      </c>
      <c r="AD103" s="33">
        <v>0</v>
      </c>
      <c r="AE103" s="33">
        <v>3</v>
      </c>
      <c r="AF103" s="33">
        <v>2</v>
      </c>
      <c r="AG103" s="106">
        <f>SUM(AH103:AM103)</f>
        <v>6</v>
      </c>
      <c r="AH103" s="33">
        <v>0</v>
      </c>
      <c r="AI103" s="33">
        <v>4</v>
      </c>
      <c r="AJ103" s="33">
        <v>2</v>
      </c>
      <c r="AK103" s="33">
        <v>0</v>
      </c>
      <c r="AL103" s="33">
        <v>0</v>
      </c>
      <c r="AM103" s="33">
        <v>0</v>
      </c>
      <c r="AN103" s="120">
        <f>(Z103+AG103)/K103</f>
        <v>0.25773195876288657</v>
      </c>
      <c r="AO103" s="120">
        <f t="shared" si="39"/>
        <v>6.1855670103092786E-2</v>
      </c>
      <c r="AP103" s="27" t="s">
        <v>93</v>
      </c>
      <c r="AQ103" s="27" t="s">
        <v>85</v>
      </c>
      <c r="AR103" s="35" t="s">
        <v>210</v>
      </c>
      <c r="AS103" s="30" t="s">
        <v>87</v>
      </c>
      <c r="AT103" s="35" t="s">
        <v>82</v>
      </c>
      <c r="AU103" s="30" t="s">
        <v>101</v>
      </c>
      <c r="AV103" s="36">
        <v>6.9498053999999998</v>
      </c>
      <c r="AW103" s="37"/>
      <c r="AX103" s="37"/>
      <c r="AY103" s="37"/>
      <c r="AZ103" s="37"/>
      <c r="BA103" s="37"/>
      <c r="BB103" s="37"/>
      <c r="BC103" s="123">
        <f t="shared" si="26"/>
        <v>6.9498053999999998</v>
      </c>
      <c r="BD103" s="49" t="s">
        <v>111</v>
      </c>
      <c r="BE103" s="49"/>
      <c r="BF103" s="49">
        <v>1.65</v>
      </c>
      <c r="BG103" s="69"/>
      <c r="BH103" s="124">
        <f t="shared" si="27"/>
        <v>8.5998053999999993</v>
      </c>
      <c r="BI103" s="45">
        <f t="shared" si="40"/>
        <v>8.8657787628865975E-2</v>
      </c>
      <c r="BJ103" s="39" t="s">
        <v>102</v>
      </c>
      <c r="BK103" s="136">
        <v>40</v>
      </c>
      <c r="BL103" s="137">
        <v>10</v>
      </c>
      <c r="BM103" s="137">
        <v>80</v>
      </c>
      <c r="BN103" s="137">
        <v>70</v>
      </c>
      <c r="BO103" s="137">
        <v>20</v>
      </c>
      <c r="BP103" s="137">
        <v>20</v>
      </c>
      <c r="BQ103" s="138">
        <f t="shared" si="28"/>
        <v>50</v>
      </c>
      <c r="BR103" s="138">
        <f t="shared" si="29"/>
        <v>150</v>
      </c>
      <c r="BS103" s="138">
        <f t="shared" si="30"/>
        <v>40</v>
      </c>
      <c r="BT103" s="138">
        <f t="shared" si="31"/>
        <v>240</v>
      </c>
      <c r="BU103" s="55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8"/>
      <c r="DD103" s="8"/>
      <c r="DE103" s="8"/>
      <c r="DF103" s="8"/>
      <c r="DG103" s="8"/>
      <c r="DH103" s="8"/>
      <c r="DI103" s="8"/>
      <c r="DJ103" s="8"/>
    </row>
    <row r="104" spans="1:114" ht="12.75" hidden="1" customHeight="1">
      <c r="A104" s="25" t="s">
        <v>377</v>
      </c>
      <c r="B104" s="50" t="s">
        <v>378</v>
      </c>
      <c r="C104" s="50" t="s">
        <v>379</v>
      </c>
      <c r="D104" s="30" t="s">
        <v>150</v>
      </c>
      <c r="E104" s="28" t="s">
        <v>151</v>
      </c>
      <c r="F104" s="25" t="s">
        <v>79</v>
      </c>
      <c r="G104" s="28" t="s">
        <v>91</v>
      </c>
      <c r="H104" s="28" t="s">
        <v>92</v>
      </c>
      <c r="I104" s="31" t="s">
        <v>82</v>
      </c>
      <c r="J104" s="30" t="s">
        <v>87</v>
      </c>
      <c r="K104" s="109">
        <v>25</v>
      </c>
      <c r="L104" s="24">
        <v>18</v>
      </c>
      <c r="M104" s="24">
        <v>6</v>
      </c>
      <c r="N104" s="33">
        <v>1</v>
      </c>
      <c r="O104" s="106">
        <f t="shared" si="25"/>
        <v>113</v>
      </c>
      <c r="P104" s="33">
        <v>82</v>
      </c>
      <c r="Q104" s="33">
        <v>26</v>
      </c>
      <c r="R104" s="33">
        <v>5</v>
      </c>
      <c r="S104" s="106">
        <f>SUM(T104:Y104)</f>
        <v>18</v>
      </c>
      <c r="T104" s="33">
        <v>0</v>
      </c>
      <c r="U104" s="33">
        <v>8</v>
      </c>
      <c r="V104" s="33">
        <v>8</v>
      </c>
      <c r="W104" s="33">
        <v>2</v>
      </c>
      <c r="X104" s="33">
        <v>0</v>
      </c>
      <c r="Y104" s="33">
        <v>0</v>
      </c>
      <c r="Z104" s="106">
        <f t="shared" si="38"/>
        <v>6</v>
      </c>
      <c r="AA104" s="33">
        <v>0</v>
      </c>
      <c r="AB104" s="33">
        <v>4</v>
      </c>
      <c r="AC104" s="33">
        <v>0</v>
      </c>
      <c r="AD104" s="33">
        <v>0</v>
      </c>
      <c r="AE104" s="33">
        <v>2</v>
      </c>
      <c r="AF104" s="33">
        <v>0</v>
      </c>
      <c r="AG104" s="106">
        <f>SUM(AH104:AM104)</f>
        <v>1</v>
      </c>
      <c r="AH104" s="33">
        <v>0</v>
      </c>
      <c r="AI104" s="33">
        <v>1</v>
      </c>
      <c r="AJ104" s="33">
        <v>0</v>
      </c>
      <c r="AK104" s="33">
        <v>0</v>
      </c>
      <c r="AL104" s="33">
        <v>0</v>
      </c>
      <c r="AM104" s="33">
        <v>0</v>
      </c>
      <c r="AN104" s="120">
        <f>(Z104+AG104)/K104</f>
        <v>0.28000000000000003</v>
      </c>
      <c r="AO104" s="120">
        <f t="shared" si="39"/>
        <v>0.04</v>
      </c>
      <c r="AP104" s="27" t="s">
        <v>93</v>
      </c>
      <c r="AQ104" s="28" t="s">
        <v>85</v>
      </c>
      <c r="AR104" s="35" t="s">
        <v>82</v>
      </c>
      <c r="AS104" s="47" t="s">
        <v>87</v>
      </c>
      <c r="AT104" s="35" t="s">
        <v>86</v>
      </c>
      <c r="AU104" s="47" t="s">
        <v>140</v>
      </c>
      <c r="AV104" s="36">
        <v>0</v>
      </c>
      <c r="AW104" s="43"/>
      <c r="AX104" s="43">
        <v>2.6019999999999999</v>
      </c>
      <c r="AY104" s="43"/>
      <c r="AZ104" s="37"/>
      <c r="BA104" s="37"/>
      <c r="BB104" s="37"/>
      <c r="BC104" s="123">
        <f t="shared" si="26"/>
        <v>2.6019999999999999</v>
      </c>
      <c r="BD104" s="36" t="s">
        <v>111</v>
      </c>
      <c r="BE104" s="44"/>
      <c r="BF104" s="44"/>
      <c r="BG104" s="44"/>
      <c r="BH104" s="124">
        <f t="shared" si="27"/>
        <v>2.6019999999999999</v>
      </c>
      <c r="BI104" s="45">
        <f t="shared" si="40"/>
        <v>0.10407999999999999</v>
      </c>
      <c r="BJ104" s="39" t="s">
        <v>88</v>
      </c>
      <c r="BK104" s="136">
        <v>50</v>
      </c>
      <c r="BL104" s="137">
        <v>25</v>
      </c>
      <c r="BM104" s="137">
        <v>0</v>
      </c>
      <c r="BN104" s="137">
        <v>10</v>
      </c>
      <c r="BO104" s="137">
        <v>0</v>
      </c>
      <c r="BP104" s="137">
        <v>20</v>
      </c>
      <c r="BQ104" s="138">
        <f t="shared" si="28"/>
        <v>75</v>
      </c>
      <c r="BR104" s="138">
        <f t="shared" si="29"/>
        <v>10</v>
      </c>
      <c r="BS104" s="138">
        <f t="shared" si="30"/>
        <v>20</v>
      </c>
      <c r="BT104" s="138">
        <f t="shared" si="31"/>
        <v>105</v>
      </c>
      <c r="BU104" s="55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  <c r="DI104" s="8"/>
      <c r="DJ104" s="8"/>
    </row>
    <row r="105" spans="1:114" ht="12.75" hidden="1" customHeight="1">
      <c r="A105" s="24" t="s">
        <v>380</v>
      </c>
      <c r="B105" s="35" t="s">
        <v>381</v>
      </c>
      <c r="C105" s="35" t="s">
        <v>382</v>
      </c>
      <c r="D105" s="50" t="s">
        <v>313</v>
      </c>
      <c r="E105" s="28" t="s">
        <v>151</v>
      </c>
      <c r="F105" s="24" t="s">
        <v>108</v>
      </c>
      <c r="G105" s="47" t="s">
        <v>92</v>
      </c>
      <c r="H105" s="47" t="s">
        <v>92</v>
      </c>
      <c r="I105" s="31" t="s">
        <v>86</v>
      </c>
      <c r="J105" s="30" t="s">
        <v>87</v>
      </c>
      <c r="K105" s="112">
        <v>40</v>
      </c>
      <c r="L105" s="24">
        <v>28</v>
      </c>
      <c r="M105" s="24">
        <v>9</v>
      </c>
      <c r="N105" s="24">
        <v>3</v>
      </c>
      <c r="O105" s="106">
        <f t="shared" si="25"/>
        <v>196</v>
      </c>
      <c r="P105" s="24">
        <v>140</v>
      </c>
      <c r="Q105" s="24">
        <v>43</v>
      </c>
      <c r="R105" s="24">
        <v>13</v>
      </c>
      <c r="S105" s="106">
        <f>SUM(T105:Y105)</f>
        <v>28</v>
      </c>
      <c r="T105" s="24">
        <v>0</v>
      </c>
      <c r="U105" s="24">
        <v>12</v>
      </c>
      <c r="V105" s="24">
        <v>11</v>
      </c>
      <c r="W105" s="24">
        <v>5</v>
      </c>
      <c r="X105" s="24">
        <v>0</v>
      </c>
      <c r="Y105" s="24">
        <v>0</v>
      </c>
      <c r="Z105" s="106">
        <f t="shared" si="38"/>
        <v>9</v>
      </c>
      <c r="AA105" s="24">
        <v>0</v>
      </c>
      <c r="AB105" s="24">
        <v>6</v>
      </c>
      <c r="AC105" s="24">
        <v>2</v>
      </c>
      <c r="AD105" s="24">
        <v>0</v>
      </c>
      <c r="AE105" s="24">
        <v>1</v>
      </c>
      <c r="AF105" s="24">
        <v>0</v>
      </c>
      <c r="AG105" s="106">
        <f>SUM(AH105:AM105)</f>
        <v>3</v>
      </c>
      <c r="AH105" s="24">
        <v>0</v>
      </c>
      <c r="AI105" s="24">
        <v>2</v>
      </c>
      <c r="AJ105" s="24">
        <v>1</v>
      </c>
      <c r="AK105" s="24">
        <v>0</v>
      </c>
      <c r="AL105" s="24">
        <v>0</v>
      </c>
      <c r="AM105" s="24">
        <v>0</v>
      </c>
      <c r="AN105" s="120">
        <f>(Z105+AG105)/K105</f>
        <v>0.3</v>
      </c>
      <c r="AO105" s="120">
        <f t="shared" si="39"/>
        <v>7.4999999999999997E-2</v>
      </c>
      <c r="AP105" s="27" t="s">
        <v>93</v>
      </c>
      <c r="AQ105" s="27" t="s">
        <v>85</v>
      </c>
      <c r="AR105" s="58" t="s">
        <v>86</v>
      </c>
      <c r="AS105" s="30" t="s">
        <v>87</v>
      </c>
      <c r="AT105" s="35" t="s">
        <v>109</v>
      </c>
      <c r="AU105" s="47" t="s">
        <v>134</v>
      </c>
      <c r="AV105" s="36">
        <v>0</v>
      </c>
      <c r="AW105" s="43"/>
      <c r="AX105" s="43"/>
      <c r="AY105" s="36">
        <v>2</v>
      </c>
      <c r="AZ105" s="36">
        <v>2.1739999999999999</v>
      </c>
      <c r="BA105" s="37"/>
      <c r="BB105" s="37"/>
      <c r="BC105" s="123">
        <f t="shared" si="26"/>
        <v>4.1739999999999995</v>
      </c>
      <c r="BD105" s="24" t="s">
        <v>111</v>
      </c>
      <c r="BE105" s="44"/>
      <c r="BF105" s="44"/>
      <c r="BG105" s="67"/>
      <c r="BH105" s="124">
        <f t="shared" si="27"/>
        <v>4.1739999999999995</v>
      </c>
      <c r="BI105" s="45">
        <f t="shared" si="40"/>
        <v>0.10434999999999998</v>
      </c>
      <c r="BJ105" s="39" t="s">
        <v>102</v>
      </c>
      <c r="BK105" s="136">
        <v>50</v>
      </c>
      <c r="BL105" s="137">
        <v>45</v>
      </c>
      <c r="BM105" s="137">
        <v>50</v>
      </c>
      <c r="BN105" s="137">
        <v>10</v>
      </c>
      <c r="BO105" s="137">
        <v>20</v>
      </c>
      <c r="BP105" s="137">
        <v>20</v>
      </c>
      <c r="BQ105" s="138">
        <f t="shared" si="28"/>
        <v>95</v>
      </c>
      <c r="BR105" s="138">
        <f t="shared" si="29"/>
        <v>60</v>
      </c>
      <c r="BS105" s="138">
        <f t="shared" si="30"/>
        <v>40</v>
      </c>
      <c r="BT105" s="138">
        <f t="shared" si="31"/>
        <v>195</v>
      </c>
      <c r="BU105" s="55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8"/>
      <c r="DD105" s="8"/>
      <c r="DE105" s="8"/>
      <c r="DF105" s="8"/>
      <c r="DG105" s="8"/>
      <c r="DH105" s="8"/>
      <c r="DI105" s="8"/>
      <c r="DJ105" s="8"/>
    </row>
    <row r="106" spans="1:114" ht="12.75" hidden="1" customHeight="1">
      <c r="A106" s="25" t="s">
        <v>383</v>
      </c>
      <c r="B106" s="50" t="s">
        <v>144</v>
      </c>
      <c r="C106" s="29" t="s">
        <v>384</v>
      </c>
      <c r="D106" s="29" t="s">
        <v>150</v>
      </c>
      <c r="E106" s="28" t="s">
        <v>151</v>
      </c>
      <c r="F106" s="25" t="s">
        <v>79</v>
      </c>
      <c r="G106" s="27" t="s">
        <v>80</v>
      </c>
      <c r="H106" s="27" t="s">
        <v>385</v>
      </c>
      <c r="I106" s="47" t="s">
        <v>86</v>
      </c>
      <c r="J106" s="35" t="s">
        <v>121</v>
      </c>
      <c r="K106" s="112">
        <v>4</v>
      </c>
      <c r="L106" s="33">
        <v>2</v>
      </c>
      <c r="M106" s="33">
        <v>2</v>
      </c>
      <c r="N106" s="33">
        <v>0</v>
      </c>
      <c r="O106" s="106">
        <f t="shared" si="25"/>
        <v>16</v>
      </c>
      <c r="P106" s="33">
        <v>8</v>
      </c>
      <c r="Q106" s="33">
        <v>8</v>
      </c>
      <c r="R106" s="33">
        <v>0</v>
      </c>
      <c r="S106" s="106">
        <f>SUM(T106:W106)</f>
        <v>2</v>
      </c>
      <c r="T106" s="33">
        <v>0</v>
      </c>
      <c r="U106" s="33">
        <v>2</v>
      </c>
      <c r="V106" s="33">
        <v>0</v>
      </c>
      <c r="W106" s="33">
        <v>0</v>
      </c>
      <c r="X106" s="33">
        <v>0</v>
      </c>
      <c r="Y106" s="33">
        <v>0</v>
      </c>
      <c r="Z106" s="106">
        <f t="shared" si="38"/>
        <v>2</v>
      </c>
      <c r="AA106" s="33">
        <v>0</v>
      </c>
      <c r="AB106" s="33">
        <v>2</v>
      </c>
      <c r="AC106" s="33">
        <v>0</v>
      </c>
      <c r="AD106" s="33">
        <v>0</v>
      </c>
      <c r="AE106" s="33">
        <v>0</v>
      </c>
      <c r="AF106" s="33">
        <v>0</v>
      </c>
      <c r="AG106" s="106">
        <f>SUM(AH106:AJ106)</f>
        <v>0</v>
      </c>
      <c r="AH106" s="33">
        <v>0</v>
      </c>
      <c r="AI106" s="33">
        <v>0</v>
      </c>
      <c r="AJ106" s="33">
        <v>0</v>
      </c>
      <c r="AK106" s="33">
        <v>0</v>
      </c>
      <c r="AL106" s="33">
        <v>0</v>
      </c>
      <c r="AM106" s="33">
        <v>0</v>
      </c>
      <c r="AN106" s="120">
        <f>(M106+N106)/K106</f>
        <v>0.5</v>
      </c>
      <c r="AO106" s="120">
        <f t="shared" si="39"/>
        <v>0</v>
      </c>
      <c r="AP106" s="27" t="s">
        <v>93</v>
      </c>
      <c r="AQ106" s="27" t="s">
        <v>85</v>
      </c>
      <c r="AR106" s="47" t="s">
        <v>86</v>
      </c>
      <c r="AS106" s="35" t="s">
        <v>121</v>
      </c>
      <c r="AT106" s="47" t="s">
        <v>109</v>
      </c>
      <c r="AU106" s="35" t="s">
        <v>146</v>
      </c>
      <c r="AV106" s="36">
        <v>0</v>
      </c>
      <c r="AW106" s="43"/>
      <c r="AX106" s="43"/>
      <c r="AY106" s="43">
        <v>0.46800000000000003</v>
      </c>
      <c r="AZ106" s="37"/>
      <c r="BA106" s="37"/>
      <c r="BB106" s="37"/>
      <c r="BC106" s="123">
        <f t="shared" si="26"/>
        <v>0.46800000000000003</v>
      </c>
      <c r="BD106" s="36"/>
      <c r="BE106" s="44"/>
      <c r="BF106" s="44"/>
      <c r="BG106" s="44"/>
      <c r="BH106" s="124">
        <f t="shared" si="27"/>
        <v>0.46800000000000003</v>
      </c>
      <c r="BI106" s="45">
        <f t="shared" si="40"/>
        <v>0.11700000000000001</v>
      </c>
      <c r="BJ106" s="39" t="s">
        <v>102</v>
      </c>
      <c r="BK106" s="136">
        <v>50</v>
      </c>
      <c r="BL106" s="137">
        <v>25</v>
      </c>
      <c r="BM106" s="137">
        <v>10</v>
      </c>
      <c r="BN106" s="137">
        <v>70</v>
      </c>
      <c r="BO106" s="137">
        <v>0</v>
      </c>
      <c r="BP106" s="137">
        <v>20</v>
      </c>
      <c r="BQ106" s="138">
        <f t="shared" si="28"/>
        <v>75</v>
      </c>
      <c r="BR106" s="138">
        <f t="shared" si="29"/>
        <v>80</v>
      </c>
      <c r="BS106" s="138">
        <f t="shared" si="30"/>
        <v>20</v>
      </c>
      <c r="BT106" s="138">
        <f t="shared" si="31"/>
        <v>175</v>
      </c>
      <c r="BU106" s="27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  <c r="DJ106" s="8"/>
    </row>
    <row r="107" spans="1:114" ht="12" customHeight="1">
      <c r="A107" s="25" t="s">
        <v>386</v>
      </c>
      <c r="B107" s="50" t="s">
        <v>387</v>
      </c>
      <c r="C107" s="29" t="s">
        <v>388</v>
      </c>
      <c r="D107" s="29" t="s">
        <v>274</v>
      </c>
      <c r="E107" s="28" t="s">
        <v>118</v>
      </c>
      <c r="F107" s="25" t="s">
        <v>79</v>
      </c>
      <c r="G107" s="27" t="s">
        <v>91</v>
      </c>
      <c r="H107" s="27" t="s">
        <v>92</v>
      </c>
      <c r="I107" s="47" t="s">
        <v>214</v>
      </c>
      <c r="J107" s="35" t="s">
        <v>134</v>
      </c>
      <c r="K107" s="112">
        <v>34</v>
      </c>
      <c r="L107" s="33">
        <v>28</v>
      </c>
      <c r="M107" s="33">
        <v>5</v>
      </c>
      <c r="N107" s="33">
        <v>1</v>
      </c>
      <c r="O107" s="106">
        <f t="shared" si="25"/>
        <v>158</v>
      </c>
      <c r="P107" s="33">
        <v>130</v>
      </c>
      <c r="Q107" s="33">
        <v>24</v>
      </c>
      <c r="R107" s="33">
        <v>4</v>
      </c>
      <c r="S107" s="106">
        <f>SUM(T107:Y107)</f>
        <v>28</v>
      </c>
      <c r="T107" s="33">
        <v>0</v>
      </c>
      <c r="U107" s="33">
        <v>12</v>
      </c>
      <c r="V107" s="33">
        <v>14</v>
      </c>
      <c r="W107" s="33">
        <v>2</v>
      </c>
      <c r="X107" s="33">
        <v>0</v>
      </c>
      <c r="Y107" s="33">
        <v>0</v>
      </c>
      <c r="Z107" s="106">
        <f t="shared" si="38"/>
        <v>5</v>
      </c>
      <c r="AA107" s="33">
        <v>0</v>
      </c>
      <c r="AB107" s="33">
        <v>4</v>
      </c>
      <c r="AC107" s="33">
        <v>0</v>
      </c>
      <c r="AD107" s="33">
        <v>0</v>
      </c>
      <c r="AE107" s="33">
        <v>1</v>
      </c>
      <c r="AF107" s="33">
        <v>0</v>
      </c>
      <c r="AG107" s="106">
        <f>SUM(AH107:AM107)</f>
        <v>1</v>
      </c>
      <c r="AH107" s="33">
        <v>0</v>
      </c>
      <c r="AI107" s="33">
        <v>1</v>
      </c>
      <c r="AJ107" s="33">
        <v>0</v>
      </c>
      <c r="AK107" s="33">
        <v>0</v>
      </c>
      <c r="AL107" s="33">
        <v>0</v>
      </c>
      <c r="AM107" s="33">
        <v>0</v>
      </c>
      <c r="AN107" s="120">
        <f>(Z107+AG107)/K107</f>
        <v>0.17647058823529413</v>
      </c>
      <c r="AO107" s="120">
        <f t="shared" si="39"/>
        <v>2.9411764705882353E-2</v>
      </c>
      <c r="AP107" s="27" t="s">
        <v>93</v>
      </c>
      <c r="AQ107" s="27" t="s">
        <v>85</v>
      </c>
      <c r="AR107" s="47" t="s">
        <v>97</v>
      </c>
      <c r="AS107" s="35" t="s">
        <v>83</v>
      </c>
      <c r="AT107" s="47" t="s">
        <v>100</v>
      </c>
      <c r="AU107" s="35" t="s">
        <v>83</v>
      </c>
      <c r="AV107" s="36">
        <v>1.64518345</v>
      </c>
      <c r="AW107" s="43"/>
      <c r="AX107" s="43"/>
      <c r="AY107" s="43"/>
      <c r="AZ107" s="37"/>
      <c r="BA107" s="37"/>
      <c r="BB107" s="37"/>
      <c r="BC107" s="123">
        <f t="shared" si="26"/>
        <v>1.64518345</v>
      </c>
      <c r="BD107" s="36" t="s">
        <v>111</v>
      </c>
      <c r="BE107" s="44"/>
      <c r="BF107" s="44">
        <v>1.8</v>
      </c>
      <c r="BG107" s="44">
        <v>1.2999999999999999E-2</v>
      </c>
      <c r="BH107" s="124">
        <f t="shared" si="27"/>
        <v>3.4581834499999999</v>
      </c>
      <c r="BI107" s="45">
        <f t="shared" si="40"/>
        <v>0.10171127794117647</v>
      </c>
      <c r="BJ107" s="39" t="s">
        <v>88</v>
      </c>
      <c r="BK107" s="136">
        <v>20</v>
      </c>
      <c r="BL107" s="137">
        <v>15</v>
      </c>
      <c r="BM107" s="137">
        <v>30</v>
      </c>
      <c r="BN107" s="137">
        <v>70</v>
      </c>
      <c r="BO107" s="137">
        <v>0</v>
      </c>
      <c r="BP107" s="137">
        <v>10</v>
      </c>
      <c r="BQ107" s="138">
        <f t="shared" si="28"/>
        <v>35</v>
      </c>
      <c r="BR107" s="138">
        <f t="shared" si="29"/>
        <v>100</v>
      </c>
      <c r="BS107" s="138">
        <f t="shared" si="30"/>
        <v>10</v>
      </c>
      <c r="BT107" s="138">
        <f t="shared" si="31"/>
        <v>145</v>
      </c>
      <c r="BU107" s="27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8"/>
      <c r="DD107" s="8"/>
      <c r="DE107" s="8"/>
      <c r="DF107" s="8"/>
      <c r="DG107" s="8"/>
      <c r="DH107" s="8"/>
      <c r="DI107" s="8"/>
      <c r="DJ107" s="8"/>
    </row>
    <row r="108" spans="1:114" ht="12.75" hidden="1" customHeight="1">
      <c r="A108" s="26" t="s">
        <v>389</v>
      </c>
      <c r="B108" s="29" t="s">
        <v>390</v>
      </c>
      <c r="C108" s="29" t="s">
        <v>391</v>
      </c>
      <c r="D108" s="29" t="s">
        <v>106</v>
      </c>
      <c r="E108" s="28" t="s">
        <v>107</v>
      </c>
      <c r="F108" s="25" t="s">
        <v>79</v>
      </c>
      <c r="G108" s="27" t="s">
        <v>80</v>
      </c>
      <c r="H108" s="27" t="s">
        <v>81</v>
      </c>
      <c r="I108" s="56" t="s">
        <v>82</v>
      </c>
      <c r="J108" s="28" t="s">
        <v>135</v>
      </c>
      <c r="K108" s="113">
        <v>6</v>
      </c>
      <c r="L108" s="33">
        <v>6</v>
      </c>
      <c r="M108" s="33">
        <v>0</v>
      </c>
      <c r="N108" s="33">
        <v>0</v>
      </c>
      <c r="O108" s="106">
        <v>26</v>
      </c>
      <c r="P108" s="33">
        <v>24</v>
      </c>
      <c r="Q108" s="33">
        <v>0</v>
      </c>
      <c r="R108" s="33">
        <v>0</v>
      </c>
      <c r="S108" s="106">
        <f>SUM(T108:Y108)</f>
        <v>6</v>
      </c>
      <c r="T108" s="33">
        <v>0</v>
      </c>
      <c r="U108" s="33">
        <v>4</v>
      </c>
      <c r="V108" s="33">
        <v>2</v>
      </c>
      <c r="W108" s="33">
        <v>0</v>
      </c>
      <c r="X108" s="33">
        <v>0</v>
      </c>
      <c r="Y108" s="33">
        <v>0</v>
      </c>
      <c r="Z108" s="106">
        <f t="shared" si="38"/>
        <v>0</v>
      </c>
      <c r="AA108" s="33">
        <v>0</v>
      </c>
      <c r="AB108" s="33">
        <v>0</v>
      </c>
      <c r="AC108" s="33">
        <v>0</v>
      </c>
      <c r="AD108" s="33">
        <v>0</v>
      </c>
      <c r="AE108" s="33">
        <v>0</v>
      </c>
      <c r="AF108" s="33">
        <v>0</v>
      </c>
      <c r="AG108" s="106">
        <f>SUM(AH108:AM108)</f>
        <v>0</v>
      </c>
      <c r="AH108" s="33">
        <v>0</v>
      </c>
      <c r="AI108" s="33">
        <v>0</v>
      </c>
      <c r="AJ108" s="33">
        <v>0</v>
      </c>
      <c r="AK108" s="33">
        <v>0</v>
      </c>
      <c r="AL108" s="33">
        <v>0</v>
      </c>
      <c r="AM108" s="33">
        <v>0</v>
      </c>
      <c r="AN108" s="120">
        <f>(Z108+AG108)/K108</f>
        <v>0</v>
      </c>
      <c r="AO108" s="120">
        <f t="shared" si="39"/>
        <v>0</v>
      </c>
      <c r="AP108" s="27" t="s">
        <v>84</v>
      </c>
      <c r="AQ108" s="27" t="s">
        <v>85</v>
      </c>
      <c r="AR108" s="27" t="s">
        <v>82</v>
      </c>
      <c r="AS108" s="27" t="s">
        <v>135</v>
      </c>
      <c r="AT108" s="27" t="s">
        <v>86</v>
      </c>
      <c r="AU108" s="27" t="s">
        <v>135</v>
      </c>
      <c r="AV108" s="36">
        <v>0</v>
      </c>
      <c r="AW108" s="36"/>
      <c r="AX108" s="36">
        <v>0.70199999999999996</v>
      </c>
      <c r="AY108" s="37"/>
      <c r="AZ108" s="37"/>
      <c r="BA108" s="37"/>
      <c r="BB108" s="37"/>
      <c r="BC108" s="123">
        <f t="shared" si="26"/>
        <v>0.70199999999999996</v>
      </c>
      <c r="BD108" s="36" t="s">
        <v>111</v>
      </c>
      <c r="BE108" s="49"/>
      <c r="BF108" s="49"/>
      <c r="BG108" s="49"/>
      <c r="BH108" s="124">
        <f t="shared" si="27"/>
        <v>0.70199999999999996</v>
      </c>
      <c r="BI108" s="45">
        <f t="shared" si="40"/>
        <v>0.11699999999999999</v>
      </c>
      <c r="BJ108" s="39" t="s">
        <v>88</v>
      </c>
      <c r="BK108" s="136">
        <v>30</v>
      </c>
      <c r="BL108" s="137">
        <v>35</v>
      </c>
      <c r="BM108" s="137">
        <v>0</v>
      </c>
      <c r="BN108" s="137">
        <v>70</v>
      </c>
      <c r="BO108" s="137">
        <v>0</v>
      </c>
      <c r="BP108" s="137">
        <v>20</v>
      </c>
      <c r="BQ108" s="138">
        <f t="shared" si="28"/>
        <v>65</v>
      </c>
      <c r="BR108" s="138">
        <f t="shared" si="29"/>
        <v>70</v>
      </c>
      <c r="BS108" s="138">
        <f t="shared" si="30"/>
        <v>20</v>
      </c>
      <c r="BT108" s="138">
        <f t="shared" si="31"/>
        <v>155</v>
      </c>
      <c r="BU108" s="27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8"/>
      <c r="DD108" s="8"/>
      <c r="DE108" s="8"/>
      <c r="DF108" s="8"/>
      <c r="DG108" s="8"/>
      <c r="DH108" s="8"/>
      <c r="DI108" s="8"/>
      <c r="DJ108" s="8"/>
    </row>
    <row r="109" spans="1:114" ht="12.75" hidden="1" customHeight="1">
      <c r="A109" s="24" t="s">
        <v>392</v>
      </c>
      <c r="B109" s="29" t="s">
        <v>393</v>
      </c>
      <c r="C109" s="30" t="s">
        <v>394</v>
      </c>
      <c r="D109" s="29" t="s">
        <v>77</v>
      </c>
      <c r="E109" s="28" t="s">
        <v>78</v>
      </c>
      <c r="F109" s="24" t="s">
        <v>108</v>
      </c>
      <c r="G109" s="29" t="s">
        <v>395</v>
      </c>
      <c r="H109" s="29" t="s">
        <v>395</v>
      </c>
      <c r="I109" s="76" t="s">
        <v>109</v>
      </c>
      <c r="J109" s="30" t="s">
        <v>87</v>
      </c>
      <c r="K109" s="106">
        <v>38</v>
      </c>
      <c r="L109" s="72">
        <v>27</v>
      </c>
      <c r="M109" s="72">
        <v>9</v>
      </c>
      <c r="N109" s="72">
        <v>2</v>
      </c>
      <c r="O109" s="106">
        <f t="shared" ref="O109:O121" si="41">SUM(P109:R109)</f>
        <v>173</v>
      </c>
      <c r="P109" s="72">
        <v>125</v>
      </c>
      <c r="Q109" s="72">
        <v>40</v>
      </c>
      <c r="R109" s="72">
        <v>8</v>
      </c>
      <c r="S109" s="106">
        <f>SUM(T109:Y109)</f>
        <v>27</v>
      </c>
      <c r="T109" s="72">
        <v>0</v>
      </c>
      <c r="U109" s="72">
        <v>13</v>
      </c>
      <c r="V109" s="72">
        <v>12</v>
      </c>
      <c r="W109" s="72">
        <v>2</v>
      </c>
      <c r="X109" s="72">
        <v>0</v>
      </c>
      <c r="Y109" s="72">
        <v>0</v>
      </c>
      <c r="Z109" s="106">
        <f t="shared" si="38"/>
        <v>9</v>
      </c>
      <c r="AA109" s="72">
        <v>0</v>
      </c>
      <c r="AB109" s="72">
        <v>9</v>
      </c>
      <c r="AC109" s="72">
        <v>0</v>
      </c>
      <c r="AD109" s="72">
        <v>0</v>
      </c>
      <c r="AE109" s="72">
        <v>0</v>
      </c>
      <c r="AF109" s="72">
        <v>0</v>
      </c>
      <c r="AG109" s="106">
        <f>SUM(AH109:AM109)</f>
        <v>2</v>
      </c>
      <c r="AH109" s="72">
        <v>0</v>
      </c>
      <c r="AI109" s="72">
        <v>2</v>
      </c>
      <c r="AJ109" s="72">
        <v>0</v>
      </c>
      <c r="AK109" s="72">
        <v>0</v>
      </c>
      <c r="AL109" s="72">
        <v>0</v>
      </c>
      <c r="AM109" s="72">
        <v>0</v>
      </c>
      <c r="AN109" s="120">
        <f>(M109+N109)/K109</f>
        <v>0.28947368421052633</v>
      </c>
      <c r="AO109" s="120">
        <f t="shared" si="39"/>
        <v>5.2631578947368418E-2</v>
      </c>
      <c r="AP109" s="27" t="s">
        <v>93</v>
      </c>
      <c r="AQ109" s="29" t="s">
        <v>85</v>
      </c>
      <c r="AR109" s="29" t="s">
        <v>109</v>
      </c>
      <c r="AS109" s="30" t="s">
        <v>87</v>
      </c>
      <c r="AT109" s="29" t="s">
        <v>94</v>
      </c>
      <c r="AU109" s="30" t="s">
        <v>98</v>
      </c>
      <c r="AV109" s="36">
        <v>0</v>
      </c>
      <c r="AW109" s="36"/>
      <c r="AX109" s="37"/>
      <c r="AY109" s="36"/>
      <c r="AZ109" s="36">
        <v>0.2</v>
      </c>
      <c r="BA109" s="36">
        <v>3.524</v>
      </c>
      <c r="BB109" s="36"/>
      <c r="BC109" s="123">
        <f t="shared" si="26"/>
        <v>3.7240000000000002</v>
      </c>
      <c r="BD109" s="24"/>
      <c r="BE109" s="24"/>
      <c r="BF109" s="24"/>
      <c r="BG109" s="24"/>
      <c r="BH109" s="124">
        <f t="shared" si="27"/>
        <v>3.7240000000000002</v>
      </c>
      <c r="BI109" s="45">
        <f t="shared" si="40"/>
        <v>9.8000000000000004E-2</v>
      </c>
      <c r="BJ109" s="39" t="s">
        <v>88</v>
      </c>
      <c r="BK109" s="136">
        <v>40</v>
      </c>
      <c r="BL109" s="137">
        <v>20</v>
      </c>
      <c r="BM109" s="137">
        <v>50</v>
      </c>
      <c r="BN109" s="137">
        <v>30</v>
      </c>
      <c r="BO109" s="137">
        <v>0</v>
      </c>
      <c r="BP109" s="137">
        <v>20</v>
      </c>
      <c r="BQ109" s="138">
        <f t="shared" si="28"/>
        <v>60</v>
      </c>
      <c r="BR109" s="138">
        <f t="shared" si="29"/>
        <v>80</v>
      </c>
      <c r="BS109" s="138">
        <f t="shared" si="30"/>
        <v>20</v>
      </c>
      <c r="BT109" s="138">
        <f t="shared" si="31"/>
        <v>160</v>
      </c>
      <c r="BU109" s="30"/>
      <c r="BV109" s="77"/>
      <c r="BW109" s="77"/>
      <c r="BX109" s="77"/>
      <c r="BY109" s="77"/>
      <c r="BZ109" s="77"/>
      <c r="CA109" s="77"/>
      <c r="CB109" s="77"/>
      <c r="CC109" s="77"/>
      <c r="CD109" s="77"/>
      <c r="CE109" s="77"/>
      <c r="CF109" s="77"/>
      <c r="CG109" s="77"/>
      <c r="CH109" s="77"/>
      <c r="CI109" s="77"/>
      <c r="CJ109" s="77"/>
      <c r="CK109" s="77"/>
      <c r="CL109" s="77"/>
      <c r="CM109" s="77"/>
      <c r="CN109" s="77"/>
      <c r="CO109" s="77"/>
      <c r="CP109" s="77"/>
      <c r="CQ109" s="77"/>
      <c r="CR109" s="77"/>
      <c r="CS109" s="77"/>
      <c r="CT109" s="77"/>
      <c r="CU109" s="77"/>
      <c r="CV109" s="77"/>
      <c r="CW109" s="77"/>
      <c r="CX109" s="77"/>
      <c r="CY109" s="77"/>
      <c r="CZ109" s="77"/>
      <c r="DA109" s="77"/>
      <c r="DB109" s="77"/>
      <c r="DC109" s="77"/>
      <c r="DD109" s="77"/>
      <c r="DE109" s="77"/>
      <c r="DF109" s="77"/>
      <c r="DG109" s="77"/>
      <c r="DH109" s="77"/>
      <c r="DI109" s="77"/>
      <c r="DJ109" s="77"/>
    </row>
    <row r="110" spans="1:114" ht="12.75" hidden="1" customHeight="1">
      <c r="A110" s="26" t="s">
        <v>396</v>
      </c>
      <c r="B110" s="30" t="s">
        <v>397</v>
      </c>
      <c r="C110" s="30" t="s">
        <v>394</v>
      </c>
      <c r="D110" s="30" t="s">
        <v>77</v>
      </c>
      <c r="E110" s="28" t="s">
        <v>78</v>
      </c>
      <c r="F110" s="25" t="s">
        <v>79</v>
      </c>
      <c r="G110" s="30" t="s">
        <v>80</v>
      </c>
      <c r="H110" s="30" t="s">
        <v>81</v>
      </c>
      <c r="I110" s="30" t="s">
        <v>94</v>
      </c>
      <c r="J110" s="28" t="s">
        <v>146</v>
      </c>
      <c r="K110" s="106">
        <v>0</v>
      </c>
      <c r="L110" s="33">
        <v>6</v>
      </c>
      <c r="M110" s="33">
        <v>0</v>
      </c>
      <c r="N110" s="33">
        <v>0</v>
      </c>
      <c r="O110" s="106">
        <f t="shared" si="41"/>
        <v>24</v>
      </c>
      <c r="P110" s="33">
        <v>24</v>
      </c>
      <c r="Q110" s="33">
        <v>0</v>
      </c>
      <c r="R110" s="33">
        <v>0</v>
      </c>
      <c r="S110" s="106">
        <v>0</v>
      </c>
      <c r="T110" s="33">
        <v>0</v>
      </c>
      <c r="U110" s="33">
        <v>6</v>
      </c>
      <c r="V110" s="33">
        <v>0</v>
      </c>
      <c r="W110" s="33">
        <v>0</v>
      </c>
      <c r="X110" s="33">
        <v>0</v>
      </c>
      <c r="Y110" s="33">
        <v>0</v>
      </c>
      <c r="Z110" s="106">
        <v>0</v>
      </c>
      <c r="AA110" s="33">
        <v>0</v>
      </c>
      <c r="AB110" s="33">
        <v>0</v>
      </c>
      <c r="AC110" s="33">
        <v>0</v>
      </c>
      <c r="AD110" s="33">
        <v>0</v>
      </c>
      <c r="AE110" s="33">
        <v>0</v>
      </c>
      <c r="AF110" s="33">
        <v>0</v>
      </c>
      <c r="AG110" s="106">
        <v>0</v>
      </c>
      <c r="AH110" s="33">
        <v>0</v>
      </c>
      <c r="AI110" s="33">
        <v>0</v>
      </c>
      <c r="AJ110" s="33">
        <v>0</v>
      </c>
      <c r="AK110" s="33">
        <v>0</v>
      </c>
      <c r="AL110" s="33">
        <v>0</v>
      </c>
      <c r="AM110" s="33">
        <v>0</v>
      </c>
      <c r="AN110" s="120">
        <f>(M110+N110)/BV110</f>
        <v>0</v>
      </c>
      <c r="AO110" s="120">
        <f>N110/BV110</f>
        <v>0</v>
      </c>
      <c r="AP110" s="27" t="s">
        <v>84</v>
      </c>
      <c r="AQ110" s="27" t="s">
        <v>85</v>
      </c>
      <c r="AR110" s="30" t="s">
        <v>94</v>
      </c>
      <c r="AS110" s="30" t="s">
        <v>146</v>
      </c>
      <c r="AT110" s="30" t="s">
        <v>120</v>
      </c>
      <c r="AU110" s="27" t="s">
        <v>119</v>
      </c>
      <c r="AV110" s="36">
        <v>0</v>
      </c>
      <c r="AW110" s="43"/>
      <c r="AX110" s="43"/>
      <c r="AY110" s="43"/>
      <c r="AZ110" s="37"/>
      <c r="BA110" s="36">
        <v>0.54</v>
      </c>
      <c r="BB110" s="37"/>
      <c r="BC110" s="123">
        <f t="shared" si="26"/>
        <v>0.54</v>
      </c>
      <c r="BD110" s="43"/>
      <c r="BE110" s="44"/>
      <c r="BF110" s="44"/>
      <c r="BG110" s="44"/>
      <c r="BH110" s="124">
        <f t="shared" si="27"/>
        <v>0.54</v>
      </c>
      <c r="BI110" s="45">
        <f>BH110/BV110</f>
        <v>9.0000000000000011E-2</v>
      </c>
      <c r="BJ110" s="39" t="s">
        <v>122</v>
      </c>
      <c r="BK110" s="136">
        <v>40</v>
      </c>
      <c r="BL110" s="137">
        <v>20</v>
      </c>
      <c r="BM110" s="137">
        <v>10</v>
      </c>
      <c r="BN110" s="137">
        <v>10</v>
      </c>
      <c r="BO110" s="137">
        <v>0</v>
      </c>
      <c r="BP110" s="137">
        <v>10</v>
      </c>
      <c r="BQ110" s="138">
        <f t="shared" si="28"/>
        <v>60</v>
      </c>
      <c r="BR110" s="138">
        <f t="shared" si="29"/>
        <v>20</v>
      </c>
      <c r="BS110" s="138">
        <f t="shared" si="30"/>
        <v>10</v>
      </c>
      <c r="BT110" s="138">
        <f t="shared" si="31"/>
        <v>90</v>
      </c>
      <c r="BU110" s="27" t="s">
        <v>184</v>
      </c>
      <c r="BV110" s="202">
        <v>6</v>
      </c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8"/>
      <c r="DD110" s="8"/>
      <c r="DE110" s="8"/>
      <c r="DF110" s="8"/>
      <c r="DG110" s="8"/>
      <c r="DH110" s="8"/>
      <c r="DI110" s="8"/>
      <c r="DJ110" s="8"/>
    </row>
    <row r="111" spans="1:114" ht="12.75" hidden="1" customHeight="1">
      <c r="A111" s="26" t="s">
        <v>398</v>
      </c>
      <c r="B111" s="58" t="s">
        <v>399</v>
      </c>
      <c r="C111" s="58" t="s">
        <v>394</v>
      </c>
      <c r="D111" s="58" t="s">
        <v>77</v>
      </c>
      <c r="E111" s="28" t="s">
        <v>78</v>
      </c>
      <c r="F111" s="26" t="s">
        <v>108</v>
      </c>
      <c r="G111" s="47" t="s">
        <v>92</v>
      </c>
      <c r="H111" s="47" t="s">
        <v>92</v>
      </c>
      <c r="I111" s="47" t="s">
        <v>100</v>
      </c>
      <c r="J111" s="47" t="s">
        <v>87</v>
      </c>
      <c r="K111" s="112">
        <v>30</v>
      </c>
      <c r="L111" s="54">
        <v>24</v>
      </c>
      <c r="M111" s="54">
        <v>4</v>
      </c>
      <c r="N111" s="53">
        <v>2</v>
      </c>
      <c r="O111" s="106">
        <f t="shared" si="41"/>
        <v>158</v>
      </c>
      <c r="P111" s="53">
        <v>122</v>
      </c>
      <c r="Q111" s="53">
        <v>28</v>
      </c>
      <c r="R111" s="53">
        <v>8</v>
      </c>
      <c r="S111" s="106">
        <f>SUM(T111:Y111)</f>
        <v>24</v>
      </c>
      <c r="T111" s="53">
        <v>0</v>
      </c>
      <c r="U111" s="53">
        <v>4</v>
      </c>
      <c r="V111" s="53">
        <v>8</v>
      </c>
      <c r="W111" s="53">
        <v>12</v>
      </c>
      <c r="X111" s="53">
        <v>0</v>
      </c>
      <c r="Y111" s="53">
        <v>0</v>
      </c>
      <c r="Z111" s="106">
        <f>SUM(AA111:AF111)</f>
        <v>4</v>
      </c>
      <c r="AA111" s="53">
        <v>0</v>
      </c>
      <c r="AB111" s="53">
        <v>0</v>
      </c>
      <c r="AC111" s="53">
        <v>0</v>
      </c>
      <c r="AD111" s="53">
        <v>4</v>
      </c>
      <c r="AE111" s="53">
        <v>0</v>
      </c>
      <c r="AF111" s="53">
        <v>0</v>
      </c>
      <c r="AG111" s="106">
        <f>SUM(AH111:AM111)</f>
        <v>2</v>
      </c>
      <c r="AH111" s="53">
        <v>0</v>
      </c>
      <c r="AI111" s="53">
        <v>2</v>
      </c>
      <c r="AJ111" s="53">
        <v>0</v>
      </c>
      <c r="AK111" s="53">
        <v>0</v>
      </c>
      <c r="AL111" s="53">
        <v>0</v>
      </c>
      <c r="AM111" s="53">
        <v>0</v>
      </c>
      <c r="AN111" s="122">
        <f>(Z111+AG111)/K111</f>
        <v>0.2</v>
      </c>
      <c r="AO111" s="120">
        <f>N111/K111</f>
        <v>6.6666666666666666E-2</v>
      </c>
      <c r="AP111" s="27" t="s">
        <v>93</v>
      </c>
      <c r="AQ111" s="47" t="s">
        <v>85</v>
      </c>
      <c r="AR111" s="47" t="s">
        <v>100</v>
      </c>
      <c r="AS111" s="47" t="s">
        <v>87</v>
      </c>
      <c r="AT111" s="47" t="s">
        <v>82</v>
      </c>
      <c r="AU111" s="58" t="s">
        <v>400</v>
      </c>
      <c r="AV111" s="36">
        <v>0.41</v>
      </c>
      <c r="AW111" s="43">
        <v>1</v>
      </c>
      <c r="AX111" s="43">
        <v>1.2205900000000001</v>
      </c>
      <c r="AY111" s="43"/>
      <c r="AZ111" s="37"/>
      <c r="BA111" s="37"/>
      <c r="BB111" s="37"/>
      <c r="BC111" s="123">
        <f t="shared" si="26"/>
        <v>2.6305899999999998</v>
      </c>
      <c r="BD111" s="43" t="s">
        <v>111</v>
      </c>
      <c r="BE111" s="44"/>
      <c r="BF111" s="44">
        <v>0.5</v>
      </c>
      <c r="BG111" s="44"/>
      <c r="BH111" s="124">
        <f t="shared" si="27"/>
        <v>3.1305899999999998</v>
      </c>
      <c r="BI111" s="45">
        <f>BH111/K111</f>
        <v>0.10435299999999999</v>
      </c>
      <c r="BJ111" s="39" t="s">
        <v>102</v>
      </c>
      <c r="BK111" s="136">
        <v>40</v>
      </c>
      <c r="BL111" s="137">
        <v>20</v>
      </c>
      <c r="BM111" s="137">
        <v>50</v>
      </c>
      <c r="BN111" s="137">
        <v>30</v>
      </c>
      <c r="BO111" s="137">
        <v>0</v>
      </c>
      <c r="BP111" s="137">
        <v>30</v>
      </c>
      <c r="BQ111" s="138">
        <f t="shared" si="28"/>
        <v>60</v>
      </c>
      <c r="BR111" s="138">
        <f t="shared" si="29"/>
        <v>80</v>
      </c>
      <c r="BS111" s="138">
        <f t="shared" si="30"/>
        <v>30</v>
      </c>
      <c r="BT111" s="138">
        <f t="shared" si="31"/>
        <v>170</v>
      </c>
      <c r="BU111" s="35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</row>
    <row r="112" spans="1:114" ht="12.75" hidden="1" customHeight="1">
      <c r="A112" s="24" t="s">
        <v>401</v>
      </c>
      <c r="B112" s="29" t="s">
        <v>402</v>
      </c>
      <c r="C112" s="30" t="s">
        <v>394</v>
      </c>
      <c r="D112" s="29" t="s">
        <v>77</v>
      </c>
      <c r="E112" s="28" t="s">
        <v>78</v>
      </c>
      <c r="F112" s="24" t="s">
        <v>79</v>
      </c>
      <c r="G112" s="29" t="s">
        <v>91</v>
      </c>
      <c r="H112" s="29" t="s">
        <v>92</v>
      </c>
      <c r="I112" s="76" t="s">
        <v>100</v>
      </c>
      <c r="J112" s="30" t="s">
        <v>87</v>
      </c>
      <c r="K112" s="106">
        <v>36</v>
      </c>
      <c r="L112" s="72">
        <v>24</v>
      </c>
      <c r="M112" s="72">
        <v>10</v>
      </c>
      <c r="N112" s="72">
        <v>2</v>
      </c>
      <c r="O112" s="107">
        <f t="shared" si="41"/>
        <v>166</v>
      </c>
      <c r="P112" s="72">
        <v>112</v>
      </c>
      <c r="Q112" s="72">
        <v>46</v>
      </c>
      <c r="R112" s="72">
        <v>8</v>
      </c>
      <c r="S112" s="107">
        <f>SUM(T112:Y112)</f>
        <v>24</v>
      </c>
      <c r="T112" s="72">
        <v>0</v>
      </c>
      <c r="U112" s="72">
        <v>12</v>
      </c>
      <c r="V112" s="72">
        <v>8</v>
      </c>
      <c r="W112" s="72">
        <v>4</v>
      </c>
      <c r="X112" s="72">
        <v>0</v>
      </c>
      <c r="Y112" s="72">
        <v>0</v>
      </c>
      <c r="Z112" s="107">
        <f>SUM(AA112:AF112)</f>
        <v>10</v>
      </c>
      <c r="AA112" s="72">
        <v>0</v>
      </c>
      <c r="AB112" s="72">
        <v>8</v>
      </c>
      <c r="AC112" s="72">
        <v>0</v>
      </c>
      <c r="AD112" s="72">
        <v>0</v>
      </c>
      <c r="AE112" s="72">
        <v>2</v>
      </c>
      <c r="AF112" s="72">
        <v>0</v>
      </c>
      <c r="AG112" s="107">
        <f>SUM(AH112:AM112)</f>
        <v>2</v>
      </c>
      <c r="AH112" s="72">
        <v>0</v>
      </c>
      <c r="AI112" s="72">
        <v>2</v>
      </c>
      <c r="AJ112" s="72">
        <v>0</v>
      </c>
      <c r="AK112" s="72">
        <v>0</v>
      </c>
      <c r="AL112" s="72">
        <v>0</v>
      </c>
      <c r="AM112" s="72">
        <v>0</v>
      </c>
      <c r="AN112" s="120">
        <f>(Z112+AG112)/K112</f>
        <v>0.33333333333333331</v>
      </c>
      <c r="AO112" s="120">
        <f>N112/K112</f>
        <v>5.5555555555555552E-2</v>
      </c>
      <c r="AP112" s="27" t="s">
        <v>93</v>
      </c>
      <c r="AQ112" s="29" t="s">
        <v>85</v>
      </c>
      <c r="AR112" s="29" t="s">
        <v>100</v>
      </c>
      <c r="AS112" s="30" t="s">
        <v>87</v>
      </c>
      <c r="AT112" s="29" t="s">
        <v>82</v>
      </c>
      <c r="AU112" s="30" t="s">
        <v>98</v>
      </c>
      <c r="AV112" s="36">
        <v>0</v>
      </c>
      <c r="AW112" s="36">
        <v>2</v>
      </c>
      <c r="AX112" s="36">
        <v>1.5436489200000001</v>
      </c>
      <c r="AY112" s="36"/>
      <c r="AZ112" s="37"/>
      <c r="BA112" s="37"/>
      <c r="BB112" s="37"/>
      <c r="BC112" s="123">
        <f t="shared" si="26"/>
        <v>3.5436489199999999</v>
      </c>
      <c r="BD112" s="24"/>
      <c r="BE112" s="24"/>
      <c r="BF112" s="44">
        <v>0.6</v>
      </c>
      <c r="BG112" s="24"/>
      <c r="BH112" s="124">
        <f t="shared" si="27"/>
        <v>4.1436489199999995</v>
      </c>
      <c r="BI112" s="45">
        <f>BH112/K112</f>
        <v>0.11510135888888888</v>
      </c>
      <c r="BJ112" s="39" t="s">
        <v>102</v>
      </c>
      <c r="BK112" s="136">
        <v>40</v>
      </c>
      <c r="BL112" s="137">
        <v>20</v>
      </c>
      <c r="BM112" s="137">
        <v>30</v>
      </c>
      <c r="BN112" s="137">
        <v>70</v>
      </c>
      <c r="BO112" s="137">
        <v>0</v>
      </c>
      <c r="BP112" s="137">
        <v>20</v>
      </c>
      <c r="BQ112" s="138">
        <f t="shared" si="28"/>
        <v>60</v>
      </c>
      <c r="BR112" s="138">
        <f t="shared" si="29"/>
        <v>100</v>
      </c>
      <c r="BS112" s="138">
        <f t="shared" si="30"/>
        <v>20</v>
      </c>
      <c r="BT112" s="138">
        <f t="shared" si="31"/>
        <v>180</v>
      </c>
      <c r="BU112" s="27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</row>
    <row r="113" spans="1:114" ht="12" hidden="1" customHeight="1">
      <c r="A113" s="24" t="s">
        <v>403</v>
      </c>
      <c r="B113" s="29" t="s">
        <v>404</v>
      </c>
      <c r="C113" s="30" t="s">
        <v>394</v>
      </c>
      <c r="D113" s="29" t="s">
        <v>77</v>
      </c>
      <c r="E113" s="28" t="s">
        <v>78</v>
      </c>
      <c r="F113" s="24" t="s">
        <v>108</v>
      </c>
      <c r="G113" s="29" t="s">
        <v>395</v>
      </c>
      <c r="H113" s="29" t="s">
        <v>395</v>
      </c>
      <c r="I113" s="76" t="s">
        <v>109</v>
      </c>
      <c r="J113" s="30" t="s">
        <v>140</v>
      </c>
      <c r="K113" s="106">
        <v>25</v>
      </c>
      <c r="L113" s="72">
        <v>18</v>
      </c>
      <c r="M113" s="72">
        <v>6</v>
      </c>
      <c r="N113" s="72">
        <v>1</v>
      </c>
      <c r="O113" s="106">
        <f t="shared" si="41"/>
        <v>113</v>
      </c>
      <c r="P113" s="72">
        <v>83</v>
      </c>
      <c r="Q113" s="72">
        <v>26</v>
      </c>
      <c r="R113" s="72">
        <v>4</v>
      </c>
      <c r="S113" s="106">
        <f>SUM(T113:Y113)</f>
        <v>18</v>
      </c>
      <c r="T113" s="72">
        <v>0</v>
      </c>
      <c r="U113" s="72">
        <v>8</v>
      </c>
      <c r="V113" s="72">
        <v>8</v>
      </c>
      <c r="W113" s="72">
        <v>2</v>
      </c>
      <c r="X113" s="72">
        <v>0</v>
      </c>
      <c r="Y113" s="72">
        <v>0</v>
      </c>
      <c r="Z113" s="106">
        <f>SUM(AA113:AF113)</f>
        <v>6</v>
      </c>
      <c r="AA113" s="72">
        <v>0</v>
      </c>
      <c r="AB113" s="72">
        <v>6</v>
      </c>
      <c r="AC113" s="72">
        <v>0</v>
      </c>
      <c r="AD113" s="72">
        <v>0</v>
      </c>
      <c r="AE113" s="72">
        <v>0</v>
      </c>
      <c r="AF113" s="72">
        <v>0</v>
      </c>
      <c r="AG113" s="106">
        <f>SUM(AH113:AM113)</f>
        <v>1</v>
      </c>
      <c r="AH113" s="72">
        <v>0</v>
      </c>
      <c r="AI113" s="72">
        <v>1</v>
      </c>
      <c r="AJ113" s="72">
        <v>0</v>
      </c>
      <c r="AK113" s="72">
        <v>0</v>
      </c>
      <c r="AL113" s="72">
        <v>0</v>
      </c>
      <c r="AM113" s="72">
        <v>0</v>
      </c>
      <c r="AN113" s="120">
        <f>(M113+N113)/K113</f>
        <v>0.28000000000000003</v>
      </c>
      <c r="AO113" s="120">
        <f>N113/K113</f>
        <v>0.04</v>
      </c>
      <c r="AP113" s="27" t="s">
        <v>93</v>
      </c>
      <c r="AQ113" s="29" t="s">
        <v>85</v>
      </c>
      <c r="AR113" s="29" t="s">
        <v>109</v>
      </c>
      <c r="AS113" s="30" t="s">
        <v>101</v>
      </c>
      <c r="AT113" s="29" t="s">
        <v>94</v>
      </c>
      <c r="AU113" s="30" t="s">
        <v>101</v>
      </c>
      <c r="AV113" s="36">
        <v>0</v>
      </c>
      <c r="AW113" s="36"/>
      <c r="AX113" s="36"/>
      <c r="AY113" s="36"/>
      <c r="AZ113" s="36">
        <v>0.3</v>
      </c>
      <c r="BA113" s="36">
        <v>2.15</v>
      </c>
      <c r="BB113" s="36"/>
      <c r="BC113" s="123">
        <f t="shared" si="26"/>
        <v>2.4499999999999997</v>
      </c>
      <c r="BD113" s="24"/>
      <c r="BE113" s="24"/>
      <c r="BF113" s="24"/>
      <c r="BG113" s="24"/>
      <c r="BH113" s="124">
        <f t="shared" si="27"/>
        <v>2.4499999999999997</v>
      </c>
      <c r="BI113" s="45">
        <f>BH113/K113</f>
        <v>9.799999999999999E-2</v>
      </c>
      <c r="BJ113" s="39" t="s">
        <v>88</v>
      </c>
      <c r="BK113" s="136">
        <v>40</v>
      </c>
      <c r="BL113" s="137">
        <v>20</v>
      </c>
      <c r="BM113" s="137">
        <v>50</v>
      </c>
      <c r="BN113" s="137">
        <v>10</v>
      </c>
      <c r="BO113" s="137">
        <v>0</v>
      </c>
      <c r="BP113" s="137">
        <v>20</v>
      </c>
      <c r="BQ113" s="138">
        <f t="shared" si="28"/>
        <v>60</v>
      </c>
      <c r="BR113" s="138">
        <f t="shared" si="29"/>
        <v>60</v>
      </c>
      <c r="BS113" s="138">
        <f t="shared" si="30"/>
        <v>20</v>
      </c>
      <c r="BT113" s="138">
        <f t="shared" si="31"/>
        <v>140</v>
      </c>
      <c r="BU113" s="30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  <c r="DJ113" s="8"/>
    </row>
    <row r="114" spans="1:114" ht="12.75" hidden="1" customHeight="1">
      <c r="A114" s="25" t="s">
        <v>405</v>
      </c>
      <c r="B114" s="30" t="s">
        <v>406</v>
      </c>
      <c r="C114" s="30" t="s">
        <v>295</v>
      </c>
      <c r="D114" s="30" t="s">
        <v>295</v>
      </c>
      <c r="E114" s="28" t="s">
        <v>107</v>
      </c>
      <c r="F114" s="25" t="s">
        <v>108</v>
      </c>
      <c r="G114" s="30" t="s">
        <v>92</v>
      </c>
      <c r="H114" s="30" t="s">
        <v>92</v>
      </c>
      <c r="I114" s="58" t="s">
        <v>109</v>
      </c>
      <c r="J114" s="58" t="s">
        <v>87</v>
      </c>
      <c r="K114" s="107">
        <v>2</v>
      </c>
      <c r="L114" s="33">
        <v>0</v>
      </c>
      <c r="M114" s="33">
        <v>0</v>
      </c>
      <c r="N114" s="33">
        <v>2</v>
      </c>
      <c r="O114" s="106">
        <f t="shared" si="41"/>
        <v>8</v>
      </c>
      <c r="P114" s="33">
        <v>0</v>
      </c>
      <c r="Q114" s="33">
        <v>0</v>
      </c>
      <c r="R114" s="33">
        <v>8</v>
      </c>
      <c r="S114" s="106">
        <f>SUM(T114:Y114)</f>
        <v>0</v>
      </c>
      <c r="T114" s="33">
        <v>0</v>
      </c>
      <c r="U114" s="33">
        <v>0</v>
      </c>
      <c r="V114" s="33">
        <v>0</v>
      </c>
      <c r="W114" s="33">
        <v>0</v>
      </c>
      <c r="X114" s="33">
        <v>0</v>
      </c>
      <c r="Y114" s="33">
        <v>0</v>
      </c>
      <c r="Z114" s="106">
        <f>SUM(AA114:AF114)</f>
        <v>0</v>
      </c>
      <c r="AA114" s="33">
        <v>0</v>
      </c>
      <c r="AB114" s="33">
        <v>0</v>
      </c>
      <c r="AC114" s="33">
        <v>0</v>
      </c>
      <c r="AD114" s="33">
        <v>0</v>
      </c>
      <c r="AE114" s="33">
        <v>0</v>
      </c>
      <c r="AF114" s="33">
        <v>0</v>
      </c>
      <c r="AG114" s="106">
        <f>SUM(AH114:AM114)</f>
        <v>2</v>
      </c>
      <c r="AH114" s="33">
        <v>0</v>
      </c>
      <c r="AI114" s="33">
        <v>2</v>
      </c>
      <c r="AJ114" s="33">
        <v>0</v>
      </c>
      <c r="AK114" s="33">
        <v>0</v>
      </c>
      <c r="AL114" s="33">
        <v>0</v>
      </c>
      <c r="AM114" s="33">
        <v>0</v>
      </c>
      <c r="AN114" s="120">
        <f>(Z114+AG114)/K114</f>
        <v>1</v>
      </c>
      <c r="AO114" s="120">
        <f>N114/K114</f>
        <v>1</v>
      </c>
      <c r="AP114" s="27" t="s">
        <v>93</v>
      </c>
      <c r="AQ114" s="27" t="s">
        <v>85</v>
      </c>
      <c r="AR114" s="58" t="s">
        <v>109</v>
      </c>
      <c r="AS114" s="58" t="s">
        <v>87</v>
      </c>
      <c r="AT114" s="58" t="s">
        <v>94</v>
      </c>
      <c r="AU114" s="35" t="s">
        <v>98</v>
      </c>
      <c r="AV114" s="36">
        <v>0</v>
      </c>
      <c r="AW114" s="43"/>
      <c r="AX114" s="43"/>
      <c r="AY114" s="43"/>
      <c r="AZ114" s="43">
        <v>0.208706</v>
      </c>
      <c r="BA114" s="37"/>
      <c r="BB114" s="37"/>
      <c r="BC114" s="123">
        <f t="shared" si="26"/>
        <v>0.208706</v>
      </c>
      <c r="BD114" s="43" t="s">
        <v>111</v>
      </c>
      <c r="BE114" s="44"/>
      <c r="BF114" s="44"/>
      <c r="BG114" s="44"/>
      <c r="BH114" s="124">
        <f t="shared" si="27"/>
        <v>0.208706</v>
      </c>
      <c r="BI114" s="45">
        <f>BH114/K114</f>
        <v>0.104353</v>
      </c>
      <c r="BJ114" s="39" t="s">
        <v>88</v>
      </c>
      <c r="BK114" s="136">
        <v>30</v>
      </c>
      <c r="BL114" s="137">
        <v>5</v>
      </c>
      <c r="BM114" s="137">
        <v>50</v>
      </c>
      <c r="BN114" s="137">
        <v>10</v>
      </c>
      <c r="BO114" s="137">
        <v>20</v>
      </c>
      <c r="BP114" s="137">
        <v>30</v>
      </c>
      <c r="BQ114" s="138">
        <f t="shared" si="28"/>
        <v>35</v>
      </c>
      <c r="BR114" s="138">
        <f t="shared" si="29"/>
        <v>60</v>
      </c>
      <c r="BS114" s="138">
        <f t="shared" si="30"/>
        <v>50</v>
      </c>
      <c r="BT114" s="138">
        <f t="shared" si="31"/>
        <v>145</v>
      </c>
      <c r="BU114" s="27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8"/>
      <c r="DD114" s="8"/>
      <c r="DE114" s="8"/>
      <c r="DF114" s="8"/>
      <c r="DG114" s="8"/>
      <c r="DH114" s="8"/>
      <c r="DI114" s="8"/>
      <c r="DJ114" s="8"/>
    </row>
    <row r="115" spans="1:114" ht="12.75" hidden="1" customHeight="1">
      <c r="A115" s="25" t="s">
        <v>407</v>
      </c>
      <c r="B115" s="29" t="s">
        <v>408</v>
      </c>
      <c r="C115" s="29" t="s">
        <v>295</v>
      </c>
      <c r="D115" s="29" t="s">
        <v>295</v>
      </c>
      <c r="E115" s="28" t="s">
        <v>107</v>
      </c>
      <c r="F115" s="25" t="s">
        <v>79</v>
      </c>
      <c r="G115" s="27" t="s">
        <v>91</v>
      </c>
      <c r="H115" s="27" t="s">
        <v>92</v>
      </c>
      <c r="I115" s="56" t="s">
        <v>94</v>
      </c>
      <c r="J115" s="28" t="s">
        <v>87</v>
      </c>
      <c r="K115" s="107">
        <v>0</v>
      </c>
      <c r="L115" s="33">
        <v>28</v>
      </c>
      <c r="M115" s="33">
        <v>10</v>
      </c>
      <c r="N115" s="48">
        <v>2</v>
      </c>
      <c r="O115" s="106">
        <f t="shared" si="41"/>
        <v>214</v>
      </c>
      <c r="P115" s="48">
        <v>132</v>
      </c>
      <c r="Q115" s="48">
        <v>42</v>
      </c>
      <c r="R115" s="48">
        <v>40</v>
      </c>
      <c r="S115" s="106">
        <v>0</v>
      </c>
      <c r="T115" s="48">
        <v>0</v>
      </c>
      <c r="U115" s="48">
        <v>13</v>
      </c>
      <c r="V115" s="48">
        <v>12</v>
      </c>
      <c r="W115" s="48">
        <v>3</v>
      </c>
      <c r="X115" s="48">
        <v>0</v>
      </c>
      <c r="Y115" s="48">
        <v>0</v>
      </c>
      <c r="Z115" s="106">
        <v>0</v>
      </c>
      <c r="AA115" s="33">
        <v>0</v>
      </c>
      <c r="AB115" s="33">
        <v>9</v>
      </c>
      <c r="AC115" s="33">
        <v>0</v>
      </c>
      <c r="AD115" s="33">
        <v>0</v>
      </c>
      <c r="AE115" s="33">
        <v>1</v>
      </c>
      <c r="AF115" s="33">
        <v>0</v>
      </c>
      <c r="AG115" s="106">
        <v>0</v>
      </c>
      <c r="AH115" s="33">
        <v>0</v>
      </c>
      <c r="AI115" s="33">
        <v>2</v>
      </c>
      <c r="AJ115" s="33">
        <v>0</v>
      </c>
      <c r="AK115" s="33">
        <v>0</v>
      </c>
      <c r="AL115" s="33">
        <v>0</v>
      </c>
      <c r="AM115" s="33">
        <v>0</v>
      </c>
      <c r="AN115" s="120">
        <f>(M115+N115)/BV115</f>
        <v>0.3</v>
      </c>
      <c r="AO115" s="120">
        <f>N115/BV115</f>
        <v>0.05</v>
      </c>
      <c r="AP115" s="27" t="s">
        <v>93</v>
      </c>
      <c r="AQ115" s="27" t="s">
        <v>85</v>
      </c>
      <c r="AR115" s="56" t="s">
        <v>94</v>
      </c>
      <c r="AS115" s="28" t="s">
        <v>140</v>
      </c>
      <c r="AT115" s="27" t="s">
        <v>120</v>
      </c>
      <c r="AU115" s="27" t="s">
        <v>119</v>
      </c>
      <c r="AV115" s="36">
        <v>0</v>
      </c>
      <c r="AW115" s="43"/>
      <c r="AX115" s="43"/>
      <c r="AY115" s="43"/>
      <c r="AZ115" s="43"/>
      <c r="BA115" s="43">
        <v>0.78996</v>
      </c>
      <c r="BB115" s="43">
        <v>3</v>
      </c>
      <c r="BC115" s="123">
        <f t="shared" si="26"/>
        <v>3.7899599999999998</v>
      </c>
      <c r="BD115" s="43" t="s">
        <v>111</v>
      </c>
      <c r="BE115" s="44"/>
      <c r="BF115" s="44"/>
      <c r="BG115" s="44"/>
      <c r="BH115" s="124">
        <f t="shared" si="27"/>
        <v>3.7899599999999998</v>
      </c>
      <c r="BI115" s="45">
        <f>BH115/BV115</f>
        <v>9.4749E-2</v>
      </c>
      <c r="BJ115" s="39" t="s">
        <v>88</v>
      </c>
      <c r="BK115" s="136">
        <v>30</v>
      </c>
      <c r="BL115" s="137">
        <v>5</v>
      </c>
      <c r="BM115" s="137">
        <v>10</v>
      </c>
      <c r="BN115" s="137">
        <v>10</v>
      </c>
      <c r="BO115" s="137">
        <v>20</v>
      </c>
      <c r="BP115" s="137">
        <v>20</v>
      </c>
      <c r="BQ115" s="138">
        <f t="shared" si="28"/>
        <v>35</v>
      </c>
      <c r="BR115" s="138">
        <f t="shared" si="29"/>
        <v>20</v>
      </c>
      <c r="BS115" s="138">
        <f t="shared" si="30"/>
        <v>40</v>
      </c>
      <c r="BT115" s="138">
        <f t="shared" si="31"/>
        <v>95</v>
      </c>
      <c r="BU115" s="35" t="s">
        <v>129</v>
      </c>
      <c r="BV115" s="202">
        <v>40</v>
      </c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8"/>
      <c r="DD115" s="8"/>
      <c r="DE115" s="8"/>
      <c r="DF115" s="8"/>
      <c r="DG115" s="8"/>
      <c r="DH115" s="8"/>
      <c r="DI115" s="8"/>
      <c r="DJ115" s="8"/>
    </row>
    <row r="116" spans="1:114" ht="12.75" hidden="1" customHeight="1">
      <c r="A116" s="25" t="s">
        <v>409</v>
      </c>
      <c r="B116" s="58" t="s">
        <v>410</v>
      </c>
      <c r="C116" s="29" t="s">
        <v>295</v>
      </c>
      <c r="D116" s="29" t="s">
        <v>295</v>
      </c>
      <c r="E116" s="28" t="s">
        <v>107</v>
      </c>
      <c r="F116" s="25" t="s">
        <v>79</v>
      </c>
      <c r="G116" s="27" t="s">
        <v>80</v>
      </c>
      <c r="H116" s="27" t="s">
        <v>81</v>
      </c>
      <c r="I116" s="56" t="s">
        <v>158</v>
      </c>
      <c r="J116" s="28" t="s">
        <v>83</v>
      </c>
      <c r="K116" s="112">
        <v>9</v>
      </c>
      <c r="L116" s="33">
        <v>9</v>
      </c>
      <c r="M116" s="33">
        <v>0</v>
      </c>
      <c r="N116" s="33">
        <v>0</v>
      </c>
      <c r="O116" s="107">
        <f t="shared" si="41"/>
        <v>36</v>
      </c>
      <c r="P116" s="33">
        <v>36</v>
      </c>
      <c r="Q116" s="33">
        <v>0</v>
      </c>
      <c r="R116" s="33">
        <v>0</v>
      </c>
      <c r="S116" s="107">
        <f>SUM(T116:Y116)</f>
        <v>9</v>
      </c>
      <c r="T116" s="33">
        <v>0</v>
      </c>
      <c r="U116" s="33">
        <v>9</v>
      </c>
      <c r="V116" s="33">
        <v>0</v>
      </c>
      <c r="W116" s="33">
        <v>0</v>
      </c>
      <c r="X116" s="33">
        <v>0</v>
      </c>
      <c r="Y116" s="33">
        <v>0</v>
      </c>
      <c r="Z116" s="107">
        <f>SUM(AA116:AF116)</f>
        <v>0</v>
      </c>
      <c r="AA116" s="33">
        <v>0</v>
      </c>
      <c r="AB116" s="33">
        <v>0</v>
      </c>
      <c r="AC116" s="33">
        <v>0</v>
      </c>
      <c r="AD116" s="33">
        <v>0</v>
      </c>
      <c r="AE116" s="33">
        <v>0</v>
      </c>
      <c r="AF116" s="33">
        <v>0</v>
      </c>
      <c r="AG116" s="107">
        <f>SUM(AH116:AM116)</f>
        <v>0</v>
      </c>
      <c r="AH116" s="33">
        <v>0</v>
      </c>
      <c r="AI116" s="33">
        <v>0</v>
      </c>
      <c r="AJ116" s="33">
        <v>0</v>
      </c>
      <c r="AK116" s="33">
        <v>0</v>
      </c>
      <c r="AL116" s="33">
        <v>0</v>
      </c>
      <c r="AM116" s="33">
        <v>0</v>
      </c>
      <c r="AN116" s="120">
        <f>(M116+N116)/K116</f>
        <v>0</v>
      </c>
      <c r="AO116" s="120">
        <f>N116/K116</f>
        <v>0</v>
      </c>
      <c r="AP116" s="27" t="s">
        <v>84</v>
      </c>
      <c r="AQ116" s="29" t="s">
        <v>85</v>
      </c>
      <c r="AR116" s="27" t="s">
        <v>158</v>
      </c>
      <c r="AS116" s="27" t="s">
        <v>83</v>
      </c>
      <c r="AT116" s="27" t="s">
        <v>100</v>
      </c>
      <c r="AU116" s="27" t="s">
        <v>140</v>
      </c>
      <c r="AV116" s="36">
        <v>0.752</v>
      </c>
      <c r="AW116" s="36"/>
      <c r="AX116" s="36"/>
      <c r="AY116" s="37"/>
      <c r="AZ116" s="37"/>
      <c r="BA116" s="37"/>
      <c r="BB116" s="37"/>
      <c r="BC116" s="123">
        <f t="shared" si="26"/>
        <v>0.752</v>
      </c>
      <c r="BD116" s="36"/>
      <c r="BE116" s="49"/>
      <c r="BF116" s="49"/>
      <c r="BG116" s="49"/>
      <c r="BH116" s="124">
        <f t="shared" si="27"/>
        <v>0.752</v>
      </c>
      <c r="BI116" s="45">
        <f>BH116/K116</f>
        <v>8.355555555555555E-2</v>
      </c>
      <c r="BJ116" s="39" t="s">
        <v>102</v>
      </c>
      <c r="BK116" s="136">
        <v>30</v>
      </c>
      <c r="BL116" s="137">
        <v>5</v>
      </c>
      <c r="BM116" s="137">
        <v>90</v>
      </c>
      <c r="BN116" s="137">
        <v>70</v>
      </c>
      <c r="BO116" s="137">
        <v>20</v>
      </c>
      <c r="BP116" s="137">
        <v>10</v>
      </c>
      <c r="BQ116" s="138">
        <f t="shared" si="28"/>
        <v>35</v>
      </c>
      <c r="BR116" s="138">
        <f t="shared" si="29"/>
        <v>160</v>
      </c>
      <c r="BS116" s="138">
        <f t="shared" si="30"/>
        <v>30</v>
      </c>
      <c r="BT116" s="138">
        <f t="shared" si="31"/>
        <v>225</v>
      </c>
      <c r="BU116" s="27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8"/>
      <c r="DD116" s="8"/>
      <c r="DE116" s="8"/>
      <c r="DF116" s="8"/>
      <c r="DG116" s="8"/>
      <c r="DH116" s="8"/>
      <c r="DI116" s="8"/>
      <c r="DJ116" s="8"/>
    </row>
    <row r="117" spans="1:114" ht="12.75" hidden="1" customHeight="1">
      <c r="A117" s="25" t="s">
        <v>411</v>
      </c>
      <c r="B117" s="58" t="s">
        <v>412</v>
      </c>
      <c r="C117" s="29" t="s">
        <v>295</v>
      </c>
      <c r="D117" s="29" t="s">
        <v>295</v>
      </c>
      <c r="E117" s="28" t="s">
        <v>107</v>
      </c>
      <c r="F117" s="25" t="s">
        <v>79</v>
      </c>
      <c r="G117" s="27" t="s">
        <v>80</v>
      </c>
      <c r="H117" s="27" t="s">
        <v>80</v>
      </c>
      <c r="I117" s="56" t="s">
        <v>158</v>
      </c>
      <c r="J117" s="28" t="s">
        <v>83</v>
      </c>
      <c r="K117" s="117">
        <v>19</v>
      </c>
      <c r="L117" s="33">
        <v>11</v>
      </c>
      <c r="M117" s="33">
        <v>8</v>
      </c>
      <c r="N117" s="33">
        <v>0</v>
      </c>
      <c r="O117" s="107">
        <f t="shared" si="41"/>
        <v>76</v>
      </c>
      <c r="P117" s="33">
        <v>44</v>
      </c>
      <c r="Q117" s="33">
        <v>32</v>
      </c>
      <c r="R117" s="33">
        <v>0</v>
      </c>
      <c r="S117" s="107">
        <f>SUM(T117:Y117)</f>
        <v>11</v>
      </c>
      <c r="T117" s="33">
        <v>0</v>
      </c>
      <c r="U117" s="33">
        <v>11</v>
      </c>
      <c r="V117" s="33">
        <v>0</v>
      </c>
      <c r="W117" s="33">
        <v>0</v>
      </c>
      <c r="X117" s="33">
        <v>0</v>
      </c>
      <c r="Y117" s="33">
        <v>0</v>
      </c>
      <c r="Z117" s="107">
        <f>SUM(AA117:AF117)</f>
        <v>8</v>
      </c>
      <c r="AA117" s="33">
        <v>0</v>
      </c>
      <c r="AB117" s="33">
        <v>8</v>
      </c>
      <c r="AC117" s="33">
        <v>0</v>
      </c>
      <c r="AD117" s="33">
        <v>0</v>
      </c>
      <c r="AE117" s="33">
        <v>0</v>
      </c>
      <c r="AF117" s="33">
        <v>0</v>
      </c>
      <c r="AG117" s="107">
        <f>SUM(AH117:AM117)</f>
        <v>0</v>
      </c>
      <c r="AH117" s="33">
        <v>0</v>
      </c>
      <c r="AI117" s="33">
        <v>0</v>
      </c>
      <c r="AJ117" s="33">
        <v>0</v>
      </c>
      <c r="AK117" s="33">
        <v>0</v>
      </c>
      <c r="AL117" s="33">
        <v>0</v>
      </c>
      <c r="AM117" s="33">
        <v>0</v>
      </c>
      <c r="AN117" s="120">
        <f>(M117+N117)/K117</f>
        <v>0.42105263157894735</v>
      </c>
      <c r="AO117" s="120">
        <f>N117/K117</f>
        <v>0</v>
      </c>
      <c r="AP117" s="27" t="s">
        <v>93</v>
      </c>
      <c r="AQ117" s="29" t="s">
        <v>85</v>
      </c>
      <c r="AR117" s="27" t="s">
        <v>158</v>
      </c>
      <c r="AS117" s="27" t="s">
        <v>83</v>
      </c>
      <c r="AT117" s="27" t="s">
        <v>100</v>
      </c>
      <c r="AU117" s="27" t="s">
        <v>140</v>
      </c>
      <c r="AV117" s="36">
        <v>2.2120000000000002</v>
      </c>
      <c r="AW117" s="36"/>
      <c r="AX117" s="36"/>
      <c r="AY117" s="37"/>
      <c r="AZ117" s="37"/>
      <c r="BA117" s="37"/>
      <c r="BB117" s="37"/>
      <c r="BC117" s="123">
        <f t="shared" si="26"/>
        <v>2.2120000000000002</v>
      </c>
      <c r="BD117" s="36"/>
      <c r="BE117" s="49"/>
      <c r="BF117" s="49"/>
      <c r="BG117" s="49"/>
      <c r="BH117" s="124">
        <f t="shared" si="27"/>
        <v>2.2120000000000002</v>
      </c>
      <c r="BI117" s="45">
        <f>BH117/K117</f>
        <v>0.11642105263157895</v>
      </c>
      <c r="BJ117" s="39" t="s">
        <v>102</v>
      </c>
      <c r="BK117" s="136">
        <v>30</v>
      </c>
      <c r="BL117" s="137">
        <v>5</v>
      </c>
      <c r="BM117" s="137">
        <v>90</v>
      </c>
      <c r="BN117" s="137">
        <v>70</v>
      </c>
      <c r="BO117" s="137">
        <v>20</v>
      </c>
      <c r="BP117" s="137">
        <v>20</v>
      </c>
      <c r="BQ117" s="138">
        <f t="shared" si="28"/>
        <v>35</v>
      </c>
      <c r="BR117" s="138">
        <f t="shared" si="29"/>
        <v>160</v>
      </c>
      <c r="BS117" s="138">
        <f t="shared" si="30"/>
        <v>40</v>
      </c>
      <c r="BT117" s="138">
        <f t="shared" si="31"/>
        <v>235</v>
      </c>
      <c r="BU117" s="27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8"/>
      <c r="DD117" s="8"/>
      <c r="DE117" s="8"/>
      <c r="DF117" s="8"/>
      <c r="DG117" s="8"/>
      <c r="DH117" s="8"/>
      <c r="DI117" s="8"/>
      <c r="DJ117" s="8"/>
    </row>
    <row r="118" spans="1:114" ht="12.75" hidden="1" customHeight="1">
      <c r="A118" s="24" t="s">
        <v>413</v>
      </c>
      <c r="B118" s="28" t="s">
        <v>414</v>
      </c>
      <c r="C118" s="28" t="s">
        <v>415</v>
      </c>
      <c r="D118" s="28" t="s">
        <v>295</v>
      </c>
      <c r="E118" s="28" t="s">
        <v>107</v>
      </c>
      <c r="F118" s="24" t="s">
        <v>79</v>
      </c>
      <c r="G118" s="28" t="s">
        <v>91</v>
      </c>
      <c r="H118" s="28" t="s">
        <v>92</v>
      </c>
      <c r="I118" s="58" t="s">
        <v>97</v>
      </c>
      <c r="J118" s="47" t="s">
        <v>99</v>
      </c>
      <c r="K118" s="118">
        <v>30</v>
      </c>
      <c r="L118" s="33">
        <v>20</v>
      </c>
      <c r="M118" s="33">
        <v>9</v>
      </c>
      <c r="N118" s="33">
        <v>1</v>
      </c>
      <c r="O118" s="106">
        <f t="shared" si="41"/>
        <v>139</v>
      </c>
      <c r="P118" s="33">
        <v>94</v>
      </c>
      <c r="Q118" s="33">
        <v>40</v>
      </c>
      <c r="R118" s="33">
        <v>5</v>
      </c>
      <c r="S118" s="106">
        <f>SUM(T118:Y118)</f>
        <v>20</v>
      </c>
      <c r="T118" s="33">
        <v>0</v>
      </c>
      <c r="U118" s="33">
        <v>9</v>
      </c>
      <c r="V118" s="33">
        <v>8</v>
      </c>
      <c r="W118" s="33">
        <v>3</v>
      </c>
      <c r="X118" s="33">
        <v>0</v>
      </c>
      <c r="Y118" s="33">
        <v>0</v>
      </c>
      <c r="Z118" s="106">
        <f>SUM(AA118:AF118)</f>
        <v>9</v>
      </c>
      <c r="AA118" s="33">
        <v>0</v>
      </c>
      <c r="AB118" s="33">
        <v>3</v>
      </c>
      <c r="AC118" s="33">
        <v>3</v>
      </c>
      <c r="AD118" s="33">
        <v>3</v>
      </c>
      <c r="AE118" s="33">
        <v>0</v>
      </c>
      <c r="AF118" s="33">
        <v>0</v>
      </c>
      <c r="AG118" s="106">
        <f>SUM(AH118:AM118)</f>
        <v>1</v>
      </c>
      <c r="AH118" s="33">
        <v>0</v>
      </c>
      <c r="AI118" s="33">
        <v>0</v>
      </c>
      <c r="AJ118" s="33">
        <v>1</v>
      </c>
      <c r="AK118" s="33">
        <v>0</v>
      </c>
      <c r="AL118" s="33">
        <v>0</v>
      </c>
      <c r="AM118" s="33">
        <v>0</v>
      </c>
      <c r="AN118" s="120">
        <f>(M118+N118)/K118</f>
        <v>0.33333333333333331</v>
      </c>
      <c r="AO118" s="120">
        <f>N118/K118</f>
        <v>3.3333333333333333E-2</v>
      </c>
      <c r="AP118" s="27" t="s">
        <v>93</v>
      </c>
      <c r="AQ118" s="28" t="s">
        <v>85</v>
      </c>
      <c r="AR118" s="27" t="s">
        <v>97</v>
      </c>
      <c r="AS118" s="47" t="s">
        <v>119</v>
      </c>
      <c r="AT118" s="35" t="s">
        <v>100</v>
      </c>
      <c r="AU118" s="47" t="s">
        <v>140</v>
      </c>
      <c r="AV118" s="36">
        <v>2.46014051</v>
      </c>
      <c r="AW118" s="43"/>
      <c r="AX118" s="43"/>
      <c r="AY118" s="43"/>
      <c r="AZ118" s="37"/>
      <c r="BA118" s="37"/>
      <c r="BB118" s="37"/>
      <c r="BC118" s="123">
        <f t="shared" si="26"/>
        <v>2.46014051</v>
      </c>
      <c r="BD118" s="43" t="s">
        <v>111</v>
      </c>
      <c r="BE118" s="44"/>
      <c r="BF118" s="44">
        <v>1</v>
      </c>
      <c r="BG118" s="44">
        <v>3.9600000000000003E-2</v>
      </c>
      <c r="BH118" s="124">
        <f t="shared" si="27"/>
        <v>3.4997405100000001</v>
      </c>
      <c r="BI118" s="45">
        <f>BH118/K118</f>
        <v>0.116658017</v>
      </c>
      <c r="BJ118" s="39" t="s">
        <v>102</v>
      </c>
      <c r="BK118" s="136">
        <v>30</v>
      </c>
      <c r="BL118" s="137">
        <v>5</v>
      </c>
      <c r="BM118" s="137">
        <v>80</v>
      </c>
      <c r="BN118" s="137">
        <v>70</v>
      </c>
      <c r="BO118" s="137">
        <v>0</v>
      </c>
      <c r="BP118" s="137">
        <v>20</v>
      </c>
      <c r="BQ118" s="138">
        <f t="shared" si="28"/>
        <v>35</v>
      </c>
      <c r="BR118" s="138">
        <f t="shared" si="29"/>
        <v>150</v>
      </c>
      <c r="BS118" s="138">
        <f t="shared" si="30"/>
        <v>20</v>
      </c>
      <c r="BT118" s="138">
        <f t="shared" si="31"/>
        <v>205</v>
      </c>
      <c r="BU118" s="35"/>
      <c r="BV118" s="8"/>
      <c r="BW118" s="46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8"/>
      <c r="DD118" s="8"/>
      <c r="DE118" s="8"/>
      <c r="DF118" s="8"/>
      <c r="DG118" s="8"/>
      <c r="DH118" s="8"/>
      <c r="DI118" s="8"/>
      <c r="DJ118" s="8"/>
    </row>
    <row r="119" spans="1:114" ht="12.75" hidden="1" customHeight="1">
      <c r="A119" s="24" t="s">
        <v>416</v>
      </c>
      <c r="B119" s="29" t="s">
        <v>417</v>
      </c>
      <c r="C119" s="29" t="s">
        <v>418</v>
      </c>
      <c r="D119" s="29" t="s">
        <v>117</v>
      </c>
      <c r="E119" s="28" t="s">
        <v>118</v>
      </c>
      <c r="F119" s="24" t="s">
        <v>108</v>
      </c>
      <c r="G119" s="27" t="s">
        <v>92</v>
      </c>
      <c r="H119" s="27" t="s">
        <v>92</v>
      </c>
      <c r="I119" s="31" t="s">
        <v>109</v>
      </c>
      <c r="J119" s="47" t="s">
        <v>87</v>
      </c>
      <c r="K119" s="107">
        <v>0</v>
      </c>
      <c r="L119" s="33">
        <v>10</v>
      </c>
      <c r="M119" s="33">
        <v>2</v>
      </c>
      <c r="N119" s="24">
        <v>2</v>
      </c>
      <c r="O119" s="106">
        <f t="shared" si="41"/>
        <v>43</v>
      </c>
      <c r="P119" s="24">
        <v>32</v>
      </c>
      <c r="Q119" s="24">
        <v>6</v>
      </c>
      <c r="R119" s="24">
        <v>5</v>
      </c>
      <c r="S119" s="106">
        <v>0</v>
      </c>
      <c r="T119" s="24">
        <v>0</v>
      </c>
      <c r="U119" s="24">
        <v>8</v>
      </c>
      <c r="V119" s="24">
        <v>2</v>
      </c>
      <c r="W119" s="24">
        <v>0</v>
      </c>
      <c r="X119" s="24">
        <v>0</v>
      </c>
      <c r="Y119" s="24">
        <v>0</v>
      </c>
      <c r="Z119" s="106">
        <v>0</v>
      </c>
      <c r="AA119" s="24">
        <v>0</v>
      </c>
      <c r="AB119" s="24">
        <v>2</v>
      </c>
      <c r="AC119" s="24">
        <v>0</v>
      </c>
      <c r="AD119" s="24">
        <v>0</v>
      </c>
      <c r="AE119" s="24">
        <v>0</v>
      </c>
      <c r="AF119" s="24">
        <v>0</v>
      </c>
      <c r="AG119" s="106">
        <v>0</v>
      </c>
      <c r="AH119" s="24">
        <v>1</v>
      </c>
      <c r="AI119" s="24">
        <v>1</v>
      </c>
      <c r="AJ119" s="24">
        <v>0</v>
      </c>
      <c r="AK119" s="24">
        <v>0</v>
      </c>
      <c r="AL119" s="24">
        <v>0</v>
      </c>
      <c r="AM119" s="24">
        <v>0</v>
      </c>
      <c r="AN119" s="120">
        <f>(M119+N119)/BV119</f>
        <v>0.2857142857142857</v>
      </c>
      <c r="AO119" s="120">
        <f>N119/BV119</f>
        <v>0.14285714285714285</v>
      </c>
      <c r="AP119" s="27" t="s">
        <v>93</v>
      </c>
      <c r="AQ119" s="27" t="s">
        <v>85</v>
      </c>
      <c r="AR119" s="35" t="s">
        <v>94</v>
      </c>
      <c r="AS119" s="47" t="s">
        <v>134</v>
      </c>
      <c r="AT119" s="35" t="s">
        <v>120</v>
      </c>
      <c r="AU119" s="35" t="s">
        <v>134</v>
      </c>
      <c r="AV119" s="36">
        <v>0.34618538999999998</v>
      </c>
      <c r="AW119" s="43"/>
      <c r="AX119" s="43"/>
      <c r="AY119" s="43"/>
      <c r="AZ119" s="43"/>
      <c r="BA119" s="36">
        <v>0.3</v>
      </c>
      <c r="BB119" s="36">
        <v>0.81499999999999995</v>
      </c>
      <c r="BC119" s="123">
        <f t="shared" si="26"/>
        <v>1.4611853899999998</v>
      </c>
      <c r="BD119" s="43" t="s">
        <v>111</v>
      </c>
      <c r="BE119" s="44"/>
      <c r="BF119" s="44"/>
      <c r="BG119" s="44"/>
      <c r="BH119" s="124">
        <f t="shared" si="27"/>
        <v>1.4611853899999998</v>
      </c>
      <c r="BI119" s="45">
        <f>BH119/BV119</f>
        <v>0.10437038499999998</v>
      </c>
      <c r="BJ119" s="39" t="s">
        <v>88</v>
      </c>
      <c r="BK119" s="136">
        <v>20</v>
      </c>
      <c r="BL119" s="137">
        <v>30</v>
      </c>
      <c r="BM119" s="137">
        <v>50</v>
      </c>
      <c r="BN119" s="137">
        <v>10</v>
      </c>
      <c r="BO119" s="137">
        <v>20</v>
      </c>
      <c r="BP119" s="137">
        <v>30</v>
      </c>
      <c r="BQ119" s="138">
        <f t="shared" si="28"/>
        <v>50</v>
      </c>
      <c r="BR119" s="138">
        <f t="shared" si="29"/>
        <v>60</v>
      </c>
      <c r="BS119" s="138">
        <f t="shared" si="30"/>
        <v>50</v>
      </c>
      <c r="BT119" s="138">
        <f t="shared" si="31"/>
        <v>160</v>
      </c>
      <c r="BU119" s="47" t="s">
        <v>419</v>
      </c>
      <c r="BV119" s="202">
        <v>14</v>
      </c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8"/>
      <c r="DD119" s="8"/>
      <c r="DE119" s="8"/>
      <c r="DF119" s="8"/>
      <c r="DG119" s="8"/>
      <c r="DH119" s="8"/>
      <c r="DI119" s="8"/>
      <c r="DJ119" s="8"/>
    </row>
    <row r="120" spans="1:114" ht="12.75" customHeight="1">
      <c r="A120" s="25" t="s">
        <v>420</v>
      </c>
      <c r="B120" s="30" t="s">
        <v>421</v>
      </c>
      <c r="C120" s="30" t="s">
        <v>422</v>
      </c>
      <c r="D120" s="30" t="s">
        <v>274</v>
      </c>
      <c r="E120" s="30" t="s">
        <v>275</v>
      </c>
      <c r="F120" s="25" t="s">
        <v>108</v>
      </c>
      <c r="G120" s="30" t="s">
        <v>92</v>
      </c>
      <c r="H120" s="30" t="s">
        <v>92</v>
      </c>
      <c r="I120" s="58" t="s">
        <v>86</v>
      </c>
      <c r="J120" s="47" t="s">
        <v>83</v>
      </c>
      <c r="K120" s="107">
        <v>2</v>
      </c>
      <c r="L120" s="33">
        <v>0</v>
      </c>
      <c r="M120" s="33">
        <v>0</v>
      </c>
      <c r="N120" s="33">
        <v>2</v>
      </c>
      <c r="O120" s="106">
        <f t="shared" si="41"/>
        <v>8</v>
      </c>
      <c r="P120" s="33">
        <v>0</v>
      </c>
      <c r="Q120" s="33">
        <v>0</v>
      </c>
      <c r="R120" s="33">
        <v>8</v>
      </c>
      <c r="S120" s="106">
        <f>SUM(T120:Y120)</f>
        <v>0</v>
      </c>
      <c r="T120" s="33">
        <v>0</v>
      </c>
      <c r="U120" s="33">
        <v>0</v>
      </c>
      <c r="V120" s="33">
        <v>0</v>
      </c>
      <c r="W120" s="33">
        <v>0</v>
      </c>
      <c r="X120" s="33">
        <v>0</v>
      </c>
      <c r="Y120" s="33">
        <v>0</v>
      </c>
      <c r="Z120" s="106">
        <f>SUM(AA120:AF120)</f>
        <v>0</v>
      </c>
      <c r="AA120" s="33">
        <v>0</v>
      </c>
      <c r="AB120" s="33">
        <v>0</v>
      </c>
      <c r="AC120" s="33">
        <v>0</v>
      </c>
      <c r="AD120" s="33">
        <v>0</v>
      </c>
      <c r="AE120" s="33">
        <v>0</v>
      </c>
      <c r="AF120" s="33">
        <v>0</v>
      </c>
      <c r="AG120" s="106">
        <f>SUM(AH120:AM120)</f>
        <v>2</v>
      </c>
      <c r="AH120" s="33">
        <v>0</v>
      </c>
      <c r="AI120" s="33">
        <v>2</v>
      </c>
      <c r="AJ120" s="33">
        <v>0</v>
      </c>
      <c r="AK120" s="33">
        <v>0</v>
      </c>
      <c r="AL120" s="33">
        <v>0</v>
      </c>
      <c r="AM120" s="33">
        <v>0</v>
      </c>
      <c r="AN120" s="120">
        <f>(Z120+AG120)/K120</f>
        <v>1</v>
      </c>
      <c r="AO120" s="120">
        <f>N120/K120</f>
        <v>1</v>
      </c>
      <c r="AP120" s="27" t="s">
        <v>93</v>
      </c>
      <c r="AQ120" s="27" t="s">
        <v>85</v>
      </c>
      <c r="AR120" s="58" t="s">
        <v>86</v>
      </c>
      <c r="AS120" s="58" t="s">
        <v>140</v>
      </c>
      <c r="AT120" s="58" t="s">
        <v>86</v>
      </c>
      <c r="AU120" s="35" t="s">
        <v>98</v>
      </c>
      <c r="AV120" s="36">
        <v>0</v>
      </c>
      <c r="AW120" s="43"/>
      <c r="AX120" s="43"/>
      <c r="AY120" s="43">
        <v>0.208706</v>
      </c>
      <c r="AZ120" s="37"/>
      <c r="BA120" s="37"/>
      <c r="BC120" s="123">
        <f t="shared" si="26"/>
        <v>0.208706</v>
      </c>
      <c r="BD120" s="43" t="s">
        <v>111</v>
      </c>
      <c r="BE120" s="44"/>
      <c r="BF120" s="44"/>
      <c r="BG120" s="44"/>
      <c r="BH120" s="124">
        <f t="shared" si="27"/>
        <v>0.208706</v>
      </c>
      <c r="BI120" s="45">
        <f>BH120/K120</f>
        <v>0.104353</v>
      </c>
      <c r="BJ120" s="39" t="s">
        <v>88</v>
      </c>
      <c r="BK120" s="136">
        <v>30</v>
      </c>
      <c r="BL120" s="137">
        <v>15</v>
      </c>
      <c r="BM120" s="137">
        <v>50</v>
      </c>
      <c r="BN120" s="137">
        <v>10</v>
      </c>
      <c r="BO120" s="137">
        <v>20</v>
      </c>
      <c r="BP120" s="137">
        <v>30</v>
      </c>
      <c r="BQ120" s="138">
        <f t="shared" si="28"/>
        <v>45</v>
      </c>
      <c r="BR120" s="138">
        <f t="shared" si="29"/>
        <v>60</v>
      </c>
      <c r="BS120" s="138">
        <f t="shared" si="30"/>
        <v>50</v>
      </c>
      <c r="BT120" s="138">
        <f t="shared" si="31"/>
        <v>155</v>
      </c>
      <c r="BU120" s="27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8"/>
      <c r="DD120" s="8"/>
      <c r="DE120" s="8"/>
      <c r="DF120" s="8"/>
      <c r="DG120" s="8"/>
      <c r="DH120" s="8"/>
      <c r="DI120" s="8"/>
      <c r="DJ120" s="8"/>
    </row>
    <row r="121" spans="1:114" ht="12.75" hidden="1" customHeight="1">
      <c r="A121" s="25" t="s">
        <v>423</v>
      </c>
      <c r="B121" s="30" t="s">
        <v>424</v>
      </c>
      <c r="C121" s="30" t="s">
        <v>425</v>
      </c>
      <c r="D121" s="29" t="s">
        <v>150</v>
      </c>
      <c r="E121" s="28" t="s">
        <v>151</v>
      </c>
      <c r="F121" s="25" t="s">
        <v>79</v>
      </c>
      <c r="G121" s="27" t="s">
        <v>91</v>
      </c>
      <c r="H121" s="27" t="s">
        <v>92</v>
      </c>
      <c r="I121" s="31" t="s">
        <v>109</v>
      </c>
      <c r="J121" s="30" t="s">
        <v>87</v>
      </c>
      <c r="K121" s="109">
        <v>0</v>
      </c>
      <c r="L121" s="33">
        <v>35</v>
      </c>
      <c r="M121" s="33">
        <v>12</v>
      </c>
      <c r="N121" s="33">
        <v>3</v>
      </c>
      <c r="O121" s="106">
        <f t="shared" si="41"/>
        <v>240</v>
      </c>
      <c r="P121" s="33">
        <v>180</v>
      </c>
      <c r="Q121" s="33">
        <v>46</v>
      </c>
      <c r="R121" s="33">
        <v>14</v>
      </c>
      <c r="S121" s="106">
        <v>0</v>
      </c>
      <c r="T121" s="33">
        <v>0</v>
      </c>
      <c r="U121" s="33">
        <v>15</v>
      </c>
      <c r="V121" s="33">
        <v>14</v>
      </c>
      <c r="W121" s="33">
        <v>6</v>
      </c>
      <c r="X121" s="33">
        <v>0</v>
      </c>
      <c r="Y121" s="33">
        <v>0</v>
      </c>
      <c r="Z121" s="106">
        <v>0</v>
      </c>
      <c r="AA121" s="33">
        <v>0</v>
      </c>
      <c r="AB121" s="33">
        <v>8</v>
      </c>
      <c r="AC121" s="33">
        <v>4</v>
      </c>
      <c r="AD121" s="33">
        <v>0</v>
      </c>
      <c r="AE121" s="33">
        <v>0</v>
      </c>
      <c r="AF121" s="33">
        <v>0</v>
      </c>
      <c r="AG121" s="106">
        <v>0</v>
      </c>
      <c r="AH121" s="33">
        <v>0</v>
      </c>
      <c r="AI121" s="33">
        <v>2</v>
      </c>
      <c r="AJ121" s="33">
        <v>1</v>
      </c>
      <c r="AK121" s="33">
        <v>0</v>
      </c>
      <c r="AL121" s="33">
        <v>0</v>
      </c>
      <c r="AM121" s="33">
        <v>0</v>
      </c>
      <c r="AN121" s="120">
        <f>(M121+N121)/BV121</f>
        <v>0.3</v>
      </c>
      <c r="AO121" s="120">
        <f>N121/BV121</f>
        <v>0.06</v>
      </c>
      <c r="AP121" s="27" t="s">
        <v>93</v>
      </c>
      <c r="AQ121" s="27" t="s">
        <v>85</v>
      </c>
      <c r="AR121" s="35" t="s">
        <v>109</v>
      </c>
      <c r="AS121" s="30" t="s">
        <v>134</v>
      </c>
      <c r="AT121" s="35" t="s">
        <v>120</v>
      </c>
      <c r="AU121" s="30" t="s">
        <v>119</v>
      </c>
      <c r="AV121" s="36">
        <v>0</v>
      </c>
      <c r="AW121" s="36"/>
      <c r="AX121" s="36"/>
      <c r="AY121" s="36"/>
      <c r="AZ121" s="36">
        <v>2.1176499999999998</v>
      </c>
      <c r="BA121" s="36">
        <v>1.9</v>
      </c>
      <c r="BB121" s="37"/>
      <c r="BC121" s="123">
        <f t="shared" si="26"/>
        <v>4.0176499999999997</v>
      </c>
      <c r="BD121" s="36" t="s">
        <v>111</v>
      </c>
      <c r="BE121" s="49"/>
      <c r="BF121" s="49">
        <v>1.2</v>
      </c>
      <c r="BG121" s="49"/>
      <c r="BH121" s="124">
        <f t="shared" si="27"/>
        <v>5.2176499999999999</v>
      </c>
      <c r="BI121" s="45">
        <f>BH121/BV121</f>
        <v>0.104353</v>
      </c>
      <c r="BJ121" s="39" t="s">
        <v>88</v>
      </c>
      <c r="BK121" s="136">
        <v>50</v>
      </c>
      <c r="BL121" s="137">
        <v>25</v>
      </c>
      <c r="BM121" s="137">
        <v>10</v>
      </c>
      <c r="BN121" s="137">
        <v>30</v>
      </c>
      <c r="BO121" s="137">
        <v>20</v>
      </c>
      <c r="BP121" s="137">
        <v>20</v>
      </c>
      <c r="BQ121" s="138">
        <f t="shared" si="28"/>
        <v>75</v>
      </c>
      <c r="BR121" s="138">
        <f t="shared" si="29"/>
        <v>40</v>
      </c>
      <c r="BS121" s="138">
        <f t="shared" si="30"/>
        <v>40</v>
      </c>
      <c r="BT121" s="138">
        <f t="shared" si="31"/>
        <v>155</v>
      </c>
      <c r="BU121" s="47" t="s">
        <v>331</v>
      </c>
      <c r="BV121" s="202">
        <v>50</v>
      </c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8"/>
      <c r="DD121" s="8"/>
      <c r="DE121" s="8"/>
      <c r="DF121" s="8"/>
      <c r="DG121" s="8"/>
      <c r="DH121" s="8"/>
      <c r="DI121" s="8"/>
      <c r="DJ121" s="8"/>
    </row>
    <row r="122" spans="1:114" ht="15.75" hidden="1" customHeight="1">
      <c r="A122" s="24" t="s">
        <v>426</v>
      </c>
      <c r="B122" s="27" t="s">
        <v>427</v>
      </c>
      <c r="C122" s="28" t="s">
        <v>428</v>
      </c>
      <c r="D122" s="29" t="s">
        <v>77</v>
      </c>
      <c r="E122" s="28" t="s">
        <v>78</v>
      </c>
      <c r="F122" s="24" t="s">
        <v>108</v>
      </c>
      <c r="G122" s="28" t="s">
        <v>92</v>
      </c>
      <c r="H122" s="28" t="s">
        <v>92</v>
      </c>
      <c r="I122" s="58" t="s">
        <v>109</v>
      </c>
      <c r="J122" s="58" t="s">
        <v>87</v>
      </c>
      <c r="K122" s="107">
        <v>2</v>
      </c>
      <c r="L122" s="33">
        <v>0</v>
      </c>
      <c r="M122" s="33">
        <v>0</v>
      </c>
      <c r="N122" s="33">
        <v>2</v>
      </c>
      <c r="O122" s="107">
        <v>7</v>
      </c>
      <c r="P122" s="33">
        <v>0</v>
      </c>
      <c r="Q122" s="33">
        <v>0</v>
      </c>
      <c r="R122" s="33">
        <v>7</v>
      </c>
      <c r="S122" s="107">
        <f>SUM(T122:Y122)</f>
        <v>0</v>
      </c>
      <c r="T122" s="33">
        <v>0</v>
      </c>
      <c r="U122" s="33">
        <v>0</v>
      </c>
      <c r="V122" s="33">
        <v>0</v>
      </c>
      <c r="W122" s="33">
        <v>0</v>
      </c>
      <c r="X122" s="33">
        <v>0</v>
      </c>
      <c r="Y122" s="33">
        <v>0</v>
      </c>
      <c r="Z122" s="107">
        <f>SUM(AA122:AF122)</f>
        <v>0</v>
      </c>
      <c r="AA122" s="33">
        <v>0</v>
      </c>
      <c r="AB122" s="33">
        <v>0</v>
      </c>
      <c r="AC122" s="33">
        <v>0</v>
      </c>
      <c r="AD122" s="33">
        <v>0</v>
      </c>
      <c r="AE122" s="33">
        <v>0</v>
      </c>
      <c r="AF122" s="33">
        <v>0</v>
      </c>
      <c r="AG122" s="107">
        <v>2</v>
      </c>
      <c r="AH122" s="33">
        <v>0</v>
      </c>
      <c r="AI122" s="33">
        <v>2</v>
      </c>
      <c r="AJ122" s="33">
        <v>0</v>
      </c>
      <c r="AK122" s="33">
        <v>0</v>
      </c>
      <c r="AL122" s="33">
        <v>0</v>
      </c>
      <c r="AM122" s="33">
        <v>0</v>
      </c>
      <c r="AN122" s="120">
        <f>(M122+N122)/K122</f>
        <v>1</v>
      </c>
      <c r="AO122" s="120">
        <f>N122/K122</f>
        <v>1</v>
      </c>
      <c r="AP122" s="27" t="s">
        <v>93</v>
      </c>
      <c r="AQ122" s="28" t="s">
        <v>85</v>
      </c>
      <c r="AR122" s="58" t="s">
        <v>109</v>
      </c>
      <c r="AS122" s="58" t="s">
        <v>87</v>
      </c>
      <c r="AT122" s="58" t="s">
        <v>109</v>
      </c>
      <c r="AU122" s="35" t="s">
        <v>119</v>
      </c>
      <c r="AV122" s="36">
        <v>0</v>
      </c>
      <c r="AW122" s="43"/>
      <c r="AX122" s="43"/>
      <c r="AY122" s="43"/>
      <c r="AZ122" s="43">
        <v>0.208706</v>
      </c>
      <c r="BA122" s="37"/>
      <c r="BB122" s="37"/>
      <c r="BC122" s="123">
        <f t="shared" si="26"/>
        <v>0.208706</v>
      </c>
      <c r="BD122" s="43" t="s">
        <v>111</v>
      </c>
      <c r="BE122" s="44"/>
      <c r="BF122" s="44"/>
      <c r="BG122" s="44"/>
      <c r="BH122" s="124">
        <f t="shared" si="27"/>
        <v>0.208706</v>
      </c>
      <c r="BI122" s="45">
        <f>BH122/K122</f>
        <v>0.104353</v>
      </c>
      <c r="BJ122" s="39" t="s">
        <v>102</v>
      </c>
      <c r="BK122" s="136">
        <v>40</v>
      </c>
      <c r="BL122" s="137">
        <v>20</v>
      </c>
      <c r="BM122" s="137">
        <v>50</v>
      </c>
      <c r="BN122" s="137">
        <v>10</v>
      </c>
      <c r="BO122" s="137">
        <v>20</v>
      </c>
      <c r="BP122" s="137">
        <v>30</v>
      </c>
      <c r="BQ122" s="138">
        <f t="shared" si="28"/>
        <v>60</v>
      </c>
      <c r="BR122" s="138">
        <f t="shared" si="29"/>
        <v>60</v>
      </c>
      <c r="BS122" s="138">
        <f t="shared" si="30"/>
        <v>50</v>
      </c>
      <c r="BT122" s="138">
        <f t="shared" si="31"/>
        <v>170</v>
      </c>
      <c r="BU122" s="27"/>
      <c r="BV122" s="8"/>
      <c r="BW122" s="46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  <c r="DE122" s="8"/>
      <c r="DF122" s="8"/>
      <c r="DG122" s="8"/>
      <c r="DH122" s="8"/>
      <c r="DI122" s="8"/>
      <c r="DJ122" s="8"/>
    </row>
    <row r="123" spans="1:114" ht="12.75" hidden="1" customHeight="1">
      <c r="A123" s="25" t="s">
        <v>429</v>
      </c>
      <c r="B123" s="29" t="s">
        <v>430</v>
      </c>
      <c r="C123" s="29" t="s">
        <v>431</v>
      </c>
      <c r="D123" s="29" t="s">
        <v>313</v>
      </c>
      <c r="E123" s="28" t="s">
        <v>151</v>
      </c>
      <c r="F123" s="25" t="s">
        <v>79</v>
      </c>
      <c r="G123" s="27" t="s">
        <v>80</v>
      </c>
      <c r="H123" s="27" t="s">
        <v>385</v>
      </c>
      <c r="I123" s="31" t="s">
        <v>100</v>
      </c>
      <c r="J123" s="47" t="s">
        <v>83</v>
      </c>
      <c r="K123" s="113">
        <v>8</v>
      </c>
      <c r="L123" s="48">
        <v>7</v>
      </c>
      <c r="M123" s="48">
        <v>1</v>
      </c>
      <c r="N123" s="33">
        <v>0</v>
      </c>
      <c r="O123" s="106">
        <f>SUM(P123:R123)</f>
        <v>36</v>
      </c>
      <c r="P123" s="33">
        <v>32</v>
      </c>
      <c r="Q123" s="33">
        <v>4</v>
      </c>
      <c r="R123" s="33">
        <v>0</v>
      </c>
      <c r="S123" s="106">
        <f>SUM(T123:Y123)</f>
        <v>7</v>
      </c>
      <c r="T123" s="33">
        <v>0</v>
      </c>
      <c r="U123" s="33">
        <v>3</v>
      </c>
      <c r="V123" s="33">
        <v>4</v>
      </c>
      <c r="W123" s="33">
        <v>0</v>
      </c>
      <c r="X123" s="33">
        <v>0</v>
      </c>
      <c r="Y123" s="33">
        <v>0</v>
      </c>
      <c r="Z123" s="106">
        <f>SUM(AA123:AF123)</f>
        <v>1</v>
      </c>
      <c r="AA123" s="33">
        <v>0</v>
      </c>
      <c r="AB123" s="33">
        <v>1</v>
      </c>
      <c r="AC123" s="33">
        <v>0</v>
      </c>
      <c r="AD123" s="33">
        <v>0</v>
      </c>
      <c r="AE123" s="33">
        <v>0</v>
      </c>
      <c r="AF123" s="33">
        <v>0</v>
      </c>
      <c r="AG123" s="106">
        <f>SUM(AH123:AM123)</f>
        <v>0</v>
      </c>
      <c r="AH123" s="33">
        <v>0</v>
      </c>
      <c r="AI123" s="33">
        <v>0</v>
      </c>
      <c r="AJ123" s="33">
        <v>0</v>
      </c>
      <c r="AK123" s="33">
        <v>0</v>
      </c>
      <c r="AL123" s="33">
        <v>0</v>
      </c>
      <c r="AM123" s="33">
        <v>0</v>
      </c>
      <c r="AN123" s="120">
        <f>(M123+N123)/K123</f>
        <v>0.125</v>
      </c>
      <c r="AO123" s="120">
        <f>N123/K123</f>
        <v>0</v>
      </c>
      <c r="AP123" s="27" t="s">
        <v>93</v>
      </c>
      <c r="AQ123" s="29" t="s">
        <v>85</v>
      </c>
      <c r="AR123" s="35" t="s">
        <v>100</v>
      </c>
      <c r="AS123" s="35" t="s">
        <v>83</v>
      </c>
      <c r="AT123" s="35" t="s">
        <v>100</v>
      </c>
      <c r="AU123" s="35" t="s">
        <v>119</v>
      </c>
      <c r="AV123" s="36">
        <v>0</v>
      </c>
      <c r="AW123" s="36">
        <v>0.78400000000000003</v>
      </c>
      <c r="AX123" s="37"/>
      <c r="AY123" s="37"/>
      <c r="AZ123" s="37"/>
      <c r="BA123" s="37"/>
      <c r="BB123" s="37"/>
      <c r="BC123" s="123">
        <f t="shared" si="26"/>
        <v>0.78400000000000003</v>
      </c>
      <c r="BD123" s="43" t="s">
        <v>111</v>
      </c>
      <c r="BE123" s="49"/>
      <c r="BF123" s="49"/>
      <c r="BG123" s="49"/>
      <c r="BH123" s="124">
        <f t="shared" si="27"/>
        <v>0.78400000000000003</v>
      </c>
      <c r="BI123" s="45">
        <f>BH123/K123</f>
        <v>9.8000000000000004E-2</v>
      </c>
      <c r="BJ123" s="39" t="s">
        <v>102</v>
      </c>
      <c r="BK123" s="136">
        <v>50</v>
      </c>
      <c r="BL123" s="137">
        <v>45</v>
      </c>
      <c r="BM123" s="137">
        <v>30</v>
      </c>
      <c r="BN123" s="137">
        <v>70</v>
      </c>
      <c r="BO123" s="137">
        <v>0</v>
      </c>
      <c r="BP123" s="137">
        <v>10</v>
      </c>
      <c r="BQ123" s="138">
        <f t="shared" si="28"/>
        <v>95</v>
      </c>
      <c r="BR123" s="138">
        <f t="shared" si="29"/>
        <v>100</v>
      </c>
      <c r="BS123" s="138">
        <f t="shared" si="30"/>
        <v>10</v>
      </c>
      <c r="BT123" s="138">
        <f t="shared" si="31"/>
        <v>205</v>
      </c>
      <c r="BU123" s="27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8"/>
      <c r="DD123" s="8"/>
      <c r="DE123" s="8"/>
      <c r="DF123" s="8"/>
      <c r="DG123" s="8"/>
      <c r="DH123" s="8"/>
      <c r="DI123" s="8"/>
      <c r="DJ123" s="8"/>
    </row>
    <row r="124" spans="1:114" ht="12.75" hidden="1" customHeight="1">
      <c r="A124" s="78"/>
      <c r="B124" s="79"/>
      <c r="C124" s="79"/>
      <c r="D124" s="79"/>
      <c r="E124" s="80"/>
      <c r="F124" s="78"/>
      <c r="G124" s="81"/>
      <c r="H124" s="81"/>
      <c r="I124" s="82"/>
      <c r="J124" s="82"/>
      <c r="K124" s="82"/>
      <c r="L124" s="83"/>
      <c r="M124" s="83"/>
      <c r="N124" s="83"/>
      <c r="O124" s="82"/>
      <c r="P124" s="84"/>
      <c r="Q124" s="84"/>
      <c r="R124" s="84"/>
      <c r="S124" s="82"/>
      <c r="T124" s="84"/>
      <c r="U124" s="84"/>
      <c r="V124" s="84"/>
      <c r="W124" s="84"/>
      <c r="X124" s="84"/>
      <c r="Y124" s="84"/>
      <c r="Z124" s="82"/>
      <c r="AA124" s="84"/>
      <c r="AB124" s="84"/>
      <c r="AC124" s="84"/>
      <c r="AD124" s="84"/>
      <c r="AE124" s="84"/>
      <c r="AF124" s="84"/>
      <c r="AG124" s="82"/>
      <c r="AH124" s="84"/>
      <c r="AI124" s="84"/>
      <c r="AJ124" s="84"/>
      <c r="AK124" s="84"/>
      <c r="AL124" s="84"/>
      <c r="AM124" s="84"/>
      <c r="AN124" s="84"/>
      <c r="AO124" s="85"/>
      <c r="AP124" s="86"/>
      <c r="AQ124" s="87"/>
      <c r="AR124" s="85"/>
      <c r="AS124" s="85"/>
      <c r="AT124" s="85"/>
      <c r="AU124" s="85"/>
      <c r="AV124" s="88"/>
      <c r="AW124" s="88"/>
      <c r="AX124" s="88"/>
      <c r="AY124" s="88"/>
      <c r="AZ124" s="88"/>
      <c r="BA124" s="88" t="s">
        <v>432</v>
      </c>
      <c r="BB124" s="88"/>
      <c r="BC124" s="88"/>
      <c r="BD124" s="88"/>
      <c r="BE124" s="88"/>
      <c r="BF124" s="88"/>
      <c r="BG124" s="88"/>
      <c r="BH124" s="88"/>
      <c r="BI124" s="89"/>
      <c r="BJ124" s="90"/>
      <c r="BK124" s="90"/>
      <c r="BL124" s="90"/>
      <c r="BM124" s="90"/>
      <c r="BN124" s="90"/>
      <c r="BO124" s="90"/>
      <c r="BP124" s="90"/>
      <c r="BQ124" s="90"/>
      <c r="BR124" s="90"/>
      <c r="BS124" s="90"/>
      <c r="BT124" s="90"/>
      <c r="BU124" s="177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8"/>
      <c r="DD124" s="8"/>
      <c r="DE124" s="8"/>
      <c r="DF124" s="8"/>
      <c r="DG124" s="8"/>
      <c r="DH124" s="8"/>
      <c r="DI124" s="8"/>
      <c r="DJ124" s="8"/>
    </row>
    <row r="125" spans="1:114" ht="12.75" hidden="1" customHeight="1">
      <c r="A125" s="78"/>
      <c r="B125" s="78"/>
      <c r="C125" s="79"/>
      <c r="D125" s="79"/>
      <c r="E125" s="80"/>
      <c r="F125" s="78"/>
      <c r="G125" s="81"/>
      <c r="H125" s="81"/>
      <c r="I125" s="82"/>
      <c r="J125" s="82"/>
      <c r="K125" s="185">
        <f t="shared" ref="K125:AM125" si="42">SUM(K6:K123)</f>
        <v>2640</v>
      </c>
      <c r="L125" s="81">
        <f t="shared" si="42"/>
        <v>2319</v>
      </c>
      <c r="M125" s="81">
        <f t="shared" si="42"/>
        <v>850</v>
      </c>
      <c r="N125" s="81">
        <f t="shared" si="42"/>
        <v>214</v>
      </c>
      <c r="O125" s="185">
        <f t="shared" si="42"/>
        <v>14581</v>
      </c>
      <c r="P125" s="81">
        <f t="shared" si="42"/>
        <v>10247</v>
      </c>
      <c r="Q125" s="81">
        <f t="shared" si="42"/>
        <v>3482</v>
      </c>
      <c r="R125" s="81">
        <f t="shared" si="42"/>
        <v>850</v>
      </c>
      <c r="S125" s="185">
        <f t="shared" si="42"/>
        <v>1797</v>
      </c>
      <c r="T125" s="81">
        <f t="shared" si="42"/>
        <v>91</v>
      </c>
      <c r="U125" s="81">
        <f t="shared" si="42"/>
        <v>1137</v>
      </c>
      <c r="V125" s="81">
        <f t="shared" si="42"/>
        <v>881</v>
      </c>
      <c r="W125" s="81">
        <f t="shared" si="42"/>
        <v>208</v>
      </c>
      <c r="X125" s="81">
        <f t="shared" si="42"/>
        <v>2</v>
      </c>
      <c r="Y125" s="81">
        <f t="shared" si="42"/>
        <v>0</v>
      </c>
      <c r="Z125" s="191">
        <f t="shared" si="42"/>
        <v>668</v>
      </c>
      <c r="AA125" s="81">
        <f t="shared" si="42"/>
        <v>136</v>
      </c>
      <c r="AB125" s="81">
        <f t="shared" si="42"/>
        <v>540</v>
      </c>
      <c r="AC125" s="81">
        <f t="shared" si="42"/>
        <v>59</v>
      </c>
      <c r="AD125" s="81">
        <f t="shared" si="42"/>
        <v>38</v>
      </c>
      <c r="AE125" s="81">
        <f t="shared" si="42"/>
        <v>75</v>
      </c>
      <c r="AF125" s="81">
        <f t="shared" si="42"/>
        <v>2</v>
      </c>
      <c r="AG125" s="191">
        <f t="shared" si="42"/>
        <v>175</v>
      </c>
      <c r="AH125" s="81">
        <f t="shared" si="42"/>
        <v>21</v>
      </c>
      <c r="AI125" s="81">
        <f t="shared" si="42"/>
        <v>163</v>
      </c>
      <c r="AJ125" s="81">
        <f t="shared" si="42"/>
        <v>30</v>
      </c>
      <c r="AK125" s="81">
        <f t="shared" si="42"/>
        <v>0</v>
      </c>
      <c r="AL125" s="81">
        <f t="shared" si="42"/>
        <v>0</v>
      </c>
      <c r="AM125" s="81">
        <f t="shared" si="42"/>
        <v>0</v>
      </c>
      <c r="AN125" s="197">
        <f>(M125+N125)/K125</f>
        <v>0.40303030303030302</v>
      </c>
      <c r="AO125" s="198">
        <f>N125/K125</f>
        <v>8.1060606060606055E-2</v>
      </c>
      <c r="AP125" s="84"/>
      <c r="AQ125" s="87"/>
      <c r="AR125" s="85"/>
      <c r="AS125" s="85"/>
      <c r="AT125" s="172"/>
      <c r="AU125" s="172"/>
      <c r="AV125" s="173">
        <f>SUM(AV6:AV123)</f>
        <v>79.178417370000005</v>
      </c>
      <c r="AW125" s="173">
        <f>SUM(AW6:AW123)</f>
        <v>45.236183290000007</v>
      </c>
      <c r="AX125" s="173">
        <f>SUM(AX6:AX123)</f>
        <v>46.839018029999991</v>
      </c>
      <c r="AY125" s="173">
        <f>SUM(AY6:AY123)</f>
        <v>44.873136050000006</v>
      </c>
      <c r="AZ125" s="173">
        <f>SUM(AZ6:AZ123)</f>
        <v>41.838015999999996</v>
      </c>
      <c r="BA125" s="173">
        <f>SUM(BA6:BA124)</f>
        <v>41.739383999999994</v>
      </c>
      <c r="BB125" s="173">
        <f>SUM(BB6:BB124)</f>
        <v>14.011360999999999</v>
      </c>
      <c r="BC125" s="173">
        <f>SUM(AV125:BB125)</f>
        <v>313.71551574</v>
      </c>
      <c r="BD125" s="173"/>
      <c r="BE125" s="174">
        <f>SUM(BE6:BE123)</f>
        <v>0</v>
      </c>
      <c r="BF125" s="174">
        <f>SUM(BF6:BF123)</f>
        <v>19.7</v>
      </c>
      <c r="BG125" s="174">
        <f>SUM(BG6:BG123)</f>
        <v>0.47320062999999996</v>
      </c>
      <c r="BH125" s="173">
        <f>SUM(BH6:BH123)</f>
        <v>333.88871636999988</v>
      </c>
      <c r="BI125" s="175"/>
      <c r="BJ125" s="176"/>
      <c r="BK125" s="90"/>
      <c r="BL125" s="90"/>
      <c r="BM125" s="90"/>
      <c r="BN125" s="90"/>
      <c r="BO125" s="90"/>
      <c r="BP125" s="90"/>
      <c r="BQ125" s="90"/>
      <c r="BR125" s="90"/>
      <c r="BS125" s="90"/>
      <c r="BT125" s="90"/>
      <c r="BU125" s="177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8"/>
      <c r="DD125" s="8"/>
      <c r="DE125" s="8"/>
      <c r="DF125" s="8"/>
      <c r="DG125" s="8"/>
      <c r="DH125" s="8"/>
      <c r="DI125" s="8"/>
      <c r="DJ125" s="8"/>
    </row>
    <row r="126" spans="1:114" ht="12.75" customHeight="1">
      <c r="A126" s="93"/>
      <c r="B126" s="94"/>
      <c r="C126" s="94"/>
      <c r="D126" s="94"/>
      <c r="E126" s="217" t="s">
        <v>511</v>
      </c>
      <c r="F126" s="218"/>
      <c r="G126" s="218"/>
      <c r="H126" s="218"/>
      <c r="I126" s="218"/>
      <c r="J126" s="219"/>
      <c r="K126" s="189">
        <f>K63+K107+K120</f>
        <v>58</v>
      </c>
      <c r="L126" s="208">
        <f t="shared" ref="L126:AG126" si="43">L63+L107+L120</f>
        <v>28</v>
      </c>
      <c r="M126" s="201">
        <f t="shared" si="43"/>
        <v>25</v>
      </c>
      <c r="N126" s="208">
        <f t="shared" si="43"/>
        <v>5</v>
      </c>
      <c r="O126" s="168"/>
      <c r="P126" s="208">
        <f t="shared" si="43"/>
        <v>130</v>
      </c>
      <c r="Q126" s="201">
        <f t="shared" si="43"/>
        <v>104</v>
      </c>
      <c r="R126" s="208">
        <f t="shared" si="43"/>
        <v>20</v>
      </c>
      <c r="S126" s="168"/>
      <c r="T126" s="208">
        <f t="shared" si="43"/>
        <v>0</v>
      </c>
      <c r="U126" s="201">
        <f t="shared" si="43"/>
        <v>12</v>
      </c>
      <c r="V126" s="201">
        <f t="shared" si="43"/>
        <v>14</v>
      </c>
      <c r="W126" s="201">
        <f t="shared" si="43"/>
        <v>2</v>
      </c>
      <c r="X126" s="201">
        <f t="shared" si="43"/>
        <v>0</v>
      </c>
      <c r="Y126" s="208">
        <f t="shared" si="43"/>
        <v>0</v>
      </c>
      <c r="Z126" s="168"/>
      <c r="AA126" s="208">
        <f t="shared" si="43"/>
        <v>0</v>
      </c>
      <c r="AB126" s="201">
        <f t="shared" si="43"/>
        <v>24</v>
      </c>
      <c r="AC126" s="201">
        <f t="shared" si="43"/>
        <v>0</v>
      </c>
      <c r="AD126" s="201">
        <f t="shared" si="43"/>
        <v>0</v>
      </c>
      <c r="AE126" s="201">
        <f t="shared" si="43"/>
        <v>1</v>
      </c>
      <c r="AF126" s="208">
        <f t="shared" si="43"/>
        <v>0</v>
      </c>
      <c r="AG126" s="168"/>
      <c r="AH126" s="190"/>
      <c r="AI126" s="8"/>
      <c r="AJ126" s="8"/>
      <c r="AK126" s="8"/>
      <c r="AL126" s="8"/>
      <c r="AM126" s="190"/>
      <c r="AN126" s="168"/>
      <c r="AO126" s="168"/>
      <c r="AP126" s="196"/>
      <c r="AQ126" s="96"/>
      <c r="AR126" s="98"/>
      <c r="AS126" s="98"/>
      <c r="AT126" s="164"/>
      <c r="AU126" s="164"/>
      <c r="AV126" s="167"/>
      <c r="AW126" s="165"/>
      <c r="AX126" s="165"/>
      <c r="AY126" s="165"/>
      <c r="AZ126" s="165"/>
      <c r="BA126" s="168"/>
      <c r="BB126" s="165"/>
      <c r="BC126" s="165"/>
      <c r="BD126" s="165"/>
      <c r="BE126" s="164"/>
      <c r="BF126" s="164"/>
      <c r="BG126" s="171"/>
      <c r="BH126" s="1"/>
      <c r="BI126" s="93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</row>
    <row r="127" spans="1:114" ht="12.75" customHeight="1">
      <c r="A127" s="93"/>
      <c r="B127" s="94"/>
      <c r="C127" s="94"/>
      <c r="D127" s="94"/>
      <c r="E127" s="95"/>
      <c r="F127" s="93"/>
      <c r="G127" s="95"/>
      <c r="H127" s="95"/>
      <c r="I127" s="96"/>
      <c r="J127" s="96"/>
      <c r="K127" s="186"/>
      <c r="M127" s="160"/>
      <c r="O127" s="192"/>
      <c r="P127" s="8"/>
      <c r="Q127" s="8"/>
      <c r="R127" s="8"/>
      <c r="S127" s="193"/>
      <c r="T127" s="8"/>
      <c r="U127" s="8"/>
      <c r="V127" s="8"/>
      <c r="W127" s="8"/>
      <c r="X127" s="8"/>
      <c r="Y127" s="8"/>
      <c r="Z127" s="193"/>
      <c r="AA127" s="8"/>
      <c r="AB127" s="8"/>
      <c r="AC127" s="8"/>
      <c r="AD127" s="8"/>
      <c r="AE127" s="8"/>
      <c r="AF127" s="8"/>
      <c r="AG127" s="193"/>
      <c r="AH127" s="8"/>
      <c r="AI127" s="8"/>
      <c r="AJ127" s="8"/>
      <c r="AK127" s="8"/>
      <c r="AL127" s="8"/>
      <c r="AM127" s="8"/>
      <c r="AN127" s="199"/>
      <c r="AO127" s="196"/>
      <c r="AP127" s="97"/>
      <c r="AQ127" s="96"/>
      <c r="AR127" s="98"/>
      <c r="AS127" s="98"/>
      <c r="AT127" s="164"/>
      <c r="AU127" s="164"/>
      <c r="AV127" s="168"/>
      <c r="AW127" s="165"/>
      <c r="AX127" s="166"/>
      <c r="AY127" s="166"/>
      <c r="AZ127" s="166"/>
      <c r="BA127" s="167"/>
      <c r="BB127" s="167"/>
      <c r="BC127" s="167"/>
      <c r="BD127" s="165"/>
      <c r="BE127" s="169"/>
      <c r="BF127" s="169"/>
      <c r="BG127" s="98"/>
      <c r="BH127" s="93"/>
      <c r="BI127" s="93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</row>
    <row r="128" spans="1:114" ht="12.75" customHeight="1">
      <c r="A128" s="93"/>
      <c r="B128" s="94"/>
      <c r="C128" s="94"/>
      <c r="D128" s="94"/>
      <c r="E128" s="95"/>
      <c r="F128" s="93"/>
      <c r="G128" s="95"/>
      <c r="H128" s="95"/>
      <c r="I128" s="96"/>
      <c r="J128" s="162"/>
      <c r="K128" s="159"/>
      <c r="M128" s="203"/>
      <c r="N128" s="9"/>
      <c r="O128" s="161"/>
      <c r="P128" s="8"/>
      <c r="Q128" s="8"/>
      <c r="R128" s="8"/>
      <c r="S128" s="15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2"/>
      <c r="AO128" s="97"/>
      <c r="AP128" s="97"/>
      <c r="AQ128" s="96"/>
      <c r="AR128" s="98"/>
      <c r="AS128" s="98"/>
      <c r="AT128" s="164"/>
      <c r="AU128" s="164"/>
      <c r="AV128" s="168"/>
      <c r="AW128" s="165"/>
      <c r="AX128" s="165"/>
      <c r="AY128" s="165"/>
      <c r="AZ128" s="165"/>
      <c r="BA128" s="165"/>
      <c r="BB128" s="165"/>
      <c r="BC128" s="165"/>
      <c r="BD128" s="165"/>
      <c r="BE128" s="164"/>
      <c r="BF128" s="164"/>
      <c r="BG128" s="98"/>
      <c r="BH128" s="93"/>
      <c r="BI128" s="93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</row>
    <row r="129" spans="1:114" ht="12.75" customHeight="1">
      <c r="A129" s="93"/>
      <c r="B129" s="94"/>
      <c r="C129" s="94"/>
      <c r="D129" s="94"/>
      <c r="E129" s="95"/>
      <c r="F129" s="93"/>
      <c r="G129" s="95"/>
      <c r="H129" s="95"/>
      <c r="I129" s="96"/>
      <c r="J129" s="96"/>
      <c r="K129" s="205"/>
      <c r="M129" s="206"/>
      <c r="N129" s="163"/>
      <c r="O129" s="207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162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2"/>
      <c r="AO129" s="97"/>
      <c r="AP129" s="97"/>
      <c r="AQ129" s="96"/>
      <c r="AR129" s="94"/>
      <c r="AS129" s="94"/>
      <c r="AT129" s="164"/>
      <c r="AU129" s="164"/>
      <c r="AV129" s="165"/>
      <c r="AW129" s="165"/>
      <c r="AX129" s="165"/>
      <c r="AY129" s="165"/>
      <c r="AZ129" s="165"/>
      <c r="BA129" s="165"/>
      <c r="BB129" s="165"/>
      <c r="BC129" s="165"/>
      <c r="BD129" s="165"/>
      <c r="BE129" s="164"/>
      <c r="BF129" s="164"/>
      <c r="BG129" s="98"/>
      <c r="BH129" s="93"/>
      <c r="BI129" s="93"/>
      <c r="BJ129" s="2"/>
      <c r="BK129" s="98"/>
      <c r="BL129" s="98"/>
      <c r="BM129" s="98"/>
      <c r="BN129" s="98"/>
      <c r="BO129" s="98"/>
      <c r="BP129" s="98"/>
      <c r="BQ129" s="98"/>
      <c r="BR129" s="98"/>
      <c r="BS129" s="98"/>
      <c r="BT129" s="98"/>
      <c r="BU129" s="98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</row>
    <row r="130" spans="1:114" ht="15" customHeight="1">
      <c r="C130" s="94"/>
      <c r="BJ130" s="2"/>
    </row>
    <row r="131" spans="1:114" ht="15" customHeight="1">
      <c r="C131" s="94"/>
    </row>
    <row r="132" spans="1:114" ht="15" customHeight="1">
      <c r="C132" s="94"/>
    </row>
    <row r="133" spans="1:114" ht="15" customHeight="1">
      <c r="C133" s="94"/>
    </row>
  </sheetData>
  <sheetProtection algorithmName="SHA-512" hashValue="7trHmqNvL4VAwx2SPq3xSo3kREp5XTKrudK5lC04v3gF3XXUVExfS50/FRFGLxMHlAxtW92lD9b/6Ao4b0bT9Q==" saltValue="KRYYyA/WgOJntztf7mrsVQ==" spinCount="100000" sheet="1" objects="1" scenarios="1"/>
  <autoFilter ref="A5:BV125" xr:uid="{068E5A19-5296-42D9-AE70-EF99580E9BE9}">
    <filterColumn colId="3">
      <filters>
        <filter val="Tay Coast"/>
      </filters>
    </filterColumn>
  </autoFilter>
  <mergeCells count="1">
    <mergeCell ref="E126:J126"/>
  </mergeCells>
  <dataValidations count="1">
    <dataValidation type="list" allowBlank="1" showErrorMessage="1" sqref="F6:F123" xr:uid="{E52BA448-B5AA-42EC-84B8-27BF5AD879B3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ErrorMessage="1" xr:uid="{71E4B490-592D-4F72-A462-C31E4FFF5DE0}">
          <x14:formula1>
            <xm:f>'SHIP WD'!#REF!</xm:f>
          </x14:formula1>
          <xm:sqref>AO124:AU124 D124:D125 H124:J125 AQ125:AU125</xm:sqref>
        </x14:dataValidation>
        <x14:dataValidation type="list" allowBlank="1" xr:uid="{FABA1F38-0A7E-4601-A133-393E0453A7D3}">
          <x14:formula1>
            <xm:f>Codes!$A$39:$A$49</xm:f>
          </x14:formula1>
          <xm:sqref>D6:D8 D119:D123 D56:D58 D60:D117 D11:D54</xm:sqref>
        </x14:dataValidation>
        <x14:dataValidation type="list" allowBlank="1" xr:uid="{0A237FD9-F751-4793-B903-6EDF846B339A}">
          <x14:formula1>
            <xm:f>Codes!$A$56:$A$65</xm:f>
          </x14:formula1>
          <xm:sqref>AR43:AR44</xm:sqref>
        </x14:dataValidation>
        <x14:dataValidation type="list" allowBlank="1" xr:uid="{DB01C3EF-1815-4647-8BBC-A18DB8E8FC9E}">
          <x14:formula1>
            <xm:f>Codes!$A$88:$A$91</xm:f>
          </x14:formula1>
          <xm:sqref>AQ6:AQ8 AQ54 AQ119:AQ121 AQ123 AQ47:AQ52 AQ56:AQ117 AQ11:AQ37 AQ39:AQ44</xm:sqref>
        </x14:dataValidation>
        <x14:dataValidation type="list" allowBlank="1" xr:uid="{E68B440E-D4D1-4B6D-980B-89A8D47855BA}">
          <x14:formula1>
            <xm:f>Codes!$A$56:$A$64</xm:f>
          </x14:formula1>
          <xm:sqref>I43:I44</xm:sqref>
        </x14:dataValidation>
        <x14:dataValidation type="list" allowBlank="1" xr:uid="{E4CB1B32-BCEF-4F96-8216-399CFB2BFF10}">
          <x14:formula1>
            <xm:f>Codes!$A$56:$A$72</xm:f>
          </x14:formula1>
          <xm:sqref>AR6:AR42 I6:I42 AT6:AT123 I44:I123 AR44:AR123</xm:sqref>
        </x14:dataValidation>
        <x14:dataValidation type="list" allowBlank="1" xr:uid="{4DD26D22-3DAD-4CFD-9EF3-58F3E4B1662C}">
          <x14:formula1>
            <xm:f>Codes!$A$24:$A$31</xm:f>
          </x14:formula1>
          <xm:sqref>G6:H8 G119:H121 G123:H123 G56:H117 G11:H37 G39:H52</xm:sqref>
        </x14:dataValidation>
        <x14:dataValidation type="list" allowBlank="1" xr:uid="{B23FC390-E9AC-4DF8-B1A2-CBA3F3228009}">
          <x14:formula1>
            <xm:f>Codes!$A$75:$A$80</xm:f>
          </x14:formula1>
          <xm:sqref>AO6:AP123</xm:sqref>
        </x14:dataValidation>
        <x14:dataValidation type="list" allowBlank="1" xr:uid="{32D0E397-2855-4D98-A573-80B00AA03040}">
          <x14:formula1>
            <xm:f>Codes!$B$6:$B$8</xm:f>
          </x14:formula1>
          <xm:sqref>BJ6:BJ123</xm:sqref>
        </x14:dataValidation>
        <x14:dataValidation type="list" allowBlank="1" xr:uid="{7D1AADF1-A910-420E-9157-9E1CE265C6E8}">
          <x14:formula1>
            <xm:f>Codes!$C$39:$C$43</xm:f>
          </x14:formula1>
          <xm:sqref>E6:E123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9F2E4-9D88-4900-815E-FA37729FB4EA}">
  <sheetPr filterMode="1"/>
  <dimension ref="A1:DJ133"/>
  <sheetViews>
    <sheetView tabSelected="1" workbookViewId="0">
      <selection activeCell="K126" sqref="K126"/>
    </sheetView>
  </sheetViews>
  <sheetFormatPr defaultColWidth="14.42578125" defaultRowHeight="15" customHeight="1" outlineLevelCol="1"/>
  <cols>
    <col min="1" max="1" width="10.5703125" customWidth="1"/>
    <col min="2" max="2" width="45.42578125" customWidth="1"/>
    <col min="3" max="3" width="18" customWidth="1"/>
    <col min="4" max="4" width="23" customWidth="1"/>
    <col min="5" max="5" width="14.140625" customWidth="1"/>
    <col min="6" max="6" width="9.85546875" customWidth="1"/>
    <col min="7" max="8" width="9.42578125" customWidth="1"/>
    <col min="9" max="10" width="10.85546875" customWidth="1"/>
    <col min="11" max="11" width="7.28515625" customWidth="1"/>
    <col min="12" max="14" width="7.28515625" hidden="1" customWidth="1" outlineLevel="1"/>
    <col min="15" max="15" width="8.42578125" customWidth="1" collapsed="1"/>
    <col min="16" max="18" width="7.28515625" hidden="1" customWidth="1" outlineLevel="1"/>
    <col min="19" max="19" width="7.28515625" customWidth="1" collapsed="1"/>
    <col min="20" max="25" width="7.28515625" hidden="1" customWidth="1" outlineLevel="1"/>
    <col min="26" max="26" width="7.28515625" customWidth="1" collapsed="1"/>
    <col min="27" max="32" width="7.28515625" hidden="1" customWidth="1" outlineLevel="1"/>
    <col min="33" max="33" width="7.28515625" customWidth="1" collapsed="1"/>
    <col min="34" max="39" width="5" hidden="1" customWidth="1" outlineLevel="1"/>
    <col min="40" max="40" width="5.85546875" customWidth="1" collapsed="1"/>
    <col min="41" max="41" width="6.7109375" customWidth="1"/>
    <col min="42" max="42" width="9" customWidth="1"/>
    <col min="43" max="43" width="7.85546875" customWidth="1"/>
    <col min="44" max="45" width="10.85546875" customWidth="1"/>
    <col min="46" max="46" width="12.28515625" customWidth="1"/>
    <col min="47" max="47" width="12.5703125" customWidth="1"/>
    <col min="48" max="48" width="9.42578125" customWidth="1" outlineLevel="1"/>
    <col min="49" max="51" width="9.28515625" customWidth="1" outlineLevel="1"/>
    <col min="52" max="54" width="9.5703125" customWidth="1"/>
    <col min="55" max="55" width="15.85546875" customWidth="1"/>
    <col min="56" max="56" width="9.5703125" customWidth="1"/>
    <col min="57" max="58" width="9.140625" customWidth="1"/>
    <col min="59" max="59" width="8" customWidth="1"/>
    <col min="60" max="61" width="11" customWidth="1"/>
    <col min="62" max="62" width="11.42578125" customWidth="1"/>
    <col min="63" max="72" width="6" hidden="1" customWidth="1" outlineLevel="1"/>
    <col min="73" max="73" width="22.85546875" customWidth="1" collapsed="1"/>
    <col min="74" max="74" width="1.42578125" customWidth="1"/>
    <col min="75" max="114" width="9.140625" customWidth="1"/>
  </cols>
  <sheetData>
    <row r="1" spans="1:114" ht="32.25" customHeight="1">
      <c r="A1" s="3"/>
      <c r="B1" s="129"/>
      <c r="C1" s="130"/>
      <c r="D1" s="4"/>
      <c r="E1" s="131"/>
      <c r="F1" s="3"/>
      <c r="G1" s="131"/>
      <c r="H1" s="131"/>
      <c r="I1" s="131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132"/>
      <c r="AA1" s="5"/>
      <c r="AB1" s="5"/>
      <c r="AC1" s="5"/>
      <c r="AD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2"/>
      <c r="AU1" s="2"/>
      <c r="AV1" s="6"/>
      <c r="AW1" s="7"/>
      <c r="AX1" s="8"/>
      <c r="AY1" s="8"/>
      <c r="AZ1" s="8"/>
      <c r="BA1" s="8"/>
      <c r="BB1" s="8"/>
      <c r="BD1" s="9"/>
      <c r="BE1" s="9"/>
      <c r="BF1" s="9"/>
      <c r="BG1" s="133"/>
      <c r="BH1" s="104"/>
      <c r="BI1" s="105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</row>
    <row r="2" spans="1:114" ht="19.5" customHeight="1">
      <c r="A2" s="10" t="s">
        <v>0</v>
      </c>
      <c r="B2" s="5"/>
      <c r="C2" s="5"/>
      <c r="D2" s="5"/>
      <c r="E2" s="5"/>
      <c r="F2" s="10"/>
      <c r="G2" s="5"/>
      <c r="H2" s="11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12"/>
      <c r="AA2" s="5"/>
      <c r="AB2" s="5"/>
      <c r="AC2" s="5"/>
      <c r="AD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2"/>
      <c r="AU2" s="2"/>
      <c r="AV2" s="7"/>
      <c r="AW2" s="7"/>
      <c r="AX2" s="8"/>
      <c r="AY2" s="13"/>
      <c r="AZ2" s="14"/>
      <c r="BA2" s="14"/>
      <c r="BB2" s="14"/>
      <c r="BD2" s="9"/>
      <c r="BE2" s="9"/>
      <c r="BF2" s="9"/>
      <c r="BG2" s="104"/>
      <c r="BH2" s="104"/>
      <c r="BI2" s="133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</row>
    <row r="3" spans="1:114" ht="3.75" customHeight="1">
      <c r="A3" s="3"/>
      <c r="B3" s="5"/>
      <c r="C3" s="5"/>
      <c r="D3" s="5"/>
      <c r="E3" s="5"/>
      <c r="F3" s="3"/>
      <c r="G3" s="5"/>
      <c r="H3" s="11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2"/>
      <c r="AU3" s="2"/>
      <c r="AV3" s="7"/>
      <c r="AW3" s="7"/>
      <c r="AX3" s="7"/>
      <c r="AY3" s="7"/>
      <c r="AZ3" s="7"/>
      <c r="BA3" s="7"/>
      <c r="BB3" s="7"/>
      <c r="BC3" s="7"/>
      <c r="BD3" s="2"/>
      <c r="BE3" s="2"/>
      <c r="BF3" s="2"/>
      <c r="BG3" s="2"/>
      <c r="BH3" s="15"/>
      <c r="BI3" s="3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</row>
    <row r="4" spans="1:114" ht="3.75" customHeight="1">
      <c r="A4" s="3"/>
      <c r="B4" s="2"/>
      <c r="C4" s="2"/>
      <c r="D4" s="16"/>
      <c r="E4" s="9"/>
      <c r="F4" s="3"/>
      <c r="G4" s="9"/>
      <c r="H4" s="9"/>
      <c r="I4" s="8"/>
      <c r="J4" s="8"/>
      <c r="K4" s="9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5"/>
      <c r="AO4" s="2"/>
      <c r="AP4" s="2"/>
      <c r="AQ4" s="2"/>
      <c r="AR4" s="2"/>
      <c r="AS4" s="2"/>
      <c r="AT4" s="2"/>
      <c r="AU4" s="2"/>
      <c r="AV4" s="7"/>
      <c r="AW4" s="7"/>
      <c r="AX4" s="7"/>
      <c r="AY4" s="7"/>
      <c r="AZ4" s="7"/>
      <c r="BA4" s="7"/>
      <c r="BB4" s="7"/>
      <c r="BC4" s="7"/>
      <c r="BD4" s="2"/>
      <c r="BE4" s="2"/>
      <c r="BF4" s="2"/>
      <c r="BG4" s="2"/>
      <c r="BH4" s="15"/>
      <c r="BI4" s="15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</row>
    <row r="5" spans="1:114" ht="128.25" customHeight="1">
      <c r="A5" s="19" t="s">
        <v>1</v>
      </c>
      <c r="B5" s="20" t="s">
        <v>2</v>
      </c>
      <c r="C5" s="20" t="s">
        <v>3</v>
      </c>
      <c r="D5" s="21" t="s">
        <v>4</v>
      </c>
      <c r="E5" s="21" t="s">
        <v>5</v>
      </c>
      <c r="F5" s="19" t="s">
        <v>6</v>
      </c>
      <c r="G5" s="19" t="s">
        <v>7</v>
      </c>
      <c r="H5" s="19" t="s">
        <v>8</v>
      </c>
      <c r="I5" s="17" t="s">
        <v>9</v>
      </c>
      <c r="J5" s="17" t="s">
        <v>10</v>
      </c>
      <c r="K5" s="17" t="s">
        <v>11</v>
      </c>
      <c r="L5" s="22" t="s">
        <v>12</v>
      </c>
      <c r="M5" s="22" t="s">
        <v>13</v>
      </c>
      <c r="N5" s="22" t="s">
        <v>14</v>
      </c>
      <c r="O5" s="17" t="s">
        <v>15</v>
      </c>
      <c r="P5" s="22" t="s">
        <v>16</v>
      </c>
      <c r="Q5" s="22" t="s">
        <v>17</v>
      </c>
      <c r="R5" s="22" t="s">
        <v>18</v>
      </c>
      <c r="S5" s="17" t="s">
        <v>19</v>
      </c>
      <c r="T5" s="22" t="s">
        <v>20</v>
      </c>
      <c r="U5" s="22" t="s">
        <v>21</v>
      </c>
      <c r="V5" s="22" t="s">
        <v>22</v>
      </c>
      <c r="W5" s="22" t="s">
        <v>23</v>
      </c>
      <c r="X5" s="22" t="s">
        <v>24</v>
      </c>
      <c r="Y5" s="22" t="s">
        <v>25</v>
      </c>
      <c r="Z5" s="17" t="s">
        <v>26</v>
      </c>
      <c r="AA5" s="22" t="s">
        <v>27</v>
      </c>
      <c r="AB5" s="22" t="s">
        <v>28</v>
      </c>
      <c r="AC5" s="22" t="s">
        <v>29</v>
      </c>
      <c r="AD5" s="22" t="s">
        <v>30</v>
      </c>
      <c r="AE5" s="22" t="s">
        <v>31</v>
      </c>
      <c r="AF5" s="22" t="s">
        <v>32</v>
      </c>
      <c r="AG5" s="17" t="s">
        <v>33</v>
      </c>
      <c r="AH5" s="22" t="s">
        <v>34</v>
      </c>
      <c r="AI5" s="22" t="s">
        <v>35</v>
      </c>
      <c r="AJ5" s="22" t="s">
        <v>36</v>
      </c>
      <c r="AK5" s="22" t="s">
        <v>37</v>
      </c>
      <c r="AL5" s="22" t="s">
        <v>38</v>
      </c>
      <c r="AM5" s="22" t="s">
        <v>39</v>
      </c>
      <c r="AN5" s="17" t="s">
        <v>40</v>
      </c>
      <c r="AO5" s="17" t="s">
        <v>41</v>
      </c>
      <c r="AP5" s="17" t="s">
        <v>42</v>
      </c>
      <c r="AQ5" s="17" t="s">
        <v>43</v>
      </c>
      <c r="AR5" s="17" t="s">
        <v>44</v>
      </c>
      <c r="AS5" s="17" t="s">
        <v>45</v>
      </c>
      <c r="AT5" s="17" t="s">
        <v>46</v>
      </c>
      <c r="AU5" s="17" t="s">
        <v>47</v>
      </c>
      <c r="AV5" s="23" t="s">
        <v>48</v>
      </c>
      <c r="AW5" s="23" t="s">
        <v>49</v>
      </c>
      <c r="AX5" s="23" t="s">
        <v>50</v>
      </c>
      <c r="AY5" s="23" t="s">
        <v>51</v>
      </c>
      <c r="AZ5" s="23" t="s">
        <v>52</v>
      </c>
      <c r="BA5" s="23" t="s">
        <v>53</v>
      </c>
      <c r="BB5" s="23" t="s">
        <v>54</v>
      </c>
      <c r="BC5" s="23" t="s">
        <v>55</v>
      </c>
      <c r="BD5" s="17" t="s">
        <v>56</v>
      </c>
      <c r="BE5" s="23" t="s">
        <v>57</v>
      </c>
      <c r="BF5" s="23" t="s">
        <v>58</v>
      </c>
      <c r="BG5" s="23" t="s">
        <v>59</v>
      </c>
      <c r="BH5" s="23" t="s">
        <v>60</v>
      </c>
      <c r="BI5" s="23" t="s">
        <v>61</v>
      </c>
      <c r="BJ5" s="18" t="s">
        <v>62</v>
      </c>
      <c r="BK5" s="134" t="s">
        <v>63</v>
      </c>
      <c r="BL5" s="135" t="s">
        <v>64</v>
      </c>
      <c r="BM5" s="135" t="s">
        <v>65</v>
      </c>
      <c r="BN5" s="135" t="s">
        <v>66</v>
      </c>
      <c r="BO5" s="135" t="s">
        <v>67</v>
      </c>
      <c r="BP5" s="135" t="s">
        <v>68</v>
      </c>
      <c r="BQ5" s="135" t="s">
        <v>69</v>
      </c>
      <c r="BR5" s="135" t="s">
        <v>70</v>
      </c>
      <c r="BS5" s="135" t="s">
        <v>71</v>
      </c>
      <c r="BT5" s="135" t="s">
        <v>72</v>
      </c>
      <c r="BU5" s="18" t="s">
        <v>73</v>
      </c>
      <c r="BV5" s="9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</row>
    <row r="6" spans="1:114" ht="13.5" hidden="1" customHeight="1">
      <c r="A6" s="24" t="s">
        <v>74</v>
      </c>
      <c r="B6" s="27" t="s">
        <v>75</v>
      </c>
      <c r="C6" s="28" t="s">
        <v>76</v>
      </c>
      <c r="D6" s="29" t="s">
        <v>77</v>
      </c>
      <c r="E6" s="28" t="s">
        <v>78</v>
      </c>
      <c r="F6" s="24" t="s">
        <v>79</v>
      </c>
      <c r="G6" s="27" t="s">
        <v>80</v>
      </c>
      <c r="H6" s="27" t="s">
        <v>81</v>
      </c>
      <c r="I6" s="30" t="s">
        <v>82</v>
      </c>
      <c r="J6" s="28" t="s">
        <v>83</v>
      </c>
      <c r="K6" s="107">
        <v>11</v>
      </c>
      <c r="L6" s="33">
        <v>11</v>
      </c>
      <c r="M6" s="33">
        <v>0</v>
      </c>
      <c r="N6" s="33">
        <v>0</v>
      </c>
      <c r="O6" s="106">
        <f t="shared" ref="O6:O41" si="0">SUM(P6:R6)</f>
        <v>49</v>
      </c>
      <c r="P6" s="33">
        <v>49</v>
      </c>
      <c r="Q6" s="33">
        <v>0</v>
      </c>
      <c r="R6" s="33">
        <v>0</v>
      </c>
      <c r="S6" s="106">
        <f>SUM(T6:Y6)</f>
        <v>11</v>
      </c>
      <c r="T6" s="33">
        <v>0</v>
      </c>
      <c r="U6" s="33">
        <v>6</v>
      </c>
      <c r="V6" s="33">
        <v>5</v>
      </c>
      <c r="W6" s="33">
        <v>0</v>
      </c>
      <c r="X6" s="33">
        <v>0</v>
      </c>
      <c r="Y6" s="33">
        <v>0</v>
      </c>
      <c r="Z6" s="106">
        <f>SUM(AA6:AF6)</f>
        <v>0</v>
      </c>
      <c r="AA6" s="33">
        <v>0</v>
      </c>
      <c r="AB6" s="33">
        <v>0</v>
      </c>
      <c r="AC6" s="33">
        <v>0</v>
      </c>
      <c r="AD6" s="33">
        <v>0</v>
      </c>
      <c r="AE6" s="33">
        <v>0</v>
      </c>
      <c r="AF6" s="33">
        <v>0</v>
      </c>
      <c r="AG6" s="106">
        <f>SUM(AH6:AM6)</f>
        <v>0</v>
      </c>
      <c r="AH6" s="33">
        <v>0</v>
      </c>
      <c r="AI6" s="33">
        <v>0</v>
      </c>
      <c r="AJ6" s="33">
        <v>0</v>
      </c>
      <c r="AK6" s="33">
        <v>0</v>
      </c>
      <c r="AL6" s="33">
        <v>0</v>
      </c>
      <c r="AM6" s="33">
        <v>0</v>
      </c>
      <c r="AN6" s="120">
        <f>(M6+N6)/K6</f>
        <v>0</v>
      </c>
      <c r="AO6" s="120">
        <f>N6/K6</f>
        <v>0</v>
      </c>
      <c r="AP6" s="27" t="s">
        <v>84</v>
      </c>
      <c r="AQ6" s="27" t="s">
        <v>85</v>
      </c>
      <c r="AR6" s="30" t="s">
        <v>82</v>
      </c>
      <c r="AS6" s="28" t="s">
        <v>83</v>
      </c>
      <c r="AT6" s="35" t="s">
        <v>86</v>
      </c>
      <c r="AU6" s="28" t="s">
        <v>87</v>
      </c>
      <c r="AV6" s="36">
        <v>0</v>
      </c>
      <c r="AW6" s="43"/>
      <c r="AX6" s="43">
        <v>0.90200000000000002</v>
      </c>
      <c r="AY6" s="43"/>
      <c r="AZ6" s="36"/>
      <c r="BA6" s="36"/>
      <c r="BB6" s="36"/>
      <c r="BC6" s="123">
        <f t="shared" ref="BC6:BC69" si="1">SUM(AV6:BB6)</f>
        <v>0.90200000000000002</v>
      </c>
      <c r="BD6" s="36"/>
      <c r="BE6" s="44"/>
      <c r="BF6" s="44"/>
      <c r="BG6" s="44"/>
      <c r="BH6" s="124">
        <f t="shared" ref="BH6:BH69" si="2">BC6+BF6+BG6+BE6</f>
        <v>0.90200000000000002</v>
      </c>
      <c r="BI6" s="45">
        <f>BH6/K6</f>
        <v>8.2000000000000003E-2</v>
      </c>
      <c r="BJ6" s="39" t="s">
        <v>88</v>
      </c>
      <c r="BK6" s="136">
        <v>40</v>
      </c>
      <c r="BL6" s="137">
        <v>20</v>
      </c>
      <c r="BM6" s="137">
        <v>0</v>
      </c>
      <c r="BN6" s="137">
        <v>30</v>
      </c>
      <c r="BO6" s="137">
        <v>0</v>
      </c>
      <c r="BP6" s="137">
        <v>20</v>
      </c>
      <c r="BQ6" s="138">
        <f t="shared" ref="BQ6:BQ69" si="3">BK6+BL6</f>
        <v>60</v>
      </c>
      <c r="BR6" s="138">
        <f t="shared" ref="BR6:BR69" si="4">BM6+BN6</f>
        <v>30</v>
      </c>
      <c r="BS6" s="138">
        <f t="shared" ref="BS6:BS69" si="5">BO6+BP6</f>
        <v>20</v>
      </c>
      <c r="BT6" s="138">
        <f t="shared" ref="BT6:BT69" si="6">BQ6+BR6+BS6</f>
        <v>110</v>
      </c>
      <c r="BU6" s="27"/>
      <c r="BV6" s="9"/>
      <c r="BW6" s="46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</row>
    <row r="7" spans="1:114" ht="13.5" hidden="1" customHeight="1">
      <c r="A7" s="24" t="s">
        <v>89</v>
      </c>
      <c r="B7" s="27" t="s">
        <v>90</v>
      </c>
      <c r="C7" s="28" t="s">
        <v>76</v>
      </c>
      <c r="D7" s="29" t="s">
        <v>77</v>
      </c>
      <c r="E7" s="28" t="s">
        <v>78</v>
      </c>
      <c r="F7" s="24" t="s">
        <v>79</v>
      </c>
      <c r="G7" s="27" t="s">
        <v>91</v>
      </c>
      <c r="H7" s="27" t="s">
        <v>92</v>
      </c>
      <c r="I7" s="30" t="s">
        <v>86</v>
      </c>
      <c r="J7" s="28" t="s">
        <v>83</v>
      </c>
      <c r="K7" s="107">
        <v>35</v>
      </c>
      <c r="L7" s="33">
        <v>21</v>
      </c>
      <c r="M7" s="33">
        <v>12</v>
      </c>
      <c r="N7" s="33">
        <v>2</v>
      </c>
      <c r="O7" s="106">
        <f t="shared" si="0"/>
        <v>150</v>
      </c>
      <c r="P7" s="33">
        <v>88</v>
      </c>
      <c r="Q7" s="33">
        <v>54</v>
      </c>
      <c r="R7" s="33">
        <v>8</v>
      </c>
      <c r="S7" s="106">
        <f>SUM(T7:Y7)</f>
        <v>21</v>
      </c>
      <c r="T7" s="33">
        <v>0</v>
      </c>
      <c r="U7" s="33">
        <v>17</v>
      </c>
      <c r="V7" s="33">
        <v>4</v>
      </c>
      <c r="W7" s="33">
        <v>0</v>
      </c>
      <c r="X7" s="33">
        <v>0</v>
      </c>
      <c r="Y7" s="33">
        <v>0</v>
      </c>
      <c r="Z7" s="106">
        <f>SUM(AA7:AF7)</f>
        <v>12</v>
      </c>
      <c r="AA7" s="33">
        <v>0</v>
      </c>
      <c r="AB7" s="33">
        <v>10</v>
      </c>
      <c r="AC7" s="33">
        <v>0</v>
      </c>
      <c r="AD7" s="33">
        <v>0</v>
      </c>
      <c r="AE7" s="33">
        <v>2</v>
      </c>
      <c r="AF7" s="33">
        <v>0</v>
      </c>
      <c r="AG7" s="106">
        <f>SUM(AH7:AM7)</f>
        <v>2</v>
      </c>
      <c r="AH7" s="33">
        <v>0</v>
      </c>
      <c r="AI7" s="33">
        <v>2</v>
      </c>
      <c r="AJ7" s="33">
        <v>0</v>
      </c>
      <c r="AK7" s="33">
        <v>0</v>
      </c>
      <c r="AL7" s="33">
        <v>0</v>
      </c>
      <c r="AM7" s="33">
        <v>0</v>
      </c>
      <c r="AN7" s="120">
        <f>(M7+N7)/K7</f>
        <v>0.4</v>
      </c>
      <c r="AO7" s="120">
        <f>N7/K7</f>
        <v>5.7142857142857141E-2</v>
      </c>
      <c r="AP7" s="27" t="s">
        <v>93</v>
      </c>
      <c r="AQ7" s="27" t="s">
        <v>85</v>
      </c>
      <c r="AR7" s="30" t="s">
        <v>86</v>
      </c>
      <c r="AS7" s="28" t="s">
        <v>83</v>
      </c>
      <c r="AT7" s="35" t="s">
        <v>94</v>
      </c>
      <c r="AU7" s="28" t="s">
        <v>87</v>
      </c>
      <c r="AV7" s="36">
        <v>0</v>
      </c>
      <c r="AW7" s="43"/>
      <c r="AX7" s="43"/>
      <c r="AY7" s="36">
        <v>2.1509999999999998</v>
      </c>
      <c r="AZ7" s="36">
        <v>1.5</v>
      </c>
      <c r="BA7" s="127"/>
      <c r="BB7" s="36"/>
      <c r="BC7" s="123">
        <f t="shared" si="1"/>
        <v>3.6509999999999998</v>
      </c>
      <c r="BD7" s="36"/>
      <c r="BE7" s="44"/>
      <c r="BF7" s="44"/>
      <c r="BG7" s="44"/>
      <c r="BH7" s="124">
        <f t="shared" si="2"/>
        <v>3.6509999999999998</v>
      </c>
      <c r="BI7" s="45">
        <f>BH7/K7</f>
        <v>0.10431428571428571</v>
      </c>
      <c r="BJ7" s="39" t="s">
        <v>88</v>
      </c>
      <c r="BK7" s="136">
        <v>40</v>
      </c>
      <c r="BL7" s="137">
        <v>20</v>
      </c>
      <c r="BM7" s="137">
        <v>0</v>
      </c>
      <c r="BN7" s="137">
        <v>30</v>
      </c>
      <c r="BO7" s="137">
        <v>0</v>
      </c>
      <c r="BP7" s="137">
        <v>20</v>
      </c>
      <c r="BQ7" s="138">
        <f t="shared" si="3"/>
        <v>60</v>
      </c>
      <c r="BR7" s="138">
        <f t="shared" si="4"/>
        <v>30</v>
      </c>
      <c r="BS7" s="138">
        <f t="shared" si="5"/>
        <v>20</v>
      </c>
      <c r="BT7" s="138">
        <f t="shared" si="6"/>
        <v>110</v>
      </c>
      <c r="BU7" s="27"/>
      <c r="BV7" s="9"/>
      <c r="BW7" s="46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</row>
    <row r="8" spans="1:114" ht="13.5" hidden="1" customHeight="1">
      <c r="A8" s="54" t="s">
        <v>95</v>
      </c>
      <c r="B8" s="27" t="s">
        <v>96</v>
      </c>
      <c r="C8" s="28" t="s">
        <v>76</v>
      </c>
      <c r="D8" s="29" t="s">
        <v>77</v>
      </c>
      <c r="E8" s="28" t="s">
        <v>78</v>
      </c>
      <c r="F8" s="26" t="s">
        <v>79</v>
      </c>
      <c r="G8" s="30" t="s">
        <v>91</v>
      </c>
      <c r="H8" s="27" t="s">
        <v>92</v>
      </c>
      <c r="I8" s="31" t="s">
        <v>97</v>
      </c>
      <c r="J8" s="28" t="s">
        <v>98</v>
      </c>
      <c r="K8" s="106">
        <v>21</v>
      </c>
      <c r="L8" s="33">
        <v>15</v>
      </c>
      <c r="M8" s="33">
        <v>6</v>
      </c>
      <c r="N8" s="33">
        <v>0</v>
      </c>
      <c r="O8" s="106">
        <f t="shared" si="0"/>
        <v>84</v>
      </c>
      <c r="P8" s="33">
        <v>60</v>
      </c>
      <c r="Q8" s="33">
        <v>24</v>
      </c>
      <c r="R8" s="33">
        <v>0</v>
      </c>
      <c r="S8" s="106">
        <f>SUM(T8:Y8)</f>
        <v>15</v>
      </c>
      <c r="T8" s="33">
        <v>0</v>
      </c>
      <c r="U8" s="33">
        <v>15</v>
      </c>
      <c r="V8" s="33">
        <v>0</v>
      </c>
      <c r="W8" s="33">
        <v>0</v>
      </c>
      <c r="X8" s="33">
        <v>0</v>
      </c>
      <c r="Y8" s="33">
        <v>0</v>
      </c>
      <c r="Z8" s="106">
        <f>SUM(AA8:AF8)</f>
        <v>6</v>
      </c>
      <c r="AA8" s="33">
        <v>0</v>
      </c>
      <c r="AB8" s="33">
        <v>6</v>
      </c>
      <c r="AC8" s="33">
        <v>0</v>
      </c>
      <c r="AD8" s="33">
        <v>0</v>
      </c>
      <c r="AE8" s="33">
        <v>0</v>
      </c>
      <c r="AF8" s="33">
        <v>0</v>
      </c>
      <c r="AG8" s="106">
        <f>SUM(AH8:AM8)</f>
        <v>0</v>
      </c>
      <c r="AH8" s="33">
        <v>0</v>
      </c>
      <c r="AI8" s="33">
        <v>0</v>
      </c>
      <c r="AJ8" s="33">
        <v>0</v>
      </c>
      <c r="AK8" s="33">
        <v>0</v>
      </c>
      <c r="AL8" s="33">
        <v>0</v>
      </c>
      <c r="AM8" s="33">
        <v>0</v>
      </c>
      <c r="AN8" s="120">
        <f>(M8+N8)/K8</f>
        <v>0.2857142857142857</v>
      </c>
      <c r="AO8" s="120">
        <f>N8/K8</f>
        <v>0</v>
      </c>
      <c r="AP8" s="27" t="s">
        <v>93</v>
      </c>
      <c r="AQ8" s="27" t="s">
        <v>85</v>
      </c>
      <c r="AR8" s="35" t="s">
        <v>97</v>
      </c>
      <c r="AS8" s="28" t="s">
        <v>99</v>
      </c>
      <c r="AT8" s="35" t="s">
        <v>100</v>
      </c>
      <c r="AU8" s="28" t="s">
        <v>101</v>
      </c>
      <c r="AV8" s="36">
        <v>1.1718718699999999</v>
      </c>
      <c r="AW8" s="36"/>
      <c r="AX8" s="36"/>
      <c r="AY8" s="36"/>
      <c r="AZ8" s="37"/>
      <c r="BA8" s="126"/>
      <c r="BB8" s="37"/>
      <c r="BC8" s="123">
        <f t="shared" si="1"/>
        <v>1.1718718699999999</v>
      </c>
      <c r="BD8" s="37"/>
      <c r="BE8" s="30"/>
      <c r="BF8" s="44">
        <v>1</v>
      </c>
      <c r="BG8" s="30"/>
      <c r="BH8" s="124">
        <f t="shared" si="2"/>
        <v>2.1718718699999999</v>
      </c>
      <c r="BI8" s="45">
        <f>BH8/K8</f>
        <v>0.10342247</v>
      </c>
      <c r="BJ8" s="39" t="s">
        <v>102</v>
      </c>
      <c r="BK8" s="136">
        <v>40</v>
      </c>
      <c r="BL8" s="137">
        <v>20</v>
      </c>
      <c r="BM8" s="137">
        <v>90</v>
      </c>
      <c r="BN8" s="137">
        <v>70</v>
      </c>
      <c r="BO8" s="137">
        <v>0</v>
      </c>
      <c r="BP8" s="137">
        <v>10</v>
      </c>
      <c r="BQ8" s="138">
        <f t="shared" si="3"/>
        <v>60</v>
      </c>
      <c r="BR8" s="138">
        <f t="shared" si="4"/>
        <v>160</v>
      </c>
      <c r="BS8" s="138">
        <f t="shared" si="5"/>
        <v>10</v>
      </c>
      <c r="BT8" s="138">
        <f t="shared" si="6"/>
        <v>230</v>
      </c>
      <c r="BU8" s="27"/>
      <c r="BV8" s="9"/>
      <c r="BW8" s="9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</row>
    <row r="9" spans="1:114" ht="13.5" hidden="1" customHeight="1">
      <c r="A9" s="24" t="s">
        <v>103</v>
      </c>
      <c r="B9" s="27" t="s">
        <v>104</v>
      </c>
      <c r="C9" s="28" t="s">
        <v>105</v>
      </c>
      <c r="D9" s="28" t="s">
        <v>106</v>
      </c>
      <c r="E9" s="28" t="s">
        <v>107</v>
      </c>
      <c r="F9" s="24" t="s">
        <v>108</v>
      </c>
      <c r="G9" s="28" t="s">
        <v>92</v>
      </c>
      <c r="H9" s="28" t="s">
        <v>92</v>
      </c>
      <c r="I9" s="35" t="s">
        <v>109</v>
      </c>
      <c r="J9" s="28" t="s">
        <v>87</v>
      </c>
      <c r="K9" s="106">
        <v>20</v>
      </c>
      <c r="L9" s="33">
        <v>14</v>
      </c>
      <c r="M9" s="33">
        <v>4</v>
      </c>
      <c r="N9" s="33">
        <v>2</v>
      </c>
      <c r="O9" s="106">
        <f t="shared" si="0"/>
        <v>45</v>
      </c>
      <c r="P9" s="33">
        <v>31</v>
      </c>
      <c r="Q9" s="33">
        <v>10</v>
      </c>
      <c r="R9" s="33">
        <v>4</v>
      </c>
      <c r="S9" s="106">
        <f>SUM(T9:Y9)</f>
        <v>14</v>
      </c>
      <c r="T9" s="33">
        <v>0</v>
      </c>
      <c r="U9" s="33">
        <v>6</v>
      </c>
      <c r="V9" s="33">
        <v>6</v>
      </c>
      <c r="W9" s="33">
        <v>2</v>
      </c>
      <c r="X9" s="33">
        <v>0</v>
      </c>
      <c r="Y9" s="33">
        <v>0</v>
      </c>
      <c r="Z9" s="106">
        <f>SUM(AA9:AF9)</f>
        <v>4</v>
      </c>
      <c r="AA9" s="33">
        <v>0</v>
      </c>
      <c r="AB9" s="33">
        <v>4</v>
      </c>
      <c r="AC9" s="33">
        <v>0</v>
      </c>
      <c r="AD9" s="33">
        <v>0</v>
      </c>
      <c r="AE9" s="33">
        <v>0</v>
      </c>
      <c r="AF9" s="33">
        <v>0</v>
      </c>
      <c r="AG9" s="106">
        <f>SUM(AH9:AM9)</f>
        <v>2</v>
      </c>
      <c r="AH9" s="33">
        <v>0</v>
      </c>
      <c r="AI9" s="33">
        <v>2</v>
      </c>
      <c r="AJ9" s="33">
        <v>0</v>
      </c>
      <c r="AK9" s="33">
        <v>0</v>
      </c>
      <c r="AL9" s="33">
        <v>0</v>
      </c>
      <c r="AM9" s="33">
        <v>0</v>
      </c>
      <c r="AN9" s="120">
        <f>(M9+N9)/K9</f>
        <v>0.3</v>
      </c>
      <c r="AO9" s="120">
        <f>N9/K9</f>
        <v>0.1</v>
      </c>
      <c r="AP9" s="27" t="s">
        <v>93</v>
      </c>
      <c r="AQ9" s="28" t="s">
        <v>85</v>
      </c>
      <c r="AR9" s="35" t="s">
        <v>109</v>
      </c>
      <c r="AS9" s="28" t="s">
        <v>87</v>
      </c>
      <c r="AT9" s="35" t="s">
        <v>94</v>
      </c>
      <c r="AU9" s="28" t="s">
        <v>110</v>
      </c>
      <c r="AV9" s="36">
        <v>0</v>
      </c>
      <c r="AW9" s="43"/>
      <c r="AX9" s="43"/>
      <c r="AY9" s="43"/>
      <c r="AZ9" s="43">
        <v>0.7</v>
      </c>
      <c r="BA9" s="43">
        <v>0.88705999999999996</v>
      </c>
      <c r="BB9" s="43"/>
      <c r="BC9" s="123">
        <f t="shared" si="1"/>
        <v>1.5870599999999999</v>
      </c>
      <c r="BD9" s="36" t="s">
        <v>111</v>
      </c>
      <c r="BE9" s="44"/>
      <c r="BF9" s="44">
        <v>0.5</v>
      </c>
      <c r="BG9" s="44"/>
      <c r="BH9" s="124">
        <f t="shared" si="2"/>
        <v>2.0870600000000001</v>
      </c>
      <c r="BI9" s="45">
        <f>BH9/K9</f>
        <v>0.104353</v>
      </c>
      <c r="BJ9" s="39" t="s">
        <v>102</v>
      </c>
      <c r="BK9" s="136">
        <v>30</v>
      </c>
      <c r="BL9" s="137">
        <v>35</v>
      </c>
      <c r="BM9" s="137">
        <v>50</v>
      </c>
      <c r="BN9" s="137">
        <v>30</v>
      </c>
      <c r="BO9" s="137">
        <v>20</v>
      </c>
      <c r="BP9" s="137">
        <v>20</v>
      </c>
      <c r="BQ9" s="138">
        <f t="shared" si="3"/>
        <v>65</v>
      </c>
      <c r="BR9" s="138">
        <f t="shared" si="4"/>
        <v>80</v>
      </c>
      <c r="BS9" s="138">
        <f t="shared" si="5"/>
        <v>40</v>
      </c>
      <c r="BT9" s="138">
        <f t="shared" si="6"/>
        <v>185</v>
      </c>
      <c r="BU9" s="27"/>
      <c r="BV9" s="9"/>
      <c r="BW9" s="46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</row>
    <row r="10" spans="1:114" ht="13.5" hidden="1" customHeight="1">
      <c r="A10" s="24" t="s">
        <v>112</v>
      </c>
      <c r="B10" s="27" t="s">
        <v>113</v>
      </c>
      <c r="C10" s="28" t="s">
        <v>105</v>
      </c>
      <c r="D10" s="47" t="s">
        <v>106</v>
      </c>
      <c r="E10" s="28" t="s">
        <v>107</v>
      </c>
      <c r="F10" s="26" t="s">
        <v>108</v>
      </c>
      <c r="G10" s="28" t="s">
        <v>92</v>
      </c>
      <c r="H10" s="28" t="s">
        <v>92</v>
      </c>
      <c r="I10" s="35" t="s">
        <v>100</v>
      </c>
      <c r="J10" s="47" t="s">
        <v>110</v>
      </c>
      <c r="K10" s="107">
        <v>15</v>
      </c>
      <c r="L10" s="33">
        <v>0</v>
      </c>
      <c r="M10" s="33">
        <v>15</v>
      </c>
      <c r="N10" s="33">
        <v>0</v>
      </c>
      <c r="O10" s="106">
        <f t="shared" si="0"/>
        <v>30</v>
      </c>
      <c r="P10" s="33">
        <v>0</v>
      </c>
      <c r="Q10" s="33">
        <v>30</v>
      </c>
      <c r="R10" s="33">
        <v>0</v>
      </c>
      <c r="S10" s="106">
        <f>SUM(T10:Y10)</f>
        <v>0</v>
      </c>
      <c r="T10" s="33">
        <v>0</v>
      </c>
      <c r="U10" s="33">
        <v>0</v>
      </c>
      <c r="V10" s="33">
        <v>0</v>
      </c>
      <c r="W10" s="33">
        <v>0</v>
      </c>
      <c r="X10" s="33">
        <v>0</v>
      </c>
      <c r="Y10" s="33">
        <v>0</v>
      </c>
      <c r="Z10" s="106">
        <f>SUM(AA10:AF10)</f>
        <v>15</v>
      </c>
      <c r="AA10" s="33">
        <v>15</v>
      </c>
      <c r="AB10" s="33">
        <v>0</v>
      </c>
      <c r="AC10" s="33">
        <v>0</v>
      </c>
      <c r="AD10" s="33">
        <v>0</v>
      </c>
      <c r="AE10" s="33">
        <v>0</v>
      </c>
      <c r="AF10" s="33">
        <v>0</v>
      </c>
      <c r="AG10" s="106">
        <f>SUM(AH10:AM10)</f>
        <v>0</v>
      </c>
      <c r="AH10" s="33">
        <v>0</v>
      </c>
      <c r="AI10" s="33">
        <v>0</v>
      </c>
      <c r="AJ10" s="33">
        <v>0</v>
      </c>
      <c r="AK10" s="33">
        <v>0</v>
      </c>
      <c r="AL10" s="33">
        <v>0</v>
      </c>
      <c r="AM10" s="33">
        <v>0</v>
      </c>
      <c r="AN10" s="120">
        <f>(M10+N10)/K10</f>
        <v>1</v>
      </c>
      <c r="AO10" s="120">
        <f>N10/K10</f>
        <v>0</v>
      </c>
      <c r="AP10" s="27" t="s">
        <v>93</v>
      </c>
      <c r="AQ10" s="28" t="s">
        <v>85</v>
      </c>
      <c r="AR10" s="35" t="s">
        <v>100</v>
      </c>
      <c r="AS10" s="47" t="s">
        <v>110</v>
      </c>
      <c r="AT10" s="35" t="s">
        <v>86</v>
      </c>
      <c r="AU10" s="47" t="s">
        <v>83</v>
      </c>
      <c r="AV10" s="36">
        <v>0</v>
      </c>
      <c r="AW10" s="36">
        <v>0.5</v>
      </c>
      <c r="AX10" s="36">
        <v>0.71529500000000001</v>
      </c>
      <c r="AZ10" s="43"/>
      <c r="BA10" s="37"/>
      <c r="BB10" s="37"/>
      <c r="BC10" s="123">
        <f t="shared" si="1"/>
        <v>1.215295</v>
      </c>
      <c r="BD10" s="36" t="s">
        <v>111</v>
      </c>
      <c r="BE10" s="44"/>
      <c r="BF10" s="44">
        <v>0.35</v>
      </c>
      <c r="BG10" s="44"/>
      <c r="BH10" s="124">
        <f t="shared" si="2"/>
        <v>1.5652949999999999</v>
      </c>
      <c r="BI10" s="45">
        <f>BH10/K10</f>
        <v>0.10435299999999999</v>
      </c>
      <c r="BJ10" s="39" t="s">
        <v>102</v>
      </c>
      <c r="BK10" s="136">
        <v>30</v>
      </c>
      <c r="BL10" s="137">
        <v>35</v>
      </c>
      <c r="BM10" s="137">
        <v>50</v>
      </c>
      <c r="BN10" s="137">
        <v>30</v>
      </c>
      <c r="BO10" s="137">
        <v>20</v>
      </c>
      <c r="BP10" s="137">
        <v>30</v>
      </c>
      <c r="BQ10" s="138">
        <f t="shared" si="3"/>
        <v>65</v>
      </c>
      <c r="BR10" s="138">
        <f t="shared" si="4"/>
        <v>80</v>
      </c>
      <c r="BS10" s="138">
        <f t="shared" si="5"/>
        <v>50</v>
      </c>
      <c r="BT10" s="138">
        <f t="shared" si="6"/>
        <v>195</v>
      </c>
      <c r="BU10" s="35"/>
      <c r="BV10" s="9"/>
      <c r="BW10" s="46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</row>
    <row r="11" spans="1:114" ht="13.5" hidden="1" customHeight="1">
      <c r="A11" s="24" t="s">
        <v>114</v>
      </c>
      <c r="B11" s="27" t="s">
        <v>115</v>
      </c>
      <c r="C11" s="28" t="s">
        <v>116</v>
      </c>
      <c r="D11" s="30" t="s">
        <v>117</v>
      </c>
      <c r="E11" s="28" t="s">
        <v>118</v>
      </c>
      <c r="F11" s="26" t="s">
        <v>108</v>
      </c>
      <c r="G11" s="27" t="s">
        <v>80</v>
      </c>
      <c r="H11" s="27" t="s">
        <v>80</v>
      </c>
      <c r="I11" s="31" t="s">
        <v>109</v>
      </c>
      <c r="J11" s="28" t="s">
        <v>119</v>
      </c>
      <c r="K11" s="108">
        <v>0</v>
      </c>
      <c r="L11" s="33">
        <v>19</v>
      </c>
      <c r="M11" s="33">
        <v>10</v>
      </c>
      <c r="N11" s="33">
        <v>1</v>
      </c>
      <c r="O11" s="106">
        <f t="shared" si="0"/>
        <v>122</v>
      </c>
      <c r="P11" s="33">
        <v>76</v>
      </c>
      <c r="Q11" s="33">
        <v>42</v>
      </c>
      <c r="R11" s="33">
        <v>4</v>
      </c>
      <c r="S11" s="106">
        <v>0</v>
      </c>
      <c r="T11" s="33">
        <v>0</v>
      </c>
      <c r="U11" s="33">
        <v>14</v>
      </c>
      <c r="V11" s="33">
        <v>5</v>
      </c>
      <c r="W11" s="33">
        <v>0</v>
      </c>
      <c r="X11" s="33">
        <v>0</v>
      </c>
      <c r="Y11" s="33">
        <v>0</v>
      </c>
      <c r="Z11" s="106">
        <v>0</v>
      </c>
      <c r="AA11" s="33">
        <v>0</v>
      </c>
      <c r="AB11" s="33">
        <v>9</v>
      </c>
      <c r="AC11" s="33">
        <v>0</v>
      </c>
      <c r="AD11" s="33">
        <v>1</v>
      </c>
      <c r="AE11" s="33">
        <v>0</v>
      </c>
      <c r="AF11" s="33">
        <v>0</v>
      </c>
      <c r="AG11" s="106">
        <v>0</v>
      </c>
      <c r="AH11" s="33">
        <v>0</v>
      </c>
      <c r="AI11" s="33">
        <v>1</v>
      </c>
      <c r="AJ11" s="33">
        <v>0</v>
      </c>
      <c r="AK11" s="33">
        <v>0</v>
      </c>
      <c r="AL11" s="33">
        <v>0</v>
      </c>
      <c r="AM11" s="33">
        <v>0</v>
      </c>
      <c r="AN11" s="120">
        <f>(M11+N11)/BV11</f>
        <v>0.36666666666666664</v>
      </c>
      <c r="AO11" s="120">
        <f>N11/BV11</f>
        <v>3.3333333333333333E-2</v>
      </c>
      <c r="AP11" s="27" t="s">
        <v>93</v>
      </c>
      <c r="AQ11" s="27" t="s">
        <v>85</v>
      </c>
      <c r="AR11" s="35" t="s">
        <v>109</v>
      </c>
      <c r="AS11" s="28" t="s">
        <v>119</v>
      </c>
      <c r="AT11" s="35" t="s">
        <v>120</v>
      </c>
      <c r="AU11" s="28" t="s">
        <v>121</v>
      </c>
      <c r="AV11" s="36">
        <v>0</v>
      </c>
      <c r="AW11" s="43"/>
      <c r="AX11" s="43"/>
      <c r="AY11" s="36"/>
      <c r="AZ11" s="43">
        <f>1.169+0.6</f>
        <v>1.7690000000000001</v>
      </c>
      <c r="BA11" s="36">
        <v>1.5609999999999999</v>
      </c>
      <c r="BB11" s="37"/>
      <c r="BC11" s="123">
        <f t="shared" si="1"/>
        <v>3.33</v>
      </c>
      <c r="BD11" s="24"/>
      <c r="BE11" s="24"/>
      <c r="BF11" s="24"/>
      <c r="BG11" s="24"/>
      <c r="BH11" s="124">
        <f t="shared" si="2"/>
        <v>3.33</v>
      </c>
      <c r="BI11" s="45">
        <f>BH11/BV11</f>
        <v>0.111</v>
      </c>
      <c r="BJ11" s="39" t="s">
        <v>122</v>
      </c>
      <c r="BK11" s="136">
        <v>20</v>
      </c>
      <c r="BL11" s="137">
        <v>30</v>
      </c>
      <c r="BM11" s="137">
        <v>0</v>
      </c>
      <c r="BN11" s="137">
        <v>30</v>
      </c>
      <c r="BO11" s="137">
        <v>0</v>
      </c>
      <c r="BP11" s="137">
        <v>10</v>
      </c>
      <c r="BQ11" s="138">
        <f t="shared" si="3"/>
        <v>50</v>
      </c>
      <c r="BR11" s="138">
        <f t="shared" si="4"/>
        <v>30</v>
      </c>
      <c r="BS11" s="138">
        <f t="shared" si="5"/>
        <v>10</v>
      </c>
      <c r="BT11" s="138">
        <f t="shared" si="6"/>
        <v>90</v>
      </c>
      <c r="BU11" s="27" t="s">
        <v>123</v>
      </c>
      <c r="BV11" s="202">
        <v>30</v>
      </c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</row>
    <row r="12" spans="1:114" ht="13.5" hidden="1" customHeight="1">
      <c r="A12" s="26" t="s">
        <v>124</v>
      </c>
      <c r="B12" s="29" t="s">
        <v>125</v>
      </c>
      <c r="C12" s="29" t="s">
        <v>126</v>
      </c>
      <c r="D12" s="29" t="s">
        <v>127</v>
      </c>
      <c r="E12" s="28" t="s">
        <v>78</v>
      </c>
      <c r="F12" s="26" t="s">
        <v>108</v>
      </c>
      <c r="G12" s="27" t="s">
        <v>80</v>
      </c>
      <c r="H12" s="27" t="s">
        <v>80</v>
      </c>
      <c r="I12" s="31" t="s">
        <v>94</v>
      </c>
      <c r="J12" s="47" t="s">
        <v>101</v>
      </c>
      <c r="K12" s="107">
        <v>0</v>
      </c>
      <c r="L12" s="33">
        <v>16</v>
      </c>
      <c r="M12" s="33">
        <v>18</v>
      </c>
      <c r="N12" s="33">
        <v>6</v>
      </c>
      <c r="O12" s="106">
        <f t="shared" si="0"/>
        <v>195</v>
      </c>
      <c r="P12" s="33">
        <v>79</v>
      </c>
      <c r="Q12" s="33">
        <v>89</v>
      </c>
      <c r="R12" s="33">
        <v>27</v>
      </c>
      <c r="S12" s="106">
        <v>0</v>
      </c>
      <c r="T12" s="33">
        <v>0</v>
      </c>
      <c r="U12" s="33">
        <v>6</v>
      </c>
      <c r="V12" s="33">
        <v>5</v>
      </c>
      <c r="W12" s="33">
        <v>5</v>
      </c>
      <c r="X12" s="33">
        <v>0</v>
      </c>
      <c r="Y12" s="33">
        <v>0</v>
      </c>
      <c r="Z12" s="106">
        <v>0</v>
      </c>
      <c r="AA12" s="33">
        <v>0</v>
      </c>
      <c r="AB12" s="33">
        <v>8</v>
      </c>
      <c r="AC12" s="33">
        <v>5</v>
      </c>
      <c r="AD12" s="33">
        <v>5</v>
      </c>
      <c r="AE12" s="33">
        <v>0</v>
      </c>
      <c r="AF12" s="33">
        <v>0</v>
      </c>
      <c r="AG12" s="106">
        <v>0</v>
      </c>
      <c r="AH12" s="33">
        <v>0</v>
      </c>
      <c r="AI12" s="33">
        <v>3</v>
      </c>
      <c r="AJ12" s="33">
        <v>3</v>
      </c>
      <c r="AK12" s="33">
        <v>0</v>
      </c>
      <c r="AL12" s="33">
        <v>0</v>
      </c>
      <c r="AM12" s="33">
        <v>0</v>
      </c>
      <c r="AN12" s="120">
        <f>(M12+N12)/BV12</f>
        <v>0.6</v>
      </c>
      <c r="AO12" s="120">
        <f>N12/BV12</f>
        <v>0.15</v>
      </c>
      <c r="AP12" s="27" t="s">
        <v>93</v>
      </c>
      <c r="AQ12" s="27" t="s">
        <v>85</v>
      </c>
      <c r="AR12" s="35" t="s">
        <v>94</v>
      </c>
      <c r="AS12" s="35" t="s">
        <v>101</v>
      </c>
      <c r="AT12" s="35" t="s">
        <v>128</v>
      </c>
      <c r="AU12" s="35" t="s">
        <v>119</v>
      </c>
      <c r="AV12" s="36">
        <v>0</v>
      </c>
      <c r="AW12" s="37"/>
      <c r="AX12" s="37"/>
      <c r="AY12" s="36"/>
      <c r="AZ12" s="36"/>
      <c r="BA12" s="36">
        <v>1.4179999999999999</v>
      </c>
      <c r="BB12" s="36">
        <v>2</v>
      </c>
      <c r="BC12" s="123">
        <f t="shared" si="1"/>
        <v>3.4180000000000001</v>
      </c>
      <c r="BD12" s="36"/>
      <c r="BE12" s="49"/>
      <c r="BF12" s="49"/>
      <c r="BG12" s="49"/>
      <c r="BH12" s="124">
        <f t="shared" si="2"/>
        <v>3.4180000000000001</v>
      </c>
      <c r="BI12" s="45">
        <f>BH12/BV12</f>
        <v>8.5449999999999998E-2</v>
      </c>
      <c r="BJ12" s="39" t="s">
        <v>122</v>
      </c>
      <c r="BK12" s="136">
        <v>40</v>
      </c>
      <c r="BL12" s="137">
        <v>10</v>
      </c>
      <c r="BM12" s="137">
        <v>0</v>
      </c>
      <c r="BN12" s="137">
        <v>10</v>
      </c>
      <c r="BO12" s="137">
        <v>0</v>
      </c>
      <c r="BP12" s="137">
        <v>10</v>
      </c>
      <c r="BQ12" s="138">
        <f t="shared" si="3"/>
        <v>50</v>
      </c>
      <c r="BR12" s="138">
        <f t="shared" si="4"/>
        <v>10</v>
      </c>
      <c r="BS12" s="138">
        <f t="shared" si="5"/>
        <v>10</v>
      </c>
      <c r="BT12" s="138">
        <f t="shared" si="6"/>
        <v>70</v>
      </c>
      <c r="BU12" s="27" t="s">
        <v>129</v>
      </c>
      <c r="BV12" s="202">
        <v>40</v>
      </c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</row>
    <row r="13" spans="1:114" ht="13.5" customHeight="1">
      <c r="A13" s="26" t="s">
        <v>130</v>
      </c>
      <c r="B13" s="50" t="s">
        <v>131</v>
      </c>
      <c r="C13" s="50" t="s">
        <v>132</v>
      </c>
      <c r="D13" s="29" t="s">
        <v>133</v>
      </c>
      <c r="E13" s="28" t="s">
        <v>78</v>
      </c>
      <c r="F13" s="26" t="s">
        <v>108</v>
      </c>
      <c r="G13" s="27" t="s">
        <v>91</v>
      </c>
      <c r="H13" s="27" t="s">
        <v>92</v>
      </c>
      <c r="I13" s="35" t="s">
        <v>94</v>
      </c>
      <c r="J13" s="30" t="s">
        <v>134</v>
      </c>
      <c r="K13" s="109">
        <v>0</v>
      </c>
      <c r="L13" s="33">
        <v>11</v>
      </c>
      <c r="M13" s="53">
        <v>3</v>
      </c>
      <c r="N13" s="53">
        <v>1</v>
      </c>
      <c r="O13" s="106">
        <f t="shared" si="0"/>
        <v>154</v>
      </c>
      <c r="P13" s="53">
        <v>80</v>
      </c>
      <c r="Q13" s="53">
        <v>70</v>
      </c>
      <c r="R13" s="33">
        <v>4</v>
      </c>
      <c r="S13" s="106">
        <v>0</v>
      </c>
      <c r="T13" s="33">
        <v>0</v>
      </c>
      <c r="U13" s="53">
        <v>5</v>
      </c>
      <c r="V13" s="53">
        <v>4</v>
      </c>
      <c r="W13" s="33">
        <v>2</v>
      </c>
      <c r="X13" s="33">
        <v>0</v>
      </c>
      <c r="Y13" s="33">
        <v>0</v>
      </c>
      <c r="Z13" s="106">
        <v>0</v>
      </c>
      <c r="AA13" s="33">
        <v>0</v>
      </c>
      <c r="AB13" s="53">
        <v>2</v>
      </c>
      <c r="AC13" s="33">
        <v>0</v>
      </c>
      <c r="AD13" s="53">
        <v>0</v>
      </c>
      <c r="AE13" s="33">
        <v>1</v>
      </c>
      <c r="AF13" s="33">
        <v>0</v>
      </c>
      <c r="AG13" s="106">
        <v>0</v>
      </c>
      <c r="AH13" s="33">
        <v>0</v>
      </c>
      <c r="AI13" s="33">
        <v>0</v>
      </c>
      <c r="AJ13" s="33">
        <v>1</v>
      </c>
      <c r="AK13" s="33">
        <v>0</v>
      </c>
      <c r="AL13" s="33">
        <v>0</v>
      </c>
      <c r="AM13" s="33">
        <v>0</v>
      </c>
      <c r="AN13" s="120">
        <f>(M13+N13)/BV13</f>
        <v>0.26666666666666666</v>
      </c>
      <c r="AO13" s="120">
        <f>N13/BV13</f>
        <v>6.6666666666666666E-2</v>
      </c>
      <c r="AP13" s="27" t="s">
        <v>93</v>
      </c>
      <c r="AQ13" s="35" t="s">
        <v>85</v>
      </c>
      <c r="AR13" s="35" t="s">
        <v>94</v>
      </c>
      <c r="AS13" s="30" t="s">
        <v>134</v>
      </c>
      <c r="AT13" s="35" t="s">
        <v>128</v>
      </c>
      <c r="AU13" s="47" t="s">
        <v>135</v>
      </c>
      <c r="AV13" s="36">
        <v>0</v>
      </c>
      <c r="AW13" s="36"/>
      <c r="AX13" s="36"/>
      <c r="AY13" s="36"/>
      <c r="AZ13" s="36"/>
      <c r="BA13" s="36">
        <v>1.5649999999999999</v>
      </c>
      <c r="BB13" s="36"/>
      <c r="BC13" s="123">
        <f t="shared" si="1"/>
        <v>1.5649999999999999</v>
      </c>
      <c r="BD13" s="36" t="s">
        <v>111</v>
      </c>
      <c r="BE13" s="49"/>
      <c r="BF13" s="49"/>
      <c r="BG13" s="49"/>
      <c r="BH13" s="124">
        <f t="shared" si="2"/>
        <v>1.5649999999999999</v>
      </c>
      <c r="BI13" s="45">
        <f>BH13/BV13</f>
        <v>0.10433333333333333</v>
      </c>
      <c r="BJ13" s="39" t="s">
        <v>88</v>
      </c>
      <c r="BK13" s="136">
        <v>40</v>
      </c>
      <c r="BL13" s="137">
        <v>40</v>
      </c>
      <c r="BM13" s="137">
        <v>0</v>
      </c>
      <c r="BN13" s="137">
        <v>10</v>
      </c>
      <c r="BO13" s="137">
        <v>0</v>
      </c>
      <c r="BP13" s="137">
        <v>20</v>
      </c>
      <c r="BQ13" s="138">
        <f t="shared" si="3"/>
        <v>80</v>
      </c>
      <c r="BR13" s="138">
        <f t="shared" si="4"/>
        <v>10</v>
      </c>
      <c r="BS13" s="138">
        <f t="shared" si="5"/>
        <v>20</v>
      </c>
      <c r="BT13" s="138">
        <f t="shared" si="6"/>
        <v>110</v>
      </c>
      <c r="BU13" s="35" t="s">
        <v>136</v>
      </c>
      <c r="BV13" s="202">
        <v>15</v>
      </c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</row>
    <row r="14" spans="1:114" ht="13.5" customHeight="1">
      <c r="A14" s="25" t="s">
        <v>137</v>
      </c>
      <c r="B14" s="30" t="s">
        <v>138</v>
      </c>
      <c r="C14" s="30" t="s">
        <v>139</v>
      </c>
      <c r="D14" s="29" t="s">
        <v>133</v>
      </c>
      <c r="E14" s="28" t="s">
        <v>78</v>
      </c>
      <c r="F14" s="26" t="s">
        <v>79</v>
      </c>
      <c r="G14" s="30" t="s">
        <v>91</v>
      </c>
      <c r="H14" s="30" t="s">
        <v>92</v>
      </c>
      <c r="I14" s="30" t="s">
        <v>97</v>
      </c>
      <c r="J14" s="28" t="s">
        <v>119</v>
      </c>
      <c r="K14" s="106">
        <v>18</v>
      </c>
      <c r="L14" s="33">
        <v>13</v>
      </c>
      <c r="M14" s="33">
        <v>4</v>
      </c>
      <c r="N14" s="33">
        <v>1</v>
      </c>
      <c r="O14" s="107">
        <f t="shared" si="0"/>
        <v>84</v>
      </c>
      <c r="P14" s="33">
        <v>62</v>
      </c>
      <c r="Q14" s="33">
        <v>18</v>
      </c>
      <c r="R14" s="33">
        <v>4</v>
      </c>
      <c r="S14" s="107">
        <f>SUM(T14:Y14)</f>
        <v>13</v>
      </c>
      <c r="T14" s="33">
        <v>0</v>
      </c>
      <c r="U14" s="33">
        <v>7</v>
      </c>
      <c r="V14" s="33">
        <v>4</v>
      </c>
      <c r="W14" s="33">
        <v>2</v>
      </c>
      <c r="X14" s="33">
        <v>0</v>
      </c>
      <c r="Y14" s="33">
        <v>0</v>
      </c>
      <c r="Z14" s="107">
        <f>SUM(AA14:AF14)</f>
        <v>4</v>
      </c>
      <c r="AA14" s="33">
        <v>0</v>
      </c>
      <c r="AB14" s="33">
        <v>2</v>
      </c>
      <c r="AC14" s="33">
        <v>2</v>
      </c>
      <c r="AD14" s="33">
        <v>0</v>
      </c>
      <c r="AE14" s="33">
        <v>0</v>
      </c>
      <c r="AF14" s="33">
        <v>0</v>
      </c>
      <c r="AG14" s="107">
        <f>SUM(AH14:AM14)</f>
        <v>1</v>
      </c>
      <c r="AH14" s="33">
        <v>0</v>
      </c>
      <c r="AI14" s="33">
        <v>1</v>
      </c>
      <c r="AJ14" s="33">
        <v>0</v>
      </c>
      <c r="AK14" s="33">
        <v>0</v>
      </c>
      <c r="AL14" s="33">
        <v>0</v>
      </c>
      <c r="AM14" s="33">
        <v>0</v>
      </c>
      <c r="AN14" s="121">
        <f>(M14+N14)/K14</f>
        <v>0.27777777777777779</v>
      </c>
      <c r="AO14" s="121">
        <f>N14/K14</f>
        <v>5.5555555555555552E-2</v>
      </c>
      <c r="AP14" s="27" t="s">
        <v>93</v>
      </c>
      <c r="AQ14" s="27" t="s">
        <v>85</v>
      </c>
      <c r="AR14" s="30" t="s">
        <v>97</v>
      </c>
      <c r="AS14" s="30" t="s">
        <v>119</v>
      </c>
      <c r="AT14" s="30" t="s">
        <v>100</v>
      </c>
      <c r="AU14" s="27" t="s">
        <v>140</v>
      </c>
      <c r="AV14" s="36">
        <v>1.4808402200000002</v>
      </c>
      <c r="AW14" s="36"/>
      <c r="AX14" s="37"/>
      <c r="AY14" s="37"/>
      <c r="AZ14" s="37"/>
      <c r="BA14" s="37"/>
      <c r="BB14" s="37"/>
      <c r="BC14" s="123">
        <f t="shared" si="1"/>
        <v>1.4808402200000002</v>
      </c>
      <c r="BD14" s="36" t="s">
        <v>111</v>
      </c>
      <c r="BE14" s="49"/>
      <c r="BF14" s="49">
        <v>0.4</v>
      </c>
      <c r="BG14" s="49">
        <v>4.8167300000000003E-2</v>
      </c>
      <c r="BH14" s="124">
        <f t="shared" si="2"/>
        <v>1.9290075200000001</v>
      </c>
      <c r="BI14" s="45">
        <f>BH14/K14</f>
        <v>0.10716708444444445</v>
      </c>
      <c r="BJ14" s="39" t="s">
        <v>102</v>
      </c>
      <c r="BK14" s="136">
        <v>40</v>
      </c>
      <c r="BL14" s="137">
        <v>40</v>
      </c>
      <c r="BM14" s="137">
        <v>90</v>
      </c>
      <c r="BN14" s="137">
        <v>30</v>
      </c>
      <c r="BO14" s="137">
        <v>0</v>
      </c>
      <c r="BP14" s="137">
        <v>20</v>
      </c>
      <c r="BQ14" s="138">
        <f t="shared" si="3"/>
        <v>80</v>
      </c>
      <c r="BR14" s="138">
        <f t="shared" si="4"/>
        <v>120</v>
      </c>
      <c r="BS14" s="138">
        <f t="shared" si="5"/>
        <v>20</v>
      </c>
      <c r="BT14" s="138">
        <f t="shared" si="6"/>
        <v>220</v>
      </c>
      <c r="BU14" s="27"/>
      <c r="BV14" s="9"/>
      <c r="BW14" s="9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</row>
    <row r="15" spans="1:114" ht="13.5" customHeight="1">
      <c r="A15" s="24" t="s">
        <v>141</v>
      </c>
      <c r="B15" s="35" t="s">
        <v>142</v>
      </c>
      <c r="C15" s="47" t="s">
        <v>139</v>
      </c>
      <c r="D15" s="30" t="s">
        <v>133</v>
      </c>
      <c r="E15" s="28" t="s">
        <v>78</v>
      </c>
      <c r="F15" s="24" t="s">
        <v>79</v>
      </c>
      <c r="G15" s="28" t="s">
        <v>80</v>
      </c>
      <c r="H15" s="28" t="s">
        <v>80</v>
      </c>
      <c r="I15" s="47" t="s">
        <v>100</v>
      </c>
      <c r="J15" s="47" t="s">
        <v>134</v>
      </c>
      <c r="K15" s="110">
        <v>63</v>
      </c>
      <c r="L15" s="54">
        <v>45</v>
      </c>
      <c r="M15" s="54">
        <v>11</v>
      </c>
      <c r="N15" s="24">
        <v>7</v>
      </c>
      <c r="O15" s="106">
        <f t="shared" si="0"/>
        <v>291</v>
      </c>
      <c r="P15" s="54">
        <v>204</v>
      </c>
      <c r="Q15" s="54">
        <v>56</v>
      </c>
      <c r="R15" s="54">
        <v>31</v>
      </c>
      <c r="S15" s="106">
        <f>SUM(T15:Y15)</f>
        <v>45</v>
      </c>
      <c r="T15" s="24">
        <v>0</v>
      </c>
      <c r="U15" s="54">
        <v>27</v>
      </c>
      <c r="V15" s="54">
        <v>15</v>
      </c>
      <c r="W15" s="54">
        <v>3</v>
      </c>
      <c r="X15" s="33">
        <v>0</v>
      </c>
      <c r="Y15" s="33">
        <v>0</v>
      </c>
      <c r="Z15" s="106">
        <f>SUM(AA15:AF15)</f>
        <v>11</v>
      </c>
      <c r="AA15" s="33">
        <v>0</v>
      </c>
      <c r="AB15" s="54">
        <v>8</v>
      </c>
      <c r="AC15" s="24">
        <v>0</v>
      </c>
      <c r="AD15" s="24">
        <v>0</v>
      </c>
      <c r="AE15" s="54">
        <v>3</v>
      </c>
      <c r="AF15" s="24">
        <v>0</v>
      </c>
      <c r="AG15" s="106">
        <f>SUM(AH15:AM15)</f>
        <v>7</v>
      </c>
      <c r="AH15" s="33">
        <v>0</v>
      </c>
      <c r="AI15" s="54">
        <v>4</v>
      </c>
      <c r="AJ15" s="54">
        <v>3</v>
      </c>
      <c r="AK15" s="33">
        <v>0</v>
      </c>
      <c r="AL15" s="33">
        <v>0</v>
      </c>
      <c r="AM15" s="33">
        <v>0</v>
      </c>
      <c r="AN15" s="120">
        <f>(M15+N15)/K15</f>
        <v>0.2857142857142857</v>
      </c>
      <c r="AO15" s="120">
        <f>N15/K15</f>
        <v>0.1111111111111111</v>
      </c>
      <c r="AP15" s="27" t="s">
        <v>93</v>
      </c>
      <c r="AQ15" s="30" t="s">
        <v>85</v>
      </c>
      <c r="AR15" s="47" t="s">
        <v>100</v>
      </c>
      <c r="AS15" s="47" t="s">
        <v>134</v>
      </c>
      <c r="AT15" s="47" t="s">
        <v>86</v>
      </c>
      <c r="AU15" s="47" t="s">
        <v>121</v>
      </c>
      <c r="AV15" s="36">
        <v>0</v>
      </c>
      <c r="AW15" s="36">
        <v>0.6</v>
      </c>
      <c r="AX15" s="36">
        <v>3.1960000000000002</v>
      </c>
      <c r="AY15" s="36">
        <v>3.1960000000000002</v>
      </c>
      <c r="AZ15" s="36"/>
      <c r="BA15" s="37"/>
      <c r="BB15" s="37"/>
      <c r="BC15" s="123">
        <f t="shared" si="1"/>
        <v>6.9920000000000009</v>
      </c>
      <c r="BD15" s="24" t="s">
        <v>111</v>
      </c>
      <c r="BE15" s="24"/>
      <c r="BF15" s="24"/>
      <c r="BG15" s="24"/>
      <c r="BH15" s="124">
        <f t="shared" si="2"/>
        <v>6.9920000000000009</v>
      </c>
      <c r="BI15" s="45">
        <f>BH15/K15</f>
        <v>0.110984126984127</v>
      </c>
      <c r="BJ15" s="39" t="s">
        <v>102</v>
      </c>
      <c r="BK15" s="136">
        <v>40</v>
      </c>
      <c r="BL15" s="137">
        <v>40</v>
      </c>
      <c r="BM15" s="137">
        <v>40</v>
      </c>
      <c r="BN15" s="137">
        <v>70</v>
      </c>
      <c r="BO15" s="137">
        <v>0</v>
      </c>
      <c r="BP15" s="137">
        <v>10</v>
      </c>
      <c r="BQ15" s="138">
        <f t="shared" si="3"/>
        <v>80</v>
      </c>
      <c r="BR15" s="138">
        <f t="shared" si="4"/>
        <v>110</v>
      </c>
      <c r="BS15" s="138">
        <f t="shared" si="5"/>
        <v>10</v>
      </c>
      <c r="BT15" s="138">
        <f t="shared" si="6"/>
        <v>200</v>
      </c>
      <c r="BU15" s="55"/>
      <c r="BV15" s="9"/>
      <c r="BW15" s="9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</row>
    <row r="16" spans="1:114" ht="13.5" customHeight="1">
      <c r="A16" s="24" t="s">
        <v>143</v>
      </c>
      <c r="B16" s="2" t="s">
        <v>144</v>
      </c>
      <c r="C16" s="29" t="s">
        <v>145</v>
      </c>
      <c r="D16" s="29" t="s">
        <v>133</v>
      </c>
      <c r="E16" s="28" t="s">
        <v>78</v>
      </c>
      <c r="F16" s="24" t="s">
        <v>108</v>
      </c>
      <c r="G16" s="27" t="s">
        <v>80</v>
      </c>
      <c r="H16" s="27" t="s">
        <v>80</v>
      </c>
      <c r="I16" s="56" t="s">
        <v>109</v>
      </c>
      <c r="J16" s="28" t="s">
        <v>146</v>
      </c>
      <c r="K16" s="107">
        <v>0</v>
      </c>
      <c r="L16" s="33">
        <v>19</v>
      </c>
      <c r="M16" s="33">
        <v>10</v>
      </c>
      <c r="N16" s="24">
        <v>1</v>
      </c>
      <c r="O16" s="106">
        <f t="shared" si="0"/>
        <v>122</v>
      </c>
      <c r="P16" s="24">
        <v>76</v>
      </c>
      <c r="Q16" s="24">
        <v>42</v>
      </c>
      <c r="R16" s="24">
        <v>4</v>
      </c>
      <c r="S16" s="106">
        <v>0</v>
      </c>
      <c r="T16" s="24">
        <v>0</v>
      </c>
      <c r="U16" s="24">
        <v>14</v>
      </c>
      <c r="V16" s="24">
        <v>5</v>
      </c>
      <c r="W16" s="24">
        <v>0</v>
      </c>
      <c r="X16" s="24">
        <v>0</v>
      </c>
      <c r="Y16" s="24">
        <v>0</v>
      </c>
      <c r="Z16" s="106">
        <v>0</v>
      </c>
      <c r="AA16" s="24">
        <v>0</v>
      </c>
      <c r="AB16" s="24">
        <v>9</v>
      </c>
      <c r="AC16" s="24">
        <v>0</v>
      </c>
      <c r="AD16" s="24">
        <v>1</v>
      </c>
      <c r="AE16" s="24">
        <v>0</v>
      </c>
      <c r="AF16" s="24">
        <v>0</v>
      </c>
      <c r="AG16" s="106">
        <v>0</v>
      </c>
      <c r="AH16" s="33">
        <v>0</v>
      </c>
      <c r="AI16" s="24">
        <v>1</v>
      </c>
      <c r="AJ16" s="33">
        <v>0</v>
      </c>
      <c r="AK16" s="33">
        <v>0</v>
      </c>
      <c r="AL16" s="33">
        <v>0</v>
      </c>
      <c r="AM16" s="33">
        <v>0</v>
      </c>
      <c r="AN16" s="120">
        <f>(M16+N16)/BV16</f>
        <v>0.36666666666666664</v>
      </c>
      <c r="AO16" s="120">
        <f>N16/BV16</f>
        <v>3.3333333333333333E-2</v>
      </c>
      <c r="AP16" s="27" t="s">
        <v>93</v>
      </c>
      <c r="AQ16" s="29" t="s">
        <v>85</v>
      </c>
      <c r="AR16" s="27" t="s">
        <v>109</v>
      </c>
      <c r="AS16" s="27" t="s">
        <v>146</v>
      </c>
      <c r="AT16" s="27" t="s">
        <v>120</v>
      </c>
      <c r="AU16" s="27" t="s">
        <v>119</v>
      </c>
      <c r="AV16" s="36">
        <v>0.314</v>
      </c>
      <c r="AW16" s="36"/>
      <c r="AX16" s="36"/>
      <c r="AY16" s="36"/>
      <c r="AZ16" s="36">
        <v>1.9379999999999999</v>
      </c>
      <c r="BA16" s="36">
        <v>1</v>
      </c>
      <c r="BB16" s="36"/>
      <c r="BC16" s="123">
        <f t="shared" si="1"/>
        <v>3.2519999999999998</v>
      </c>
      <c r="BD16" s="24"/>
      <c r="BE16" s="49"/>
      <c r="BF16" s="49"/>
      <c r="BG16" s="24"/>
      <c r="BH16" s="124">
        <f t="shared" si="2"/>
        <v>3.2519999999999998</v>
      </c>
      <c r="BI16" s="45">
        <f>BH16/BV16</f>
        <v>0.1084</v>
      </c>
      <c r="BJ16" s="39" t="s">
        <v>102</v>
      </c>
      <c r="BK16" s="136">
        <v>40</v>
      </c>
      <c r="BL16" s="137">
        <v>40</v>
      </c>
      <c r="BM16" s="137">
        <v>50</v>
      </c>
      <c r="BN16" s="137">
        <v>30</v>
      </c>
      <c r="BO16" s="137">
        <v>0</v>
      </c>
      <c r="BP16" s="137">
        <v>10</v>
      </c>
      <c r="BQ16" s="138">
        <f t="shared" si="3"/>
        <v>80</v>
      </c>
      <c r="BR16" s="138">
        <f t="shared" si="4"/>
        <v>80</v>
      </c>
      <c r="BS16" s="138">
        <f t="shared" si="5"/>
        <v>10</v>
      </c>
      <c r="BT16" s="138">
        <f t="shared" si="6"/>
        <v>170</v>
      </c>
      <c r="BU16" s="28" t="s">
        <v>123</v>
      </c>
      <c r="BV16" s="202">
        <v>30</v>
      </c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</row>
    <row r="17" spans="1:114" ht="13.5" hidden="1" customHeight="1">
      <c r="A17" s="24" t="s">
        <v>147</v>
      </c>
      <c r="B17" s="35" t="s">
        <v>148</v>
      </c>
      <c r="C17" s="28" t="s">
        <v>149</v>
      </c>
      <c r="D17" s="29" t="s">
        <v>150</v>
      </c>
      <c r="E17" s="28" t="s">
        <v>151</v>
      </c>
      <c r="F17" s="24" t="s">
        <v>79</v>
      </c>
      <c r="G17" s="27" t="s">
        <v>80</v>
      </c>
      <c r="H17" s="27" t="s">
        <v>80</v>
      </c>
      <c r="I17" s="56" t="s">
        <v>86</v>
      </c>
      <c r="J17" s="28" t="s">
        <v>134</v>
      </c>
      <c r="K17" s="106">
        <v>10</v>
      </c>
      <c r="L17" s="33">
        <v>10</v>
      </c>
      <c r="M17" s="33">
        <v>0</v>
      </c>
      <c r="N17" s="33">
        <v>0</v>
      </c>
      <c r="O17" s="106">
        <f t="shared" si="0"/>
        <v>40</v>
      </c>
      <c r="P17" s="33">
        <v>40</v>
      </c>
      <c r="Q17" s="33">
        <v>0</v>
      </c>
      <c r="R17" s="33">
        <v>0</v>
      </c>
      <c r="S17" s="106">
        <f>SUM(T17:Y17)</f>
        <v>10</v>
      </c>
      <c r="T17" s="24">
        <v>0</v>
      </c>
      <c r="U17" s="33">
        <v>10</v>
      </c>
      <c r="V17" s="33">
        <v>0</v>
      </c>
      <c r="W17" s="24">
        <v>0</v>
      </c>
      <c r="X17" s="24">
        <v>0</v>
      </c>
      <c r="Y17" s="24">
        <v>0</v>
      </c>
      <c r="Z17" s="106">
        <f>SUM(AA17:AF17)</f>
        <v>0</v>
      </c>
      <c r="AA17" s="33">
        <v>0</v>
      </c>
      <c r="AB17" s="33">
        <v>0</v>
      </c>
      <c r="AC17" s="33">
        <v>0</v>
      </c>
      <c r="AD17" s="33">
        <v>0</v>
      </c>
      <c r="AE17" s="24">
        <v>0</v>
      </c>
      <c r="AF17" s="24">
        <v>0</v>
      </c>
      <c r="AG17" s="106">
        <f>SUM(AH17:AM17)</f>
        <v>0</v>
      </c>
      <c r="AH17" s="33">
        <v>0</v>
      </c>
      <c r="AI17" s="33">
        <v>0</v>
      </c>
      <c r="AJ17" s="33">
        <v>0</v>
      </c>
      <c r="AK17" s="33">
        <v>0</v>
      </c>
      <c r="AL17" s="33">
        <v>0</v>
      </c>
      <c r="AM17" s="33">
        <v>0</v>
      </c>
      <c r="AN17" s="120">
        <f>(M17+N17)/K17</f>
        <v>0</v>
      </c>
      <c r="AO17" s="120">
        <f>N17/K17</f>
        <v>0</v>
      </c>
      <c r="AP17" s="27" t="s">
        <v>93</v>
      </c>
      <c r="AQ17" s="27" t="s">
        <v>85</v>
      </c>
      <c r="AR17" s="47" t="s">
        <v>86</v>
      </c>
      <c r="AS17" s="28" t="s">
        <v>134</v>
      </c>
      <c r="AT17" s="27" t="s">
        <v>94</v>
      </c>
      <c r="AU17" s="28" t="s">
        <v>119</v>
      </c>
      <c r="AV17" s="36">
        <v>0</v>
      </c>
      <c r="AW17" s="36"/>
      <c r="AX17" s="36"/>
      <c r="AY17" s="36">
        <v>0.55500000000000005</v>
      </c>
      <c r="AZ17" s="36">
        <v>0.55500000000000005</v>
      </c>
      <c r="BA17" s="37"/>
      <c r="BB17" s="37"/>
      <c r="BC17" s="123">
        <f t="shared" si="1"/>
        <v>1.1100000000000001</v>
      </c>
      <c r="BD17" s="24"/>
      <c r="BE17" s="24"/>
      <c r="BF17" s="24"/>
      <c r="BG17" s="24"/>
      <c r="BH17" s="124">
        <f t="shared" si="2"/>
        <v>1.1100000000000001</v>
      </c>
      <c r="BI17" s="45">
        <f>BH17/K17</f>
        <v>0.11100000000000002</v>
      </c>
      <c r="BJ17" s="39" t="s">
        <v>88</v>
      </c>
      <c r="BK17" s="136">
        <v>50</v>
      </c>
      <c r="BL17" s="137">
        <v>25</v>
      </c>
      <c r="BM17" s="137">
        <v>10</v>
      </c>
      <c r="BN17" s="137">
        <v>30</v>
      </c>
      <c r="BO17" s="137">
        <v>0</v>
      </c>
      <c r="BP17" s="137">
        <v>10</v>
      </c>
      <c r="BQ17" s="138">
        <f t="shared" si="3"/>
        <v>75</v>
      </c>
      <c r="BR17" s="138">
        <f t="shared" si="4"/>
        <v>40</v>
      </c>
      <c r="BS17" s="138">
        <f t="shared" si="5"/>
        <v>10</v>
      </c>
      <c r="BT17" s="138">
        <f t="shared" si="6"/>
        <v>125</v>
      </c>
      <c r="BU17" s="27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</row>
    <row r="18" spans="1:114" ht="15" hidden="1" customHeight="1">
      <c r="A18" s="25" t="s">
        <v>152</v>
      </c>
      <c r="B18" s="29" t="s">
        <v>153</v>
      </c>
      <c r="C18" s="29" t="s">
        <v>154</v>
      </c>
      <c r="D18" s="29" t="s">
        <v>155</v>
      </c>
      <c r="E18" s="28" t="s">
        <v>151</v>
      </c>
      <c r="F18" s="25" t="s">
        <v>79</v>
      </c>
      <c r="G18" s="27" t="s">
        <v>91</v>
      </c>
      <c r="H18" s="27" t="s">
        <v>92</v>
      </c>
      <c r="I18" s="56" t="s">
        <v>100</v>
      </c>
      <c r="J18" s="28" t="s">
        <v>134</v>
      </c>
      <c r="K18" s="107">
        <v>3</v>
      </c>
      <c r="L18" s="33">
        <v>3</v>
      </c>
      <c r="M18" s="33">
        <v>0</v>
      </c>
      <c r="N18" s="33">
        <v>0</v>
      </c>
      <c r="O18" s="106">
        <f t="shared" si="0"/>
        <v>14</v>
      </c>
      <c r="P18" s="33">
        <v>14</v>
      </c>
      <c r="Q18" s="33">
        <v>0</v>
      </c>
      <c r="R18" s="33">
        <v>0</v>
      </c>
      <c r="S18" s="106">
        <f>SUM(T18:Y18)</f>
        <v>3</v>
      </c>
      <c r="T18" s="24">
        <v>0</v>
      </c>
      <c r="U18" s="33">
        <v>1</v>
      </c>
      <c r="V18" s="33">
        <v>2</v>
      </c>
      <c r="W18" s="24">
        <v>0</v>
      </c>
      <c r="X18" s="24">
        <v>0</v>
      </c>
      <c r="Y18" s="24">
        <v>0</v>
      </c>
      <c r="Z18" s="106">
        <v>0</v>
      </c>
      <c r="AA18" s="33">
        <v>0</v>
      </c>
      <c r="AB18" s="33">
        <v>0</v>
      </c>
      <c r="AC18" s="33">
        <v>0</v>
      </c>
      <c r="AD18" s="33">
        <v>0</v>
      </c>
      <c r="AE18" s="24">
        <v>0</v>
      </c>
      <c r="AF18" s="24">
        <v>0</v>
      </c>
      <c r="AG18" s="106">
        <v>0</v>
      </c>
      <c r="AH18" s="33">
        <v>0</v>
      </c>
      <c r="AI18" s="33">
        <v>0</v>
      </c>
      <c r="AJ18" s="33">
        <v>0</v>
      </c>
      <c r="AK18" s="33">
        <v>0</v>
      </c>
      <c r="AL18" s="33">
        <v>0</v>
      </c>
      <c r="AM18" s="33">
        <v>0</v>
      </c>
      <c r="AN18" s="120">
        <f>(M18+N18)/K18</f>
        <v>0</v>
      </c>
      <c r="AO18" s="120">
        <f>N18/K18</f>
        <v>0</v>
      </c>
      <c r="AP18" s="27" t="s">
        <v>93</v>
      </c>
      <c r="AQ18" s="29" t="s">
        <v>85</v>
      </c>
      <c r="AR18" s="56" t="s">
        <v>100</v>
      </c>
      <c r="AS18" s="28" t="s">
        <v>134</v>
      </c>
      <c r="AT18" s="27" t="s">
        <v>82</v>
      </c>
      <c r="AU18" s="27" t="s">
        <v>135</v>
      </c>
      <c r="AV18" s="36">
        <v>0</v>
      </c>
      <c r="AW18" s="36"/>
      <c r="AX18" s="36">
        <v>0.31293471</v>
      </c>
      <c r="AY18" s="37"/>
      <c r="AZ18" s="37"/>
      <c r="BA18" s="37"/>
      <c r="BB18" s="37"/>
      <c r="BC18" s="123">
        <f t="shared" si="1"/>
        <v>0.31293471</v>
      </c>
      <c r="BD18" s="36"/>
      <c r="BE18" s="49"/>
      <c r="BF18" s="49"/>
      <c r="BG18" s="49"/>
      <c r="BH18" s="124">
        <f t="shared" si="2"/>
        <v>0.31293471</v>
      </c>
      <c r="BI18" s="45">
        <f>BH18/K18</f>
        <v>0.10431157000000001</v>
      </c>
      <c r="BJ18" s="39" t="s">
        <v>102</v>
      </c>
      <c r="BK18" s="139">
        <v>50</v>
      </c>
      <c r="BL18" s="140">
        <v>50</v>
      </c>
      <c r="BM18" s="140">
        <v>40</v>
      </c>
      <c r="BN18" s="140">
        <v>70</v>
      </c>
      <c r="BO18" s="140">
        <v>0</v>
      </c>
      <c r="BP18" s="140">
        <v>10</v>
      </c>
      <c r="BQ18" s="141">
        <f t="shared" si="3"/>
        <v>100</v>
      </c>
      <c r="BR18" s="141">
        <f t="shared" si="4"/>
        <v>110</v>
      </c>
      <c r="BS18" s="141">
        <f t="shared" si="5"/>
        <v>10</v>
      </c>
      <c r="BT18" s="141">
        <f t="shared" si="6"/>
        <v>220</v>
      </c>
      <c r="BU18" s="27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</row>
    <row r="19" spans="1:114" ht="13.5" hidden="1" customHeight="1">
      <c r="A19" s="25" t="s">
        <v>156</v>
      </c>
      <c r="B19" s="29" t="s">
        <v>144</v>
      </c>
      <c r="C19" s="29" t="s">
        <v>157</v>
      </c>
      <c r="D19" s="29" t="s">
        <v>106</v>
      </c>
      <c r="E19" s="28" t="s">
        <v>107</v>
      </c>
      <c r="F19" s="25" t="s">
        <v>79</v>
      </c>
      <c r="G19" s="27" t="s">
        <v>80</v>
      </c>
      <c r="H19" s="27" t="s">
        <v>80</v>
      </c>
      <c r="I19" s="56" t="s">
        <v>158</v>
      </c>
      <c r="J19" s="28" t="s">
        <v>146</v>
      </c>
      <c r="K19" s="107">
        <v>15</v>
      </c>
      <c r="L19" s="33">
        <v>11</v>
      </c>
      <c r="M19" s="33">
        <v>4</v>
      </c>
      <c r="N19" s="33">
        <v>0</v>
      </c>
      <c r="O19" s="106">
        <f t="shared" si="0"/>
        <v>71</v>
      </c>
      <c r="P19" s="33">
        <v>39</v>
      </c>
      <c r="Q19" s="33">
        <v>32</v>
      </c>
      <c r="R19" s="33">
        <v>0</v>
      </c>
      <c r="S19" s="106">
        <f>SUM(T19:Y19)</f>
        <v>11</v>
      </c>
      <c r="T19" s="24">
        <v>0</v>
      </c>
      <c r="U19" s="33">
        <v>6</v>
      </c>
      <c r="V19" s="33">
        <v>3</v>
      </c>
      <c r="W19" s="24">
        <v>2</v>
      </c>
      <c r="X19" s="24">
        <v>0</v>
      </c>
      <c r="Y19" s="24">
        <v>0</v>
      </c>
      <c r="Z19" s="106">
        <f>SUM(AA19:AF19)</f>
        <v>4</v>
      </c>
      <c r="AA19" s="33">
        <v>0</v>
      </c>
      <c r="AB19" s="33">
        <v>4</v>
      </c>
      <c r="AC19" s="33">
        <v>0</v>
      </c>
      <c r="AD19" s="33">
        <v>0</v>
      </c>
      <c r="AE19" s="24">
        <v>0</v>
      </c>
      <c r="AF19" s="24">
        <v>0</v>
      </c>
      <c r="AG19" s="106">
        <f>SUM(AH19:AM19)</f>
        <v>0</v>
      </c>
      <c r="AH19" s="33">
        <v>0</v>
      </c>
      <c r="AI19" s="33">
        <v>0</v>
      </c>
      <c r="AJ19" s="33">
        <v>0</v>
      </c>
      <c r="AK19" s="33">
        <v>0</v>
      </c>
      <c r="AL19" s="33">
        <v>0</v>
      </c>
      <c r="AM19" s="33">
        <v>0</v>
      </c>
      <c r="AN19" s="120">
        <f>(M19+N19)/K19</f>
        <v>0.26666666666666666</v>
      </c>
      <c r="AO19" s="120">
        <f>N19/K19</f>
        <v>0</v>
      </c>
      <c r="AP19" s="27" t="s">
        <v>93</v>
      </c>
      <c r="AQ19" s="29" t="s">
        <v>85</v>
      </c>
      <c r="AR19" s="27" t="s">
        <v>158</v>
      </c>
      <c r="AS19" s="27" t="s">
        <v>146</v>
      </c>
      <c r="AT19" s="27" t="s">
        <v>100</v>
      </c>
      <c r="AU19" s="27" t="s">
        <v>135</v>
      </c>
      <c r="AV19" s="36">
        <v>2.0299999999999998</v>
      </c>
      <c r="AW19" s="36"/>
      <c r="AX19" s="37"/>
      <c r="AY19" s="37"/>
      <c r="AZ19" s="37"/>
      <c r="BA19" s="37"/>
      <c r="BB19" s="37"/>
      <c r="BC19" s="123">
        <f t="shared" si="1"/>
        <v>2.0299999999999998</v>
      </c>
      <c r="BD19" s="36"/>
      <c r="BE19" s="49"/>
      <c r="BF19" s="49"/>
      <c r="BG19" s="49"/>
      <c r="BH19" s="124">
        <f t="shared" si="2"/>
        <v>2.0299999999999998</v>
      </c>
      <c r="BI19" s="45">
        <f>BH19/K19</f>
        <v>0.13533333333333333</v>
      </c>
      <c r="BJ19" s="39" t="s">
        <v>102</v>
      </c>
      <c r="BK19" s="136">
        <v>30</v>
      </c>
      <c r="BL19" s="137">
        <v>35</v>
      </c>
      <c r="BM19" s="137">
        <v>30</v>
      </c>
      <c r="BN19" s="137">
        <v>70</v>
      </c>
      <c r="BO19" s="137">
        <v>0</v>
      </c>
      <c r="BP19" s="137">
        <v>10</v>
      </c>
      <c r="BQ19" s="138">
        <f t="shared" si="3"/>
        <v>65</v>
      </c>
      <c r="BR19" s="138">
        <f t="shared" si="4"/>
        <v>100</v>
      </c>
      <c r="BS19" s="138">
        <f t="shared" si="5"/>
        <v>10</v>
      </c>
      <c r="BT19" s="138">
        <f t="shared" si="6"/>
        <v>175</v>
      </c>
      <c r="BU19" s="27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</row>
    <row r="20" spans="1:114" ht="13.5" hidden="1" customHeight="1">
      <c r="A20" s="25" t="s">
        <v>159</v>
      </c>
      <c r="B20" s="29" t="s">
        <v>160</v>
      </c>
      <c r="C20" s="29" t="s">
        <v>161</v>
      </c>
      <c r="D20" s="29" t="s">
        <v>127</v>
      </c>
      <c r="E20" s="28" t="s">
        <v>78</v>
      </c>
      <c r="F20" s="25" t="s">
        <v>108</v>
      </c>
      <c r="G20" s="27" t="s">
        <v>80</v>
      </c>
      <c r="H20" s="27" t="s">
        <v>80</v>
      </c>
      <c r="I20" s="31" t="s">
        <v>109</v>
      </c>
      <c r="J20" s="47" t="s">
        <v>119</v>
      </c>
      <c r="K20" s="106">
        <v>0</v>
      </c>
      <c r="L20" s="33">
        <v>29</v>
      </c>
      <c r="M20" s="33">
        <v>0</v>
      </c>
      <c r="N20" s="33">
        <v>0</v>
      </c>
      <c r="O20" s="106">
        <f t="shared" si="0"/>
        <v>105</v>
      </c>
      <c r="P20" s="33">
        <v>105</v>
      </c>
      <c r="Q20" s="33">
        <v>0</v>
      </c>
      <c r="R20" s="33">
        <v>0</v>
      </c>
      <c r="S20" s="106">
        <v>0</v>
      </c>
      <c r="T20" s="33">
        <v>12</v>
      </c>
      <c r="U20" s="33">
        <v>4</v>
      </c>
      <c r="V20" s="33">
        <v>13</v>
      </c>
      <c r="W20" s="24">
        <v>0</v>
      </c>
      <c r="X20" s="24">
        <v>0</v>
      </c>
      <c r="Y20" s="24">
        <v>0</v>
      </c>
      <c r="Z20" s="106">
        <v>0</v>
      </c>
      <c r="AA20" s="33">
        <v>0</v>
      </c>
      <c r="AB20" s="33">
        <v>0</v>
      </c>
      <c r="AC20" s="33">
        <v>0</v>
      </c>
      <c r="AD20" s="33">
        <v>0</v>
      </c>
      <c r="AE20" s="24">
        <v>0</v>
      </c>
      <c r="AF20" s="24">
        <v>0</v>
      </c>
      <c r="AG20" s="106">
        <v>0</v>
      </c>
      <c r="AH20" s="33">
        <v>0</v>
      </c>
      <c r="AI20" s="33">
        <v>0</v>
      </c>
      <c r="AJ20" s="33">
        <v>0</v>
      </c>
      <c r="AK20" s="33">
        <v>0</v>
      </c>
      <c r="AL20" s="33">
        <v>0</v>
      </c>
      <c r="AM20" s="33">
        <v>0</v>
      </c>
      <c r="AN20" s="120">
        <f>(M20+N20)/BV20</f>
        <v>0</v>
      </c>
      <c r="AO20" s="120">
        <f>N20/BV20</f>
        <v>0</v>
      </c>
      <c r="AP20" s="27" t="s">
        <v>93</v>
      </c>
      <c r="AQ20" s="29" t="s">
        <v>85</v>
      </c>
      <c r="AR20" s="35" t="s">
        <v>109</v>
      </c>
      <c r="AS20" s="35" t="s">
        <v>119</v>
      </c>
      <c r="AT20" s="35" t="s">
        <v>120</v>
      </c>
      <c r="AU20" s="35" t="s">
        <v>135</v>
      </c>
      <c r="AV20" s="36">
        <v>0</v>
      </c>
      <c r="AW20" s="36"/>
      <c r="AX20" s="37"/>
      <c r="AY20" s="43"/>
      <c r="AZ20" s="36">
        <v>0.1</v>
      </c>
      <c r="BA20" s="36">
        <v>3.1190000000000002</v>
      </c>
      <c r="BB20" s="36"/>
      <c r="BC20" s="123">
        <f t="shared" si="1"/>
        <v>3.2190000000000003</v>
      </c>
      <c r="BD20" s="36" t="s">
        <v>111</v>
      </c>
      <c r="BE20" s="49"/>
      <c r="BF20" s="49"/>
      <c r="BG20" s="49"/>
      <c r="BH20" s="124">
        <f t="shared" si="2"/>
        <v>3.2190000000000003</v>
      </c>
      <c r="BI20" s="45">
        <f>BH20/BV20</f>
        <v>0.11100000000000002</v>
      </c>
      <c r="BJ20" s="39" t="s">
        <v>88</v>
      </c>
      <c r="BK20" s="136">
        <v>40</v>
      </c>
      <c r="BL20" s="137">
        <v>10</v>
      </c>
      <c r="BM20" s="137">
        <v>0</v>
      </c>
      <c r="BN20" s="137">
        <v>30</v>
      </c>
      <c r="BO20" s="137">
        <v>20</v>
      </c>
      <c r="BP20" s="137">
        <v>10</v>
      </c>
      <c r="BQ20" s="138">
        <f t="shared" si="3"/>
        <v>50</v>
      </c>
      <c r="BR20" s="138">
        <f t="shared" si="4"/>
        <v>30</v>
      </c>
      <c r="BS20" s="138">
        <f t="shared" si="5"/>
        <v>30</v>
      </c>
      <c r="BT20" s="138">
        <f t="shared" si="6"/>
        <v>110</v>
      </c>
      <c r="BU20" s="27" t="s">
        <v>162</v>
      </c>
      <c r="BV20" s="202">
        <v>29</v>
      </c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</row>
    <row r="21" spans="1:114" ht="13.5" hidden="1" customHeight="1">
      <c r="A21" s="25" t="s">
        <v>163</v>
      </c>
      <c r="B21" s="30" t="s">
        <v>164</v>
      </c>
      <c r="C21" s="30" t="s">
        <v>161</v>
      </c>
      <c r="D21" s="29" t="s">
        <v>127</v>
      </c>
      <c r="E21" s="28" t="s">
        <v>78</v>
      </c>
      <c r="F21" s="25" t="s">
        <v>108</v>
      </c>
      <c r="G21" s="30" t="s">
        <v>92</v>
      </c>
      <c r="H21" s="30" t="s">
        <v>92</v>
      </c>
      <c r="I21" s="31" t="s">
        <v>109</v>
      </c>
      <c r="J21" s="47" t="s">
        <v>121</v>
      </c>
      <c r="K21" s="107">
        <v>12</v>
      </c>
      <c r="L21" s="53">
        <v>7</v>
      </c>
      <c r="M21" s="53">
        <v>0</v>
      </c>
      <c r="N21" s="33">
        <v>5</v>
      </c>
      <c r="O21" s="106">
        <f t="shared" si="0"/>
        <v>51</v>
      </c>
      <c r="P21" s="33">
        <v>28</v>
      </c>
      <c r="Q21" s="33">
        <v>0</v>
      </c>
      <c r="R21" s="33">
        <v>23</v>
      </c>
      <c r="S21" s="106">
        <f>SUM(T21:Y21)</f>
        <v>7</v>
      </c>
      <c r="T21" s="33">
        <v>0</v>
      </c>
      <c r="U21" s="33">
        <v>7</v>
      </c>
      <c r="V21" s="33">
        <v>0</v>
      </c>
      <c r="W21" s="33">
        <v>0</v>
      </c>
      <c r="X21" s="33">
        <v>0</v>
      </c>
      <c r="Y21" s="33">
        <v>0</v>
      </c>
      <c r="Z21" s="106">
        <f>SUM(AA21:AF21)</f>
        <v>0</v>
      </c>
      <c r="AA21" s="33">
        <v>0</v>
      </c>
      <c r="AB21" s="33">
        <v>0</v>
      </c>
      <c r="AC21" s="33">
        <v>0</v>
      </c>
      <c r="AD21" s="33">
        <v>0</v>
      </c>
      <c r="AE21" s="33">
        <v>0</v>
      </c>
      <c r="AF21" s="33">
        <v>0</v>
      </c>
      <c r="AG21" s="106">
        <f>SUM(AH21:AM21)</f>
        <v>5</v>
      </c>
      <c r="AH21" s="33">
        <v>0</v>
      </c>
      <c r="AI21" s="33">
        <v>2</v>
      </c>
      <c r="AJ21" s="33">
        <v>3</v>
      </c>
      <c r="AK21" s="33">
        <v>0</v>
      </c>
      <c r="AL21" s="33">
        <v>0</v>
      </c>
      <c r="AM21" s="33">
        <v>0</v>
      </c>
      <c r="AN21" s="120">
        <f>(Z21+AG21)/K21</f>
        <v>0.41666666666666669</v>
      </c>
      <c r="AO21" s="120">
        <f>N21/K21</f>
        <v>0.41666666666666669</v>
      </c>
      <c r="AP21" s="27" t="s">
        <v>93</v>
      </c>
      <c r="AQ21" s="27" t="s">
        <v>85</v>
      </c>
      <c r="AR21" s="35" t="s">
        <v>109</v>
      </c>
      <c r="AS21" s="35" t="s">
        <v>121</v>
      </c>
      <c r="AT21" s="58" t="s">
        <v>94</v>
      </c>
      <c r="AU21" s="35" t="s">
        <v>135</v>
      </c>
      <c r="AV21" s="36">
        <v>0</v>
      </c>
      <c r="AX21" s="43"/>
      <c r="AY21" s="43"/>
      <c r="AZ21" s="43">
        <v>1.147421</v>
      </c>
      <c r="BA21" s="37"/>
      <c r="BB21" s="37"/>
      <c r="BC21" s="123">
        <f t="shared" si="1"/>
        <v>1.147421</v>
      </c>
      <c r="BD21" s="36"/>
      <c r="BE21" s="44"/>
      <c r="BF21" s="44"/>
      <c r="BG21" s="44"/>
      <c r="BH21" s="124">
        <f t="shared" si="2"/>
        <v>1.147421</v>
      </c>
      <c r="BI21" s="45">
        <f>BH21/K21</f>
        <v>9.5618416666666664E-2</v>
      </c>
      <c r="BJ21" s="39" t="s">
        <v>88</v>
      </c>
      <c r="BK21" s="136">
        <v>40</v>
      </c>
      <c r="BL21" s="137">
        <v>10</v>
      </c>
      <c r="BM21" s="137">
        <v>0</v>
      </c>
      <c r="BN21" s="137">
        <v>30</v>
      </c>
      <c r="BO21" s="137">
        <v>20</v>
      </c>
      <c r="BP21" s="137">
        <v>30</v>
      </c>
      <c r="BQ21" s="138">
        <f t="shared" si="3"/>
        <v>50</v>
      </c>
      <c r="BR21" s="138">
        <f t="shared" si="4"/>
        <v>30</v>
      </c>
      <c r="BS21" s="138">
        <f t="shared" si="5"/>
        <v>50</v>
      </c>
      <c r="BT21" s="138">
        <f t="shared" si="6"/>
        <v>130</v>
      </c>
      <c r="BU21" s="2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</row>
    <row r="22" spans="1:114" ht="13.5" hidden="1" customHeight="1">
      <c r="A22" s="25" t="s">
        <v>165</v>
      </c>
      <c r="B22" s="29" t="s">
        <v>166</v>
      </c>
      <c r="C22" s="29" t="s">
        <v>167</v>
      </c>
      <c r="D22" s="29" t="s">
        <v>77</v>
      </c>
      <c r="E22" s="28" t="s">
        <v>78</v>
      </c>
      <c r="F22" s="25" t="s">
        <v>79</v>
      </c>
      <c r="G22" s="27" t="s">
        <v>80</v>
      </c>
      <c r="H22" s="27" t="s">
        <v>80</v>
      </c>
      <c r="I22" s="56" t="s">
        <v>158</v>
      </c>
      <c r="J22" s="28" t="s">
        <v>135</v>
      </c>
      <c r="K22" s="107">
        <v>54</v>
      </c>
      <c r="L22" s="33">
        <v>43</v>
      </c>
      <c r="M22" s="33">
        <v>10</v>
      </c>
      <c r="N22" s="33">
        <v>1</v>
      </c>
      <c r="O22" s="106">
        <f t="shared" si="0"/>
        <v>216</v>
      </c>
      <c r="P22" s="33">
        <v>140</v>
      </c>
      <c r="Q22" s="33">
        <v>72</v>
      </c>
      <c r="R22" s="33">
        <v>4</v>
      </c>
      <c r="S22" s="106">
        <f>SUM(T22:Y22)</f>
        <v>43</v>
      </c>
      <c r="T22" s="33">
        <v>3</v>
      </c>
      <c r="U22" s="33">
        <v>15</v>
      </c>
      <c r="V22" s="33">
        <v>21</v>
      </c>
      <c r="W22" s="33">
        <v>4</v>
      </c>
      <c r="X22" s="33">
        <v>0</v>
      </c>
      <c r="Y22" s="33">
        <v>0</v>
      </c>
      <c r="Z22" s="106">
        <f>SUM(AA22:AF22)</f>
        <v>10</v>
      </c>
      <c r="AA22" s="33">
        <v>3</v>
      </c>
      <c r="AB22" s="33">
        <v>7</v>
      </c>
      <c r="AC22" s="33">
        <v>0</v>
      </c>
      <c r="AD22" s="33">
        <v>0</v>
      </c>
      <c r="AE22" s="33">
        <v>0</v>
      </c>
      <c r="AF22" s="33">
        <v>0</v>
      </c>
      <c r="AG22" s="106">
        <f>SUM(AH22:AM22)</f>
        <v>1</v>
      </c>
      <c r="AH22" s="33">
        <v>0</v>
      </c>
      <c r="AI22" s="33">
        <v>1</v>
      </c>
      <c r="AJ22" s="33">
        <v>0</v>
      </c>
      <c r="AK22" s="33">
        <v>0</v>
      </c>
      <c r="AL22" s="33">
        <v>0</v>
      </c>
      <c r="AM22" s="33">
        <v>0</v>
      </c>
      <c r="AN22" s="120">
        <f>(M22+N22)/K22</f>
        <v>0.20370370370370369</v>
      </c>
      <c r="AO22" s="120">
        <f>N22/K22</f>
        <v>1.8518518518518517E-2</v>
      </c>
      <c r="AP22" s="27" t="s">
        <v>93</v>
      </c>
      <c r="AQ22" s="27" t="s">
        <v>85</v>
      </c>
      <c r="AR22" s="27" t="s">
        <v>158</v>
      </c>
      <c r="AS22" s="27" t="s">
        <v>135</v>
      </c>
      <c r="AT22" s="27" t="s">
        <v>86</v>
      </c>
      <c r="AU22" s="27" t="s">
        <v>134</v>
      </c>
      <c r="AV22" s="36">
        <v>0</v>
      </c>
      <c r="AW22" s="36">
        <v>4.5339999999999998</v>
      </c>
      <c r="AX22" s="36">
        <v>2</v>
      </c>
      <c r="AY22" s="37"/>
      <c r="AZ22" s="37"/>
      <c r="BA22" s="37"/>
      <c r="BB22" s="37"/>
      <c r="BC22" s="123">
        <f t="shared" si="1"/>
        <v>6.5339999999999998</v>
      </c>
      <c r="BD22" s="36" t="s">
        <v>111</v>
      </c>
      <c r="BE22" s="49"/>
      <c r="BF22" s="49"/>
      <c r="BG22" s="49"/>
      <c r="BH22" s="124">
        <f t="shared" si="2"/>
        <v>6.5339999999999998</v>
      </c>
      <c r="BI22" s="45">
        <f>BH22/K22</f>
        <v>0.121</v>
      </c>
      <c r="BJ22" s="39" t="s">
        <v>102</v>
      </c>
      <c r="BK22" s="136">
        <v>40</v>
      </c>
      <c r="BL22" s="137">
        <v>20</v>
      </c>
      <c r="BM22" s="137">
        <v>40</v>
      </c>
      <c r="BN22" s="137">
        <v>70</v>
      </c>
      <c r="BO22" s="137">
        <v>0</v>
      </c>
      <c r="BP22" s="137">
        <v>10</v>
      </c>
      <c r="BQ22" s="138">
        <f t="shared" si="3"/>
        <v>60</v>
      </c>
      <c r="BR22" s="138">
        <f t="shared" si="4"/>
        <v>110</v>
      </c>
      <c r="BS22" s="138">
        <f t="shared" si="5"/>
        <v>10</v>
      </c>
      <c r="BT22" s="138">
        <f t="shared" si="6"/>
        <v>180</v>
      </c>
      <c r="BU22" s="2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</row>
    <row r="23" spans="1:114" ht="13.5" hidden="1" customHeight="1">
      <c r="A23" s="26" t="s">
        <v>168</v>
      </c>
      <c r="B23" s="29" t="s">
        <v>169</v>
      </c>
      <c r="C23" s="29" t="s">
        <v>170</v>
      </c>
      <c r="D23" s="29" t="s">
        <v>127</v>
      </c>
      <c r="E23" s="28" t="s">
        <v>78</v>
      </c>
      <c r="F23" s="24" t="s">
        <v>79</v>
      </c>
      <c r="G23" s="27" t="s">
        <v>80</v>
      </c>
      <c r="H23" s="27" t="s">
        <v>80</v>
      </c>
      <c r="I23" s="56" t="s">
        <v>82</v>
      </c>
      <c r="J23" s="28" t="s">
        <v>134</v>
      </c>
      <c r="K23" s="106">
        <v>28</v>
      </c>
      <c r="L23" s="33">
        <v>17</v>
      </c>
      <c r="M23" s="33">
        <v>9</v>
      </c>
      <c r="N23" s="24">
        <v>2</v>
      </c>
      <c r="O23" s="106">
        <f t="shared" si="0"/>
        <v>128</v>
      </c>
      <c r="P23" s="24">
        <v>77</v>
      </c>
      <c r="Q23" s="24">
        <v>43</v>
      </c>
      <c r="R23" s="24">
        <v>8</v>
      </c>
      <c r="S23" s="106">
        <f>SUM(T23:Y23)</f>
        <v>17</v>
      </c>
      <c r="T23" s="33">
        <v>0</v>
      </c>
      <c r="U23" s="24">
        <v>8</v>
      </c>
      <c r="V23" s="24">
        <v>9</v>
      </c>
      <c r="W23" s="33">
        <v>0</v>
      </c>
      <c r="X23" s="33">
        <v>0</v>
      </c>
      <c r="Y23" s="33">
        <v>0</v>
      </c>
      <c r="Z23" s="106">
        <f>SUM(AA23:AF23)</f>
        <v>9</v>
      </c>
      <c r="AA23" s="24">
        <v>0</v>
      </c>
      <c r="AB23" s="24">
        <v>4</v>
      </c>
      <c r="AC23" s="24">
        <v>4</v>
      </c>
      <c r="AD23" s="24">
        <v>0</v>
      </c>
      <c r="AE23" s="24">
        <v>1</v>
      </c>
      <c r="AF23" s="24">
        <v>0</v>
      </c>
      <c r="AG23" s="106">
        <f>SUM(AH23:AM23)</f>
        <v>2</v>
      </c>
      <c r="AH23" s="33">
        <v>0</v>
      </c>
      <c r="AI23" s="33">
        <v>2</v>
      </c>
      <c r="AJ23" s="33">
        <v>0</v>
      </c>
      <c r="AK23" s="33">
        <v>0</v>
      </c>
      <c r="AL23" s="33">
        <v>0</v>
      </c>
      <c r="AM23" s="33">
        <v>0</v>
      </c>
      <c r="AN23" s="120">
        <f>(M23+N23)/K23</f>
        <v>0.39285714285714285</v>
      </c>
      <c r="AO23" s="120">
        <f>N23/K23</f>
        <v>7.1428571428571425E-2</v>
      </c>
      <c r="AP23" s="27" t="s">
        <v>93</v>
      </c>
      <c r="AQ23" s="29" t="s">
        <v>85</v>
      </c>
      <c r="AR23" s="27" t="s">
        <v>82</v>
      </c>
      <c r="AS23" s="27" t="s">
        <v>134</v>
      </c>
      <c r="AT23" s="27" t="s">
        <v>109</v>
      </c>
      <c r="AU23" s="27" t="s">
        <v>87</v>
      </c>
      <c r="AV23" s="36">
        <v>0</v>
      </c>
      <c r="AW23" s="36"/>
      <c r="AX23" s="36">
        <v>0.8</v>
      </c>
      <c r="AY23" s="36">
        <v>2.3079999999999998</v>
      </c>
      <c r="AZ23" s="36"/>
      <c r="BA23" s="37"/>
      <c r="BB23" s="37"/>
      <c r="BC23" s="123">
        <f t="shared" si="1"/>
        <v>3.1079999999999997</v>
      </c>
      <c r="BD23" s="24"/>
      <c r="BE23" s="24"/>
      <c r="BF23" s="24"/>
      <c r="BG23" s="24"/>
      <c r="BH23" s="124">
        <f t="shared" si="2"/>
        <v>3.1079999999999997</v>
      </c>
      <c r="BI23" s="45">
        <f>BH23/K23</f>
        <v>0.11099999999999999</v>
      </c>
      <c r="BJ23" s="39" t="s">
        <v>122</v>
      </c>
      <c r="BK23" s="136">
        <v>40</v>
      </c>
      <c r="BL23" s="137">
        <v>10</v>
      </c>
      <c r="BM23" s="137">
        <v>10</v>
      </c>
      <c r="BN23" s="137">
        <v>10</v>
      </c>
      <c r="BO23" s="137">
        <v>0</v>
      </c>
      <c r="BP23" s="137">
        <v>10</v>
      </c>
      <c r="BQ23" s="138">
        <f t="shared" si="3"/>
        <v>50</v>
      </c>
      <c r="BR23" s="138">
        <f t="shared" si="4"/>
        <v>20</v>
      </c>
      <c r="BS23" s="138">
        <f t="shared" si="5"/>
        <v>10</v>
      </c>
      <c r="BT23" s="138">
        <f t="shared" si="6"/>
        <v>80</v>
      </c>
      <c r="BU23" s="2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</row>
    <row r="24" spans="1:114" ht="13.5" hidden="1" customHeight="1">
      <c r="A24" s="25" t="s">
        <v>171</v>
      </c>
      <c r="B24" s="29" t="s">
        <v>172</v>
      </c>
      <c r="C24" s="29" t="s">
        <v>170</v>
      </c>
      <c r="D24" s="29" t="s">
        <v>127</v>
      </c>
      <c r="E24" s="28" t="s">
        <v>78</v>
      </c>
      <c r="F24" s="25" t="s">
        <v>79</v>
      </c>
      <c r="G24" s="27" t="s">
        <v>91</v>
      </c>
      <c r="H24" s="27" t="s">
        <v>92</v>
      </c>
      <c r="I24" s="56" t="s">
        <v>100</v>
      </c>
      <c r="J24" s="28" t="s">
        <v>173</v>
      </c>
      <c r="K24" s="111">
        <v>10</v>
      </c>
      <c r="L24" s="33">
        <v>6</v>
      </c>
      <c r="M24" s="33">
        <v>3</v>
      </c>
      <c r="N24" s="33">
        <v>1</v>
      </c>
      <c r="O24" s="106">
        <f t="shared" si="0"/>
        <v>38</v>
      </c>
      <c r="P24" s="33">
        <v>22</v>
      </c>
      <c r="Q24" s="33">
        <v>12</v>
      </c>
      <c r="R24" s="33">
        <v>4</v>
      </c>
      <c r="S24" s="106">
        <f>SUM(T24:Y24)</f>
        <v>6</v>
      </c>
      <c r="T24" s="33">
        <v>0</v>
      </c>
      <c r="U24" s="33">
        <v>4</v>
      </c>
      <c r="V24" s="33">
        <v>2</v>
      </c>
      <c r="W24" s="33">
        <v>0</v>
      </c>
      <c r="X24" s="33">
        <v>0</v>
      </c>
      <c r="Y24" s="33">
        <v>0</v>
      </c>
      <c r="Z24" s="106">
        <f>SUM(AA24:AF24)</f>
        <v>3</v>
      </c>
      <c r="AA24" s="33">
        <v>0</v>
      </c>
      <c r="AB24" s="33">
        <v>3</v>
      </c>
      <c r="AC24" s="33">
        <v>0</v>
      </c>
      <c r="AD24" s="33">
        <v>0</v>
      </c>
      <c r="AE24" s="33">
        <v>0</v>
      </c>
      <c r="AF24" s="33">
        <v>0</v>
      </c>
      <c r="AG24" s="106">
        <f>SUM(AH24:AM24)</f>
        <v>1</v>
      </c>
      <c r="AH24" s="33">
        <v>0</v>
      </c>
      <c r="AI24" s="33">
        <v>1</v>
      </c>
      <c r="AJ24" s="33">
        <v>0</v>
      </c>
      <c r="AK24" s="33">
        <v>0</v>
      </c>
      <c r="AL24" s="33">
        <v>0</v>
      </c>
      <c r="AM24" s="33">
        <v>0</v>
      </c>
      <c r="AN24" s="120">
        <f>(Z24+AG24)/K24</f>
        <v>0.4</v>
      </c>
      <c r="AO24" s="120">
        <f>N24/K24</f>
        <v>0.1</v>
      </c>
      <c r="AP24" s="27" t="s">
        <v>93</v>
      </c>
      <c r="AQ24" s="27" t="s">
        <v>85</v>
      </c>
      <c r="AR24" s="27" t="s">
        <v>100</v>
      </c>
      <c r="AS24" s="27" t="s">
        <v>134</v>
      </c>
      <c r="AT24" s="27" t="s">
        <v>82</v>
      </c>
      <c r="AU24" s="27" t="s">
        <v>119</v>
      </c>
      <c r="AV24" s="36">
        <v>0</v>
      </c>
      <c r="AW24" s="142"/>
      <c r="AX24" s="142">
        <v>0.84311570000000002</v>
      </c>
      <c r="AY24" s="43"/>
      <c r="AZ24" s="37"/>
      <c r="BA24" s="37"/>
      <c r="BB24" s="37"/>
      <c r="BC24" s="123">
        <f t="shared" si="1"/>
        <v>0.84311570000000002</v>
      </c>
      <c r="BD24" s="36" t="s">
        <v>111</v>
      </c>
      <c r="BE24" s="44"/>
      <c r="BF24" s="44">
        <v>0.2</v>
      </c>
      <c r="BG24" s="44"/>
      <c r="BH24" s="124">
        <f t="shared" si="2"/>
        <v>1.0431157</v>
      </c>
      <c r="BI24" s="45">
        <f>BH24/K24</f>
        <v>0.10431156999999999</v>
      </c>
      <c r="BJ24" s="39" t="s">
        <v>122</v>
      </c>
      <c r="BK24" s="136">
        <v>40</v>
      </c>
      <c r="BL24" s="137">
        <v>10</v>
      </c>
      <c r="BM24" s="137">
        <v>0</v>
      </c>
      <c r="BN24" s="137">
        <v>10</v>
      </c>
      <c r="BO24" s="137">
        <v>0</v>
      </c>
      <c r="BP24" s="137">
        <v>20</v>
      </c>
      <c r="BQ24" s="138">
        <f t="shared" si="3"/>
        <v>50</v>
      </c>
      <c r="BR24" s="138">
        <f t="shared" si="4"/>
        <v>10</v>
      </c>
      <c r="BS24" s="138">
        <f t="shared" si="5"/>
        <v>20</v>
      </c>
      <c r="BT24" s="138">
        <f t="shared" si="6"/>
        <v>80</v>
      </c>
      <c r="BU24" s="27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</row>
    <row r="25" spans="1:114" ht="13.5" hidden="1" customHeight="1">
      <c r="A25" s="25" t="s">
        <v>174</v>
      </c>
      <c r="B25" s="30" t="s">
        <v>175</v>
      </c>
      <c r="C25" s="30" t="s">
        <v>176</v>
      </c>
      <c r="D25" s="30" t="s">
        <v>127</v>
      </c>
      <c r="E25" s="28" t="s">
        <v>78</v>
      </c>
      <c r="F25" s="25" t="s">
        <v>108</v>
      </c>
      <c r="G25" s="30" t="s">
        <v>92</v>
      </c>
      <c r="H25" s="30" t="s">
        <v>92</v>
      </c>
      <c r="I25" s="58" t="s">
        <v>94</v>
      </c>
      <c r="J25" s="58" t="s">
        <v>87</v>
      </c>
      <c r="K25" s="106">
        <v>0</v>
      </c>
      <c r="L25" s="33">
        <v>0</v>
      </c>
      <c r="M25" s="33">
        <v>0</v>
      </c>
      <c r="N25" s="33">
        <v>4</v>
      </c>
      <c r="O25" s="106">
        <f t="shared" si="0"/>
        <v>8</v>
      </c>
      <c r="P25" s="33">
        <v>0</v>
      </c>
      <c r="Q25" s="33">
        <v>0</v>
      </c>
      <c r="R25" s="33">
        <v>8</v>
      </c>
      <c r="S25" s="106">
        <v>0</v>
      </c>
      <c r="T25" s="33">
        <v>0</v>
      </c>
      <c r="U25" s="33">
        <v>0</v>
      </c>
      <c r="V25" s="33">
        <v>0</v>
      </c>
      <c r="W25" s="33">
        <v>0</v>
      </c>
      <c r="X25" s="33">
        <v>0</v>
      </c>
      <c r="Y25" s="33">
        <v>0</v>
      </c>
      <c r="Z25" s="106">
        <v>0</v>
      </c>
      <c r="AA25" s="33">
        <v>0</v>
      </c>
      <c r="AB25" s="33">
        <v>0</v>
      </c>
      <c r="AC25" s="33">
        <v>0</v>
      </c>
      <c r="AD25" s="33">
        <v>0</v>
      </c>
      <c r="AE25" s="33">
        <v>0</v>
      </c>
      <c r="AF25" s="33">
        <v>0</v>
      </c>
      <c r="AG25" s="106">
        <v>0</v>
      </c>
      <c r="AH25" s="33">
        <v>0</v>
      </c>
      <c r="AI25" s="33">
        <v>4</v>
      </c>
      <c r="AJ25" s="33">
        <v>0</v>
      </c>
      <c r="AK25" s="33">
        <v>0</v>
      </c>
      <c r="AL25" s="33">
        <v>0</v>
      </c>
      <c r="AM25" s="33">
        <v>0</v>
      </c>
      <c r="AN25" s="120">
        <f>(M25+N25)/BV25</f>
        <v>1</v>
      </c>
      <c r="AO25" s="120">
        <f>N25/BV25</f>
        <v>1</v>
      </c>
      <c r="AP25" s="27" t="s">
        <v>93</v>
      </c>
      <c r="AQ25" s="27" t="s">
        <v>85</v>
      </c>
      <c r="AR25" s="58" t="s">
        <v>94</v>
      </c>
      <c r="AS25" s="58" t="s">
        <v>87</v>
      </c>
      <c r="AT25" s="58" t="s">
        <v>94</v>
      </c>
      <c r="AU25" s="35" t="s">
        <v>119</v>
      </c>
      <c r="AV25" s="36">
        <v>0</v>
      </c>
      <c r="AW25" s="43"/>
      <c r="AX25" s="43"/>
      <c r="AY25" s="43"/>
      <c r="BA25" s="43">
        <v>0.417244</v>
      </c>
      <c r="BC25" s="123">
        <f t="shared" si="1"/>
        <v>0.417244</v>
      </c>
      <c r="BD25" s="36" t="s">
        <v>111</v>
      </c>
      <c r="BE25" s="44"/>
      <c r="BF25" s="44"/>
      <c r="BG25" s="44"/>
      <c r="BH25" s="124">
        <f t="shared" si="2"/>
        <v>0.417244</v>
      </c>
      <c r="BI25" s="45">
        <f>BH25/BV25</f>
        <v>0.104311</v>
      </c>
      <c r="BJ25" s="39" t="s">
        <v>88</v>
      </c>
      <c r="BK25" s="136">
        <v>40</v>
      </c>
      <c r="BL25" s="137">
        <v>10</v>
      </c>
      <c r="BM25" s="137">
        <v>50</v>
      </c>
      <c r="BN25" s="137">
        <v>10</v>
      </c>
      <c r="BO25" s="137">
        <v>20</v>
      </c>
      <c r="BP25" s="137">
        <v>30</v>
      </c>
      <c r="BQ25" s="138">
        <f t="shared" si="3"/>
        <v>50</v>
      </c>
      <c r="BR25" s="138">
        <f t="shared" si="4"/>
        <v>60</v>
      </c>
      <c r="BS25" s="138">
        <f t="shared" si="5"/>
        <v>50</v>
      </c>
      <c r="BT25" s="138">
        <f t="shared" si="6"/>
        <v>160</v>
      </c>
      <c r="BU25" s="27" t="s">
        <v>177</v>
      </c>
      <c r="BV25" s="202">
        <v>4</v>
      </c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</row>
    <row r="26" spans="1:114" ht="13.5" hidden="1" customHeight="1">
      <c r="A26" s="24" t="s">
        <v>178</v>
      </c>
      <c r="B26" s="29" t="s">
        <v>179</v>
      </c>
      <c r="C26" s="29" t="s">
        <v>180</v>
      </c>
      <c r="D26" s="29" t="s">
        <v>117</v>
      </c>
      <c r="E26" s="28" t="s">
        <v>118</v>
      </c>
      <c r="F26" s="24" t="s">
        <v>79</v>
      </c>
      <c r="G26" s="27" t="s">
        <v>80</v>
      </c>
      <c r="H26" s="27" t="s">
        <v>80</v>
      </c>
      <c r="I26" s="56" t="s">
        <v>109</v>
      </c>
      <c r="J26" s="28" t="s">
        <v>87</v>
      </c>
      <c r="K26" s="106">
        <v>0</v>
      </c>
      <c r="L26" s="33">
        <v>17</v>
      </c>
      <c r="M26" s="33">
        <v>8</v>
      </c>
      <c r="N26" s="24">
        <v>0</v>
      </c>
      <c r="O26" s="106">
        <f t="shared" si="0"/>
        <v>106</v>
      </c>
      <c r="P26" s="24">
        <v>72</v>
      </c>
      <c r="Q26" s="24">
        <v>34</v>
      </c>
      <c r="R26" s="24">
        <v>0</v>
      </c>
      <c r="S26" s="106">
        <v>0</v>
      </c>
      <c r="T26" s="33">
        <v>0</v>
      </c>
      <c r="U26" s="24">
        <v>13</v>
      </c>
      <c r="V26" s="24">
        <v>4</v>
      </c>
      <c r="W26" s="33">
        <v>0</v>
      </c>
      <c r="X26" s="33">
        <v>0</v>
      </c>
      <c r="Y26" s="33">
        <v>0</v>
      </c>
      <c r="Z26" s="106">
        <v>0</v>
      </c>
      <c r="AA26" s="24">
        <v>0</v>
      </c>
      <c r="AB26" s="24">
        <v>7</v>
      </c>
      <c r="AC26" s="24">
        <v>0</v>
      </c>
      <c r="AD26" s="24">
        <v>1</v>
      </c>
      <c r="AE26" s="24">
        <v>0</v>
      </c>
      <c r="AF26" s="24">
        <v>0</v>
      </c>
      <c r="AG26" s="106">
        <f t="shared" ref="AG26:AG39" si="7">SUM(AH26:AM26)</f>
        <v>0</v>
      </c>
      <c r="AH26" s="33">
        <v>0</v>
      </c>
      <c r="AI26" s="33">
        <v>0</v>
      </c>
      <c r="AJ26" s="33">
        <v>0</v>
      </c>
      <c r="AK26" s="33">
        <v>0</v>
      </c>
      <c r="AL26" s="33">
        <v>0</v>
      </c>
      <c r="AM26" s="33">
        <v>0</v>
      </c>
      <c r="AN26" s="120">
        <f>(M26+N26)/BV26</f>
        <v>0.32</v>
      </c>
      <c r="AO26" s="120">
        <f>N26/BV26</f>
        <v>0</v>
      </c>
      <c r="AP26" s="27" t="s">
        <v>93</v>
      </c>
      <c r="AQ26" s="29" t="s">
        <v>85</v>
      </c>
      <c r="AR26" s="27" t="s">
        <v>109</v>
      </c>
      <c r="AS26" s="27" t="s">
        <v>87</v>
      </c>
      <c r="AT26" s="27" t="s">
        <v>120</v>
      </c>
      <c r="AU26" s="27" t="s">
        <v>119</v>
      </c>
      <c r="AV26" s="36">
        <v>0</v>
      </c>
      <c r="AW26" s="36"/>
      <c r="AX26" s="37"/>
      <c r="AY26" s="36"/>
      <c r="AZ26" s="36">
        <v>2.448</v>
      </c>
      <c r="BA26" s="37"/>
      <c r="BB26" s="37"/>
      <c r="BC26" s="123">
        <f t="shared" si="1"/>
        <v>2.448</v>
      </c>
      <c r="BD26" s="24"/>
      <c r="BE26" s="24"/>
      <c r="BF26" s="24"/>
      <c r="BG26" s="24"/>
      <c r="BH26" s="124">
        <f t="shared" si="2"/>
        <v>2.448</v>
      </c>
      <c r="BI26" s="45">
        <f>BH26/BV26</f>
        <v>9.7919999999999993E-2</v>
      </c>
      <c r="BJ26" s="39" t="s">
        <v>88</v>
      </c>
      <c r="BK26" s="143">
        <v>20</v>
      </c>
      <c r="BL26" s="144">
        <v>30</v>
      </c>
      <c r="BM26" s="144">
        <v>10</v>
      </c>
      <c r="BN26" s="144">
        <v>30</v>
      </c>
      <c r="BO26" s="144">
        <v>20</v>
      </c>
      <c r="BP26" s="144">
        <v>10</v>
      </c>
      <c r="BQ26" s="138">
        <f t="shared" si="3"/>
        <v>50</v>
      </c>
      <c r="BR26" s="138">
        <f t="shared" si="4"/>
        <v>40</v>
      </c>
      <c r="BS26" s="138">
        <f t="shared" si="5"/>
        <v>30</v>
      </c>
      <c r="BT26" s="138">
        <f t="shared" si="6"/>
        <v>120</v>
      </c>
      <c r="BU26" s="28" t="s">
        <v>181</v>
      </c>
      <c r="BV26" s="202">
        <v>25</v>
      </c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</row>
    <row r="27" spans="1:114" ht="13.5" hidden="1" customHeight="1">
      <c r="A27" s="25" t="s">
        <v>182</v>
      </c>
      <c r="B27" s="29" t="s">
        <v>183</v>
      </c>
      <c r="C27" s="29" t="s">
        <v>180</v>
      </c>
      <c r="D27" s="29" t="s">
        <v>117</v>
      </c>
      <c r="E27" s="28" t="s">
        <v>118</v>
      </c>
      <c r="F27" s="25" t="s">
        <v>79</v>
      </c>
      <c r="G27" s="27" t="s">
        <v>80</v>
      </c>
      <c r="H27" s="27" t="s">
        <v>81</v>
      </c>
      <c r="I27" s="56" t="s">
        <v>109</v>
      </c>
      <c r="J27" s="28" t="s">
        <v>87</v>
      </c>
      <c r="K27" s="107">
        <v>0</v>
      </c>
      <c r="L27" s="33">
        <v>6</v>
      </c>
      <c r="M27" s="33">
        <v>0</v>
      </c>
      <c r="N27" s="33">
        <v>0</v>
      </c>
      <c r="O27" s="106">
        <f t="shared" si="0"/>
        <v>24</v>
      </c>
      <c r="P27" s="33">
        <v>24</v>
      </c>
      <c r="Q27" s="33">
        <v>0</v>
      </c>
      <c r="R27" s="33">
        <v>0</v>
      </c>
      <c r="S27" s="106">
        <v>0</v>
      </c>
      <c r="T27" s="33">
        <v>0</v>
      </c>
      <c r="U27" s="33">
        <v>6</v>
      </c>
      <c r="V27" s="33">
        <v>0</v>
      </c>
      <c r="W27" s="33">
        <v>0</v>
      </c>
      <c r="X27" s="33">
        <v>0</v>
      </c>
      <c r="Y27" s="33">
        <v>0</v>
      </c>
      <c r="Z27" s="106">
        <v>0</v>
      </c>
      <c r="AA27" s="33">
        <v>0</v>
      </c>
      <c r="AB27" s="33">
        <v>0</v>
      </c>
      <c r="AC27" s="33">
        <v>0</v>
      </c>
      <c r="AD27" s="33">
        <v>0</v>
      </c>
      <c r="AE27" s="33">
        <v>0</v>
      </c>
      <c r="AF27" s="33">
        <v>0</v>
      </c>
      <c r="AG27" s="106">
        <f t="shared" si="7"/>
        <v>0</v>
      </c>
      <c r="AH27" s="33">
        <v>0</v>
      </c>
      <c r="AI27" s="33">
        <v>0</v>
      </c>
      <c r="AJ27" s="33">
        <v>0</v>
      </c>
      <c r="AK27" s="33">
        <v>0</v>
      </c>
      <c r="AL27" s="33">
        <v>0</v>
      </c>
      <c r="AM27" s="33">
        <v>0</v>
      </c>
      <c r="AN27" s="120">
        <f>(M27+N27)/BV27</f>
        <v>0</v>
      </c>
      <c r="AO27" s="120">
        <f>N27/BV27</f>
        <v>0</v>
      </c>
      <c r="AP27" s="27" t="s">
        <v>84</v>
      </c>
      <c r="AQ27" s="29" t="s">
        <v>85</v>
      </c>
      <c r="AR27" s="27" t="s">
        <v>109</v>
      </c>
      <c r="AS27" s="27" t="s">
        <v>87</v>
      </c>
      <c r="AT27" s="27" t="s">
        <v>120</v>
      </c>
      <c r="AU27" s="27" t="s">
        <v>119</v>
      </c>
      <c r="AV27" s="36">
        <v>0</v>
      </c>
      <c r="AW27" s="37"/>
      <c r="AX27" s="37"/>
      <c r="AY27" s="36"/>
      <c r="AZ27" s="36">
        <v>0.48599999999999999</v>
      </c>
      <c r="BA27" s="37"/>
      <c r="BB27" s="37"/>
      <c r="BC27" s="123">
        <f t="shared" si="1"/>
        <v>0.48599999999999999</v>
      </c>
      <c r="BD27" s="36"/>
      <c r="BE27" s="49"/>
      <c r="BF27" s="49"/>
      <c r="BG27" s="49"/>
      <c r="BH27" s="124">
        <f t="shared" si="2"/>
        <v>0.48599999999999999</v>
      </c>
      <c r="BI27" s="45">
        <f>BH27/BV27</f>
        <v>8.1000000000000003E-2</v>
      </c>
      <c r="BJ27" s="39" t="s">
        <v>88</v>
      </c>
      <c r="BK27" s="136">
        <v>20</v>
      </c>
      <c r="BL27" s="137">
        <v>30</v>
      </c>
      <c r="BM27" s="137">
        <v>10</v>
      </c>
      <c r="BN27" s="137">
        <v>30</v>
      </c>
      <c r="BO27" s="137">
        <v>20</v>
      </c>
      <c r="BP27" s="137">
        <v>10</v>
      </c>
      <c r="BQ27" s="138">
        <f t="shared" si="3"/>
        <v>50</v>
      </c>
      <c r="BR27" s="138">
        <f t="shared" si="4"/>
        <v>40</v>
      </c>
      <c r="BS27" s="138">
        <f t="shared" si="5"/>
        <v>30</v>
      </c>
      <c r="BT27" s="138">
        <f t="shared" si="6"/>
        <v>120</v>
      </c>
      <c r="BU27" s="27" t="s">
        <v>184</v>
      </c>
      <c r="BV27" s="202">
        <v>6</v>
      </c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</row>
    <row r="28" spans="1:114" ht="13.5" hidden="1" customHeight="1">
      <c r="A28" s="25" t="s">
        <v>185</v>
      </c>
      <c r="B28" s="29" t="s">
        <v>186</v>
      </c>
      <c r="C28" s="29" t="s">
        <v>180</v>
      </c>
      <c r="D28" s="29" t="s">
        <v>117</v>
      </c>
      <c r="E28" s="28" t="s">
        <v>118</v>
      </c>
      <c r="F28" s="25" t="s">
        <v>79</v>
      </c>
      <c r="G28" s="27" t="s">
        <v>80</v>
      </c>
      <c r="H28" s="27" t="s">
        <v>80</v>
      </c>
      <c r="I28" s="31" t="s">
        <v>86</v>
      </c>
      <c r="J28" s="47" t="s">
        <v>87</v>
      </c>
      <c r="K28" s="106">
        <v>13</v>
      </c>
      <c r="L28" s="33">
        <v>6</v>
      </c>
      <c r="M28" s="33">
        <v>7</v>
      </c>
      <c r="N28" s="33">
        <v>0</v>
      </c>
      <c r="O28" s="106">
        <f t="shared" si="0"/>
        <v>60</v>
      </c>
      <c r="P28" s="33">
        <v>24</v>
      </c>
      <c r="Q28" s="33">
        <v>36</v>
      </c>
      <c r="R28" s="33">
        <v>0</v>
      </c>
      <c r="S28" s="106">
        <f>SUM(T28:Y28)</f>
        <v>6</v>
      </c>
      <c r="T28" s="33">
        <v>0</v>
      </c>
      <c r="U28" s="33">
        <v>2</v>
      </c>
      <c r="V28" s="33">
        <v>4</v>
      </c>
      <c r="W28" s="33">
        <v>0</v>
      </c>
      <c r="X28" s="33">
        <v>0</v>
      </c>
      <c r="Y28" s="33">
        <v>0</v>
      </c>
      <c r="Z28" s="106">
        <f>SUM(AA28:AF28)</f>
        <v>7</v>
      </c>
      <c r="AA28" s="33">
        <v>0</v>
      </c>
      <c r="AB28" s="33">
        <v>3</v>
      </c>
      <c r="AC28" s="33">
        <v>0</v>
      </c>
      <c r="AD28" s="33">
        <v>4</v>
      </c>
      <c r="AE28" s="33">
        <v>0</v>
      </c>
      <c r="AF28" s="33">
        <v>0</v>
      </c>
      <c r="AG28" s="106">
        <f t="shared" si="7"/>
        <v>0</v>
      </c>
      <c r="AH28" s="33">
        <v>0</v>
      </c>
      <c r="AI28" s="33">
        <v>0</v>
      </c>
      <c r="AJ28" s="33">
        <v>0</v>
      </c>
      <c r="AK28" s="33">
        <v>0</v>
      </c>
      <c r="AL28" s="33">
        <v>0</v>
      </c>
      <c r="AM28" s="33">
        <v>0</v>
      </c>
      <c r="AN28" s="120">
        <f>(M28+N28)/K28</f>
        <v>0.53846153846153844</v>
      </c>
      <c r="AO28" s="120">
        <f>N28/K28</f>
        <v>0</v>
      </c>
      <c r="AP28" s="27" t="s">
        <v>93</v>
      </c>
      <c r="AQ28" s="29" t="s">
        <v>85</v>
      </c>
      <c r="AR28" s="31" t="s">
        <v>86</v>
      </c>
      <c r="AS28" s="35" t="s">
        <v>87</v>
      </c>
      <c r="AT28" s="35" t="s">
        <v>109</v>
      </c>
      <c r="AU28" s="27" t="s">
        <v>119</v>
      </c>
      <c r="AV28" s="36">
        <v>0</v>
      </c>
      <c r="AW28" s="126"/>
      <c r="AX28" s="43"/>
      <c r="AY28" s="43">
        <v>1.274</v>
      </c>
      <c r="AZ28" s="43"/>
      <c r="BA28" s="37"/>
      <c r="BB28" s="37"/>
      <c r="BC28" s="123">
        <f t="shared" si="1"/>
        <v>1.274</v>
      </c>
      <c r="BD28" s="36" t="s">
        <v>111</v>
      </c>
      <c r="BE28" s="49"/>
      <c r="BF28" s="49"/>
      <c r="BG28" s="49"/>
      <c r="BH28" s="124">
        <f t="shared" si="2"/>
        <v>1.274</v>
      </c>
      <c r="BI28" s="45">
        <f>BH28/K28</f>
        <v>9.8000000000000004E-2</v>
      </c>
      <c r="BJ28" s="39" t="s">
        <v>88</v>
      </c>
      <c r="BK28" s="136">
        <v>20</v>
      </c>
      <c r="BL28" s="137">
        <v>30</v>
      </c>
      <c r="BM28" s="137">
        <v>10</v>
      </c>
      <c r="BN28" s="137">
        <v>30</v>
      </c>
      <c r="BO28" s="137">
        <v>0</v>
      </c>
      <c r="BP28" s="137">
        <v>10</v>
      </c>
      <c r="BQ28" s="138">
        <f t="shared" si="3"/>
        <v>50</v>
      </c>
      <c r="BR28" s="138">
        <f t="shared" si="4"/>
        <v>40</v>
      </c>
      <c r="BS28" s="138">
        <f t="shared" si="5"/>
        <v>10</v>
      </c>
      <c r="BT28" s="138">
        <f t="shared" si="6"/>
        <v>100</v>
      </c>
      <c r="BU28" s="27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</row>
    <row r="29" spans="1:114" ht="13.5" hidden="1" customHeight="1">
      <c r="A29" s="25" t="s">
        <v>187</v>
      </c>
      <c r="B29" s="29" t="s">
        <v>188</v>
      </c>
      <c r="C29" s="29" t="s">
        <v>180</v>
      </c>
      <c r="D29" s="29" t="s">
        <v>117</v>
      </c>
      <c r="E29" s="28" t="s">
        <v>118</v>
      </c>
      <c r="F29" s="26" t="s">
        <v>79</v>
      </c>
      <c r="G29" s="27" t="s">
        <v>80</v>
      </c>
      <c r="H29" s="27" t="s">
        <v>81</v>
      </c>
      <c r="I29" s="31" t="s">
        <v>109</v>
      </c>
      <c r="J29" s="28" t="s">
        <v>140</v>
      </c>
      <c r="K29" s="107">
        <v>0</v>
      </c>
      <c r="L29" s="33">
        <v>12</v>
      </c>
      <c r="M29" s="33">
        <v>0</v>
      </c>
      <c r="N29" s="33">
        <v>0</v>
      </c>
      <c r="O29" s="106">
        <f t="shared" si="0"/>
        <v>54</v>
      </c>
      <c r="P29" s="33">
        <v>54</v>
      </c>
      <c r="Q29" s="33">
        <v>0</v>
      </c>
      <c r="R29" s="33">
        <v>0</v>
      </c>
      <c r="S29" s="106">
        <v>0</v>
      </c>
      <c r="T29" s="33">
        <v>0</v>
      </c>
      <c r="U29" s="33">
        <v>8</v>
      </c>
      <c r="V29" s="33">
        <v>4</v>
      </c>
      <c r="W29" s="33">
        <v>0</v>
      </c>
      <c r="X29" s="33">
        <v>0</v>
      </c>
      <c r="Y29" s="33">
        <v>0</v>
      </c>
      <c r="Z29" s="106">
        <v>0</v>
      </c>
      <c r="AA29" s="33">
        <v>0</v>
      </c>
      <c r="AB29" s="33">
        <v>0</v>
      </c>
      <c r="AC29" s="33">
        <v>0</v>
      </c>
      <c r="AD29" s="33">
        <v>0</v>
      </c>
      <c r="AE29" s="33">
        <v>0</v>
      </c>
      <c r="AF29" s="33">
        <v>0</v>
      </c>
      <c r="AG29" s="106">
        <f t="shared" si="7"/>
        <v>0</v>
      </c>
      <c r="AH29" s="33">
        <v>0</v>
      </c>
      <c r="AI29" s="33">
        <v>0</v>
      </c>
      <c r="AJ29" s="33">
        <v>0</v>
      </c>
      <c r="AK29" s="33">
        <v>0</v>
      </c>
      <c r="AL29" s="33">
        <v>0</v>
      </c>
      <c r="AM29" s="33">
        <v>0</v>
      </c>
      <c r="AN29" s="120">
        <f>(M29+N29)/BV29</f>
        <v>0</v>
      </c>
      <c r="AO29" s="120">
        <f>N29/BV29</f>
        <v>0</v>
      </c>
      <c r="AP29" s="27" t="s">
        <v>84</v>
      </c>
      <c r="AQ29" s="29" t="s">
        <v>85</v>
      </c>
      <c r="AR29" s="35" t="s">
        <v>109</v>
      </c>
      <c r="AS29" s="27" t="s">
        <v>140</v>
      </c>
      <c r="AT29" s="35" t="s">
        <v>120</v>
      </c>
      <c r="AU29" s="27" t="s">
        <v>99</v>
      </c>
      <c r="AV29" s="36">
        <v>0</v>
      </c>
      <c r="AW29" s="37"/>
      <c r="AX29" s="43"/>
      <c r="AY29" s="37"/>
      <c r="AZ29" s="43">
        <v>0.97199999999999998</v>
      </c>
      <c r="BA29" s="37"/>
      <c r="BB29" s="37"/>
      <c r="BC29" s="123">
        <f t="shared" si="1"/>
        <v>0.97199999999999998</v>
      </c>
      <c r="BD29" s="36"/>
      <c r="BE29" s="49"/>
      <c r="BF29" s="49"/>
      <c r="BG29" s="49"/>
      <c r="BH29" s="124">
        <f t="shared" si="2"/>
        <v>0.97199999999999998</v>
      </c>
      <c r="BI29" s="45">
        <f>BH29/BV29</f>
        <v>8.1000000000000003E-2</v>
      </c>
      <c r="BJ29" s="39" t="s">
        <v>88</v>
      </c>
      <c r="BK29" s="136">
        <v>20</v>
      </c>
      <c r="BL29" s="137">
        <v>30</v>
      </c>
      <c r="BM29" s="137">
        <v>10</v>
      </c>
      <c r="BN29" s="137">
        <v>30</v>
      </c>
      <c r="BO29" s="137">
        <v>0</v>
      </c>
      <c r="BP29" s="137">
        <v>10</v>
      </c>
      <c r="BQ29" s="138">
        <f t="shared" si="3"/>
        <v>50</v>
      </c>
      <c r="BR29" s="138">
        <f t="shared" si="4"/>
        <v>40</v>
      </c>
      <c r="BS29" s="138">
        <f t="shared" si="5"/>
        <v>10</v>
      </c>
      <c r="BT29" s="138">
        <f t="shared" si="6"/>
        <v>100</v>
      </c>
      <c r="BU29" s="27" t="s">
        <v>189</v>
      </c>
      <c r="BV29" s="202">
        <v>12</v>
      </c>
      <c r="BW29" s="8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</row>
    <row r="30" spans="1:114" ht="13.5" hidden="1" customHeight="1">
      <c r="A30" s="25" t="s">
        <v>190</v>
      </c>
      <c r="B30" s="29" t="s">
        <v>191</v>
      </c>
      <c r="C30" s="29" t="s">
        <v>180</v>
      </c>
      <c r="D30" s="29" t="s">
        <v>117</v>
      </c>
      <c r="E30" s="28" t="s">
        <v>118</v>
      </c>
      <c r="F30" s="26" t="s">
        <v>79</v>
      </c>
      <c r="G30" s="27" t="s">
        <v>80</v>
      </c>
      <c r="H30" s="27" t="s">
        <v>80</v>
      </c>
      <c r="I30" s="31" t="s">
        <v>109</v>
      </c>
      <c r="J30" s="28" t="s">
        <v>140</v>
      </c>
      <c r="K30" s="107">
        <v>0</v>
      </c>
      <c r="L30" s="33">
        <v>25</v>
      </c>
      <c r="M30" s="33">
        <v>13</v>
      </c>
      <c r="N30" s="33">
        <v>0</v>
      </c>
      <c r="O30" s="106">
        <f t="shared" si="0"/>
        <v>165</v>
      </c>
      <c r="P30" s="33">
        <v>106</v>
      </c>
      <c r="Q30" s="33">
        <v>59</v>
      </c>
      <c r="R30" s="33">
        <v>0</v>
      </c>
      <c r="S30" s="106">
        <v>0</v>
      </c>
      <c r="T30" s="33">
        <v>0</v>
      </c>
      <c r="U30" s="33">
        <v>19</v>
      </c>
      <c r="V30" s="33">
        <v>6</v>
      </c>
      <c r="W30" s="33">
        <v>0</v>
      </c>
      <c r="X30" s="33">
        <v>0</v>
      </c>
      <c r="Y30" s="33">
        <v>0</v>
      </c>
      <c r="Z30" s="106">
        <v>0</v>
      </c>
      <c r="AA30" s="33">
        <v>0</v>
      </c>
      <c r="AB30" s="33">
        <v>8</v>
      </c>
      <c r="AC30" s="33">
        <v>3</v>
      </c>
      <c r="AD30" s="33">
        <v>2</v>
      </c>
      <c r="AE30" s="33">
        <v>0</v>
      </c>
      <c r="AF30" s="33">
        <v>0</v>
      </c>
      <c r="AG30" s="106">
        <f t="shared" si="7"/>
        <v>0</v>
      </c>
      <c r="AH30" s="33">
        <v>0</v>
      </c>
      <c r="AI30" s="33">
        <v>0</v>
      </c>
      <c r="AJ30" s="33">
        <v>0</v>
      </c>
      <c r="AK30" s="33">
        <v>0</v>
      </c>
      <c r="AL30" s="33">
        <v>0</v>
      </c>
      <c r="AM30" s="33">
        <v>0</v>
      </c>
      <c r="AN30" s="120">
        <f>(M30+N30)/BV30</f>
        <v>0.34210526315789475</v>
      </c>
      <c r="AO30" s="120">
        <f>N30/BV30</f>
        <v>0</v>
      </c>
      <c r="AP30" s="27" t="s">
        <v>93</v>
      </c>
      <c r="AQ30" s="29" t="s">
        <v>85</v>
      </c>
      <c r="AR30" s="35" t="s">
        <v>109</v>
      </c>
      <c r="AS30" s="27" t="s">
        <v>140</v>
      </c>
      <c r="AT30" s="35" t="s">
        <v>120</v>
      </c>
      <c r="AU30" s="27" t="s">
        <v>99</v>
      </c>
      <c r="AV30" s="36">
        <v>0</v>
      </c>
      <c r="AW30" s="43"/>
      <c r="AX30" s="43"/>
      <c r="AY30" s="36"/>
      <c r="AZ30" s="43">
        <v>0.6</v>
      </c>
      <c r="BA30" s="36">
        <v>3.1230000000000002</v>
      </c>
      <c r="BB30" s="36"/>
      <c r="BC30" s="123">
        <f t="shared" si="1"/>
        <v>3.7230000000000003</v>
      </c>
      <c r="BD30" s="36"/>
      <c r="BE30" s="49"/>
      <c r="BF30" s="49"/>
      <c r="BG30" s="49"/>
      <c r="BH30" s="124">
        <f t="shared" si="2"/>
        <v>3.7230000000000003</v>
      </c>
      <c r="BI30" s="45">
        <f>BH30/BV30</f>
        <v>9.7973684210526324E-2</v>
      </c>
      <c r="BJ30" s="39" t="s">
        <v>88</v>
      </c>
      <c r="BK30" s="136">
        <v>20</v>
      </c>
      <c r="BL30" s="137">
        <v>30</v>
      </c>
      <c r="BM30" s="137">
        <v>10</v>
      </c>
      <c r="BN30" s="137">
        <v>30</v>
      </c>
      <c r="BO30" s="137">
        <v>0</v>
      </c>
      <c r="BP30" s="137">
        <v>10</v>
      </c>
      <c r="BQ30" s="138">
        <f t="shared" si="3"/>
        <v>50</v>
      </c>
      <c r="BR30" s="138">
        <f t="shared" si="4"/>
        <v>40</v>
      </c>
      <c r="BS30" s="138">
        <f t="shared" si="5"/>
        <v>10</v>
      </c>
      <c r="BT30" s="138">
        <f t="shared" si="6"/>
        <v>100</v>
      </c>
      <c r="BU30" s="27" t="s">
        <v>192</v>
      </c>
      <c r="BV30" s="202">
        <v>38</v>
      </c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</row>
    <row r="31" spans="1:114" ht="13.5" hidden="1" customHeight="1">
      <c r="A31" s="26" t="s">
        <v>193</v>
      </c>
      <c r="B31" s="29" t="s">
        <v>194</v>
      </c>
      <c r="C31" s="29" t="s">
        <v>180</v>
      </c>
      <c r="D31" s="29" t="s">
        <v>117</v>
      </c>
      <c r="E31" s="28" t="s">
        <v>118</v>
      </c>
      <c r="F31" s="26" t="s">
        <v>108</v>
      </c>
      <c r="G31" s="27" t="s">
        <v>80</v>
      </c>
      <c r="H31" s="27" t="s">
        <v>80</v>
      </c>
      <c r="I31" s="31" t="s">
        <v>158</v>
      </c>
      <c r="J31" s="28" t="s">
        <v>121</v>
      </c>
      <c r="K31" s="106">
        <v>13</v>
      </c>
      <c r="L31" s="48">
        <v>13</v>
      </c>
      <c r="M31" s="48">
        <v>0</v>
      </c>
      <c r="N31" s="33">
        <v>0</v>
      </c>
      <c r="O31" s="106">
        <f t="shared" si="0"/>
        <v>48</v>
      </c>
      <c r="P31" s="33">
        <v>48</v>
      </c>
      <c r="Q31" s="33">
        <v>0</v>
      </c>
      <c r="R31" s="33">
        <v>0</v>
      </c>
      <c r="S31" s="106">
        <f t="shared" ref="S31:S38" si="8">SUM(T31:Y31)</f>
        <v>13</v>
      </c>
      <c r="T31" s="33">
        <v>2</v>
      </c>
      <c r="U31" s="33">
        <v>11</v>
      </c>
      <c r="V31" s="33">
        <v>0</v>
      </c>
      <c r="W31" s="33">
        <v>0</v>
      </c>
      <c r="X31" s="33">
        <v>0</v>
      </c>
      <c r="Y31" s="33">
        <v>0</v>
      </c>
      <c r="Z31" s="106">
        <f>SUM(AA31:AF31)</f>
        <v>0</v>
      </c>
      <c r="AA31" s="33">
        <v>0</v>
      </c>
      <c r="AB31" s="33">
        <v>0</v>
      </c>
      <c r="AC31" s="33">
        <v>0</v>
      </c>
      <c r="AD31" s="33">
        <v>0</v>
      </c>
      <c r="AE31" s="33">
        <v>0</v>
      </c>
      <c r="AF31" s="33">
        <v>0</v>
      </c>
      <c r="AG31" s="106">
        <f t="shared" si="7"/>
        <v>0</v>
      </c>
      <c r="AH31" s="33">
        <v>0</v>
      </c>
      <c r="AI31" s="33">
        <v>0</v>
      </c>
      <c r="AJ31" s="33">
        <v>0</v>
      </c>
      <c r="AK31" s="33">
        <v>0</v>
      </c>
      <c r="AL31" s="33">
        <v>0</v>
      </c>
      <c r="AM31" s="33">
        <v>0</v>
      </c>
      <c r="AN31" s="120">
        <f>(M31+N31)/K31</f>
        <v>0</v>
      </c>
      <c r="AO31" s="120">
        <f t="shared" ref="AO31:AO38" si="9">N31/K31</f>
        <v>0</v>
      </c>
      <c r="AP31" s="27" t="s">
        <v>93</v>
      </c>
      <c r="AQ31" s="29" t="s">
        <v>85</v>
      </c>
      <c r="AR31" s="35" t="s">
        <v>158</v>
      </c>
      <c r="AS31" s="35" t="s">
        <v>121</v>
      </c>
      <c r="AT31" s="27" t="s">
        <v>82</v>
      </c>
      <c r="AU31" s="35" t="s">
        <v>135</v>
      </c>
      <c r="AV31" s="36">
        <v>1</v>
      </c>
      <c r="AW31" s="36">
        <v>0.60799999999999998</v>
      </c>
      <c r="AX31" s="37"/>
      <c r="AY31" s="37"/>
      <c r="AZ31" s="37"/>
      <c r="BA31" s="37"/>
      <c r="BB31" s="37"/>
      <c r="BC31" s="123">
        <f t="shared" si="1"/>
        <v>1.6080000000000001</v>
      </c>
      <c r="BD31" s="36" t="s">
        <v>111</v>
      </c>
      <c r="BE31" s="49"/>
      <c r="BF31" s="49"/>
      <c r="BG31" s="49">
        <v>1.32E-2</v>
      </c>
      <c r="BH31" s="124">
        <f t="shared" si="2"/>
        <v>1.6212000000000002</v>
      </c>
      <c r="BI31" s="45">
        <f t="shared" ref="BI31:BI38" si="10">BH31/K31</f>
        <v>0.12470769230769232</v>
      </c>
      <c r="BJ31" s="39" t="s">
        <v>102</v>
      </c>
      <c r="BK31" s="136">
        <v>20</v>
      </c>
      <c r="BL31" s="137">
        <v>30</v>
      </c>
      <c r="BM31" s="137">
        <v>80</v>
      </c>
      <c r="BN31" s="137">
        <v>70</v>
      </c>
      <c r="BO31" s="137">
        <v>20</v>
      </c>
      <c r="BP31" s="137">
        <v>10</v>
      </c>
      <c r="BQ31" s="138">
        <f t="shared" si="3"/>
        <v>50</v>
      </c>
      <c r="BR31" s="138">
        <f t="shared" si="4"/>
        <v>150</v>
      </c>
      <c r="BS31" s="138">
        <f t="shared" si="5"/>
        <v>30</v>
      </c>
      <c r="BT31" s="138">
        <f t="shared" si="6"/>
        <v>230</v>
      </c>
      <c r="BU31" s="30"/>
      <c r="BV31" s="57"/>
      <c r="BW31" s="57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</row>
    <row r="32" spans="1:114" ht="13.5" hidden="1" customHeight="1">
      <c r="A32" s="26" t="s">
        <v>195</v>
      </c>
      <c r="B32" s="29" t="s">
        <v>196</v>
      </c>
      <c r="C32" s="29" t="s">
        <v>180</v>
      </c>
      <c r="D32" s="29" t="s">
        <v>117</v>
      </c>
      <c r="E32" s="28" t="s">
        <v>118</v>
      </c>
      <c r="F32" s="26" t="s">
        <v>108</v>
      </c>
      <c r="G32" s="27" t="s">
        <v>91</v>
      </c>
      <c r="H32" s="27" t="s">
        <v>92</v>
      </c>
      <c r="I32" s="31" t="s">
        <v>158</v>
      </c>
      <c r="J32" s="28" t="s">
        <v>121</v>
      </c>
      <c r="K32" s="106">
        <v>10</v>
      </c>
      <c r="L32" s="33">
        <v>10</v>
      </c>
      <c r="M32" s="33">
        <v>0</v>
      </c>
      <c r="N32" s="33">
        <v>0</v>
      </c>
      <c r="O32" s="106">
        <f t="shared" si="0"/>
        <v>34</v>
      </c>
      <c r="P32" s="33">
        <v>34</v>
      </c>
      <c r="Q32" s="33">
        <v>0</v>
      </c>
      <c r="R32" s="33">
        <v>0</v>
      </c>
      <c r="S32" s="106">
        <f t="shared" si="8"/>
        <v>10</v>
      </c>
      <c r="T32" s="33">
        <v>2</v>
      </c>
      <c r="U32" s="33">
        <v>8</v>
      </c>
      <c r="V32" s="33">
        <v>0</v>
      </c>
      <c r="W32" s="33">
        <v>0</v>
      </c>
      <c r="X32" s="33">
        <v>0</v>
      </c>
      <c r="Y32" s="33">
        <v>0</v>
      </c>
      <c r="Z32" s="106">
        <v>0</v>
      </c>
      <c r="AA32" s="33">
        <v>0</v>
      </c>
      <c r="AB32" s="33">
        <v>0</v>
      </c>
      <c r="AC32" s="33">
        <v>0</v>
      </c>
      <c r="AD32" s="33">
        <v>0</v>
      </c>
      <c r="AE32" s="33">
        <v>0</v>
      </c>
      <c r="AF32" s="33">
        <v>0</v>
      </c>
      <c r="AG32" s="106">
        <f t="shared" si="7"/>
        <v>0</v>
      </c>
      <c r="AH32" s="33">
        <v>0</v>
      </c>
      <c r="AI32" s="33">
        <v>0</v>
      </c>
      <c r="AJ32" s="33">
        <v>0</v>
      </c>
      <c r="AK32" s="33">
        <v>0</v>
      </c>
      <c r="AL32" s="33">
        <v>0</v>
      </c>
      <c r="AM32" s="33">
        <v>0</v>
      </c>
      <c r="AN32" s="120">
        <f>(M32+N32)/K32</f>
        <v>0</v>
      </c>
      <c r="AO32" s="120">
        <f t="shared" si="9"/>
        <v>0</v>
      </c>
      <c r="AP32" s="27" t="s">
        <v>93</v>
      </c>
      <c r="AQ32" s="27" t="s">
        <v>85</v>
      </c>
      <c r="AR32" s="35" t="s">
        <v>158</v>
      </c>
      <c r="AS32" s="35" t="s">
        <v>121</v>
      </c>
      <c r="AT32" s="27" t="s">
        <v>82</v>
      </c>
      <c r="AU32" s="35" t="s">
        <v>135</v>
      </c>
      <c r="AV32" s="36">
        <v>0</v>
      </c>
      <c r="AW32" s="68"/>
      <c r="AX32" s="36">
        <v>1.081</v>
      </c>
      <c r="AY32" s="37"/>
      <c r="AZ32" s="37"/>
      <c r="BA32" s="37"/>
      <c r="BB32" s="37"/>
      <c r="BC32" s="123">
        <f t="shared" si="1"/>
        <v>1.081</v>
      </c>
      <c r="BD32" s="36" t="s">
        <v>111</v>
      </c>
      <c r="BE32" s="49"/>
      <c r="BF32" s="49">
        <v>0.6</v>
      </c>
      <c r="BG32" s="49"/>
      <c r="BH32" s="124">
        <f t="shared" si="2"/>
        <v>1.681</v>
      </c>
      <c r="BI32" s="45">
        <f t="shared" si="10"/>
        <v>0.1681</v>
      </c>
      <c r="BJ32" s="39" t="s">
        <v>102</v>
      </c>
      <c r="BK32" s="136">
        <v>20</v>
      </c>
      <c r="BL32" s="137">
        <v>30</v>
      </c>
      <c r="BM32" s="137">
        <v>30</v>
      </c>
      <c r="BN32" s="137">
        <v>70</v>
      </c>
      <c r="BO32" s="137">
        <v>20</v>
      </c>
      <c r="BP32" s="137">
        <v>10</v>
      </c>
      <c r="BQ32" s="138">
        <f t="shared" si="3"/>
        <v>50</v>
      </c>
      <c r="BR32" s="138">
        <f t="shared" si="4"/>
        <v>100</v>
      </c>
      <c r="BS32" s="138">
        <f t="shared" si="5"/>
        <v>30</v>
      </c>
      <c r="BT32" s="138">
        <f t="shared" si="6"/>
        <v>180</v>
      </c>
      <c r="BU32" s="30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</row>
    <row r="33" spans="1:114" ht="13.5" hidden="1" customHeight="1">
      <c r="A33" s="24" t="s">
        <v>197</v>
      </c>
      <c r="B33" s="58" t="s">
        <v>198</v>
      </c>
      <c r="C33" s="30" t="s">
        <v>180</v>
      </c>
      <c r="D33" s="30" t="s">
        <v>117</v>
      </c>
      <c r="E33" s="28" t="s">
        <v>118</v>
      </c>
      <c r="F33" s="24" t="s">
        <v>108</v>
      </c>
      <c r="G33" s="27" t="s">
        <v>92</v>
      </c>
      <c r="H33" s="27" t="s">
        <v>92</v>
      </c>
      <c r="I33" s="35" t="s">
        <v>82</v>
      </c>
      <c r="J33" s="30" t="s">
        <v>140</v>
      </c>
      <c r="K33" s="107">
        <v>20</v>
      </c>
      <c r="L33" s="24">
        <v>14</v>
      </c>
      <c r="M33" s="24">
        <v>4</v>
      </c>
      <c r="N33" s="24">
        <v>2</v>
      </c>
      <c r="O33" s="106">
        <f t="shared" si="0"/>
        <v>94</v>
      </c>
      <c r="P33" s="24">
        <v>66</v>
      </c>
      <c r="Q33" s="24">
        <v>20</v>
      </c>
      <c r="R33" s="24">
        <v>8</v>
      </c>
      <c r="S33" s="106">
        <f t="shared" si="8"/>
        <v>14</v>
      </c>
      <c r="T33" s="24">
        <v>0</v>
      </c>
      <c r="U33" s="24">
        <v>6</v>
      </c>
      <c r="V33" s="24">
        <v>6</v>
      </c>
      <c r="W33" s="24">
        <v>2</v>
      </c>
      <c r="X33" s="24">
        <v>0</v>
      </c>
      <c r="Y33" s="24">
        <v>0</v>
      </c>
      <c r="Z33" s="106">
        <f t="shared" ref="Z33:Z38" si="11">SUM(AA33:AF33)</f>
        <v>4</v>
      </c>
      <c r="AA33" s="24">
        <v>0</v>
      </c>
      <c r="AB33" s="24">
        <v>4</v>
      </c>
      <c r="AC33" s="24">
        <v>0</v>
      </c>
      <c r="AD33" s="24">
        <v>0</v>
      </c>
      <c r="AE33" s="24">
        <v>0</v>
      </c>
      <c r="AF33" s="24">
        <v>0</v>
      </c>
      <c r="AG33" s="106">
        <f t="shared" si="7"/>
        <v>2</v>
      </c>
      <c r="AH33" s="24">
        <v>0</v>
      </c>
      <c r="AI33" s="24">
        <v>2</v>
      </c>
      <c r="AJ33" s="24">
        <v>0</v>
      </c>
      <c r="AK33" s="24">
        <v>0</v>
      </c>
      <c r="AL33" s="24">
        <v>0</v>
      </c>
      <c r="AM33" s="24">
        <v>0</v>
      </c>
      <c r="AN33" s="120">
        <f>(Z33+AG33)/K33</f>
        <v>0.3</v>
      </c>
      <c r="AO33" s="120">
        <f t="shared" si="9"/>
        <v>0.1</v>
      </c>
      <c r="AP33" s="27" t="s">
        <v>93</v>
      </c>
      <c r="AQ33" s="27" t="s">
        <v>85</v>
      </c>
      <c r="AR33" s="35" t="s">
        <v>100</v>
      </c>
      <c r="AS33" s="30" t="s">
        <v>134</v>
      </c>
      <c r="AT33" s="35" t="s">
        <v>86</v>
      </c>
      <c r="AU33" s="28" t="s">
        <v>140</v>
      </c>
      <c r="AV33" s="36">
        <v>0</v>
      </c>
      <c r="AX33" s="43">
        <v>1.73706</v>
      </c>
      <c r="AY33" s="43"/>
      <c r="AZ33" s="37"/>
      <c r="BA33" s="37"/>
      <c r="BB33" s="37"/>
      <c r="BC33" s="123">
        <f t="shared" si="1"/>
        <v>1.73706</v>
      </c>
      <c r="BD33" s="36" t="s">
        <v>111</v>
      </c>
      <c r="BE33" s="44"/>
      <c r="BF33" s="44">
        <v>0.35</v>
      </c>
      <c r="BG33" s="44"/>
      <c r="BH33" s="124">
        <f t="shared" si="2"/>
        <v>2.0870600000000001</v>
      </c>
      <c r="BI33" s="59">
        <f t="shared" si="10"/>
        <v>0.104353</v>
      </c>
      <c r="BJ33" s="39" t="s">
        <v>102</v>
      </c>
      <c r="BK33" s="136">
        <v>20</v>
      </c>
      <c r="BL33" s="137">
        <v>30</v>
      </c>
      <c r="BM33" s="137">
        <v>50</v>
      </c>
      <c r="BN33" s="137">
        <v>30</v>
      </c>
      <c r="BO33" s="137">
        <v>20</v>
      </c>
      <c r="BP33" s="137">
        <v>20</v>
      </c>
      <c r="BQ33" s="138">
        <f t="shared" si="3"/>
        <v>50</v>
      </c>
      <c r="BR33" s="138">
        <f t="shared" si="4"/>
        <v>80</v>
      </c>
      <c r="BS33" s="138">
        <f t="shared" si="5"/>
        <v>40</v>
      </c>
      <c r="BT33" s="138">
        <f t="shared" si="6"/>
        <v>170</v>
      </c>
      <c r="BU33" s="2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  <c r="DI33" s="57"/>
      <c r="DJ33" s="57"/>
    </row>
    <row r="34" spans="1:114" ht="12.75" hidden="1" customHeight="1">
      <c r="A34" s="25" t="s">
        <v>199</v>
      </c>
      <c r="B34" s="35" t="s">
        <v>200</v>
      </c>
      <c r="C34" s="47" t="s">
        <v>180</v>
      </c>
      <c r="D34" s="50" t="s">
        <v>117</v>
      </c>
      <c r="E34" s="28" t="s">
        <v>118</v>
      </c>
      <c r="F34" s="24" t="s">
        <v>108</v>
      </c>
      <c r="G34" s="28" t="s">
        <v>80</v>
      </c>
      <c r="H34" s="28" t="s">
        <v>80</v>
      </c>
      <c r="I34" s="28" t="s">
        <v>158</v>
      </c>
      <c r="J34" s="47" t="s">
        <v>135</v>
      </c>
      <c r="K34" s="107">
        <v>49</v>
      </c>
      <c r="L34" s="24">
        <v>34</v>
      </c>
      <c r="M34" s="24">
        <v>12</v>
      </c>
      <c r="N34" s="33">
        <v>3</v>
      </c>
      <c r="O34" s="106">
        <f t="shared" si="0"/>
        <v>245</v>
      </c>
      <c r="P34" s="33">
        <v>172</v>
      </c>
      <c r="Q34" s="33">
        <v>60</v>
      </c>
      <c r="R34" s="33">
        <v>13</v>
      </c>
      <c r="S34" s="106">
        <f t="shared" si="8"/>
        <v>34</v>
      </c>
      <c r="T34" s="33">
        <v>0</v>
      </c>
      <c r="U34" s="33">
        <v>6</v>
      </c>
      <c r="V34" s="33">
        <v>20</v>
      </c>
      <c r="W34" s="33">
        <v>8</v>
      </c>
      <c r="X34" s="33">
        <v>0</v>
      </c>
      <c r="Y34" s="33">
        <v>0</v>
      </c>
      <c r="Z34" s="106">
        <f t="shared" si="11"/>
        <v>12</v>
      </c>
      <c r="AA34" s="33">
        <v>0</v>
      </c>
      <c r="AB34" s="33">
        <v>8</v>
      </c>
      <c r="AC34" s="33">
        <v>0</v>
      </c>
      <c r="AD34" s="33">
        <v>4</v>
      </c>
      <c r="AE34" s="33">
        <v>0</v>
      </c>
      <c r="AF34" s="33">
        <v>0</v>
      </c>
      <c r="AG34" s="106">
        <f t="shared" si="7"/>
        <v>3</v>
      </c>
      <c r="AH34" s="33">
        <v>0</v>
      </c>
      <c r="AI34" s="33">
        <v>2</v>
      </c>
      <c r="AJ34" s="33">
        <v>1</v>
      </c>
      <c r="AK34" s="33">
        <v>0</v>
      </c>
      <c r="AL34" s="33">
        <v>0</v>
      </c>
      <c r="AM34" s="33">
        <v>0</v>
      </c>
      <c r="AN34" s="120">
        <f>(M34+N34)/K34</f>
        <v>0.30612244897959184</v>
      </c>
      <c r="AO34" s="120">
        <f t="shared" si="9"/>
        <v>6.1224489795918366E-2</v>
      </c>
      <c r="AP34" s="27" t="s">
        <v>93</v>
      </c>
      <c r="AQ34" s="58" t="s">
        <v>85</v>
      </c>
      <c r="AR34" s="28" t="s">
        <v>158</v>
      </c>
      <c r="AS34" s="47" t="s">
        <v>135</v>
      </c>
      <c r="AT34" s="47" t="s">
        <v>82</v>
      </c>
      <c r="AU34" s="58" t="s">
        <v>87</v>
      </c>
      <c r="AV34" s="36">
        <v>3.0981874600000001</v>
      </c>
      <c r="AW34" s="43">
        <v>3.6440000000000001</v>
      </c>
      <c r="AX34" s="43"/>
      <c r="AY34" s="43"/>
      <c r="AZ34" s="37"/>
      <c r="BA34" s="37"/>
      <c r="BB34" s="37"/>
      <c r="BC34" s="123">
        <f t="shared" si="1"/>
        <v>6.7421874600000002</v>
      </c>
      <c r="BD34" s="36" t="s">
        <v>111</v>
      </c>
      <c r="BE34" s="44"/>
      <c r="BF34" s="44"/>
      <c r="BG34" s="44"/>
      <c r="BH34" s="124">
        <f t="shared" si="2"/>
        <v>6.7421874600000002</v>
      </c>
      <c r="BI34" s="45">
        <f t="shared" si="10"/>
        <v>0.13759566244897958</v>
      </c>
      <c r="BJ34" s="39" t="s">
        <v>102</v>
      </c>
      <c r="BK34" s="136">
        <v>20</v>
      </c>
      <c r="BL34" s="137">
        <v>30</v>
      </c>
      <c r="BM34" s="137">
        <v>50</v>
      </c>
      <c r="BN34" s="137">
        <v>70</v>
      </c>
      <c r="BO34" s="137">
        <v>0</v>
      </c>
      <c r="BP34" s="137">
        <v>20</v>
      </c>
      <c r="BQ34" s="138">
        <f t="shared" si="3"/>
        <v>50</v>
      </c>
      <c r="BR34" s="138">
        <f t="shared" si="4"/>
        <v>120</v>
      </c>
      <c r="BS34" s="138">
        <f t="shared" si="5"/>
        <v>20</v>
      </c>
      <c r="BT34" s="138">
        <f t="shared" si="6"/>
        <v>190</v>
      </c>
      <c r="BU34" s="55"/>
      <c r="BV34" s="8"/>
      <c r="BW34" s="46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</row>
    <row r="35" spans="1:114" ht="13.5" hidden="1" customHeight="1">
      <c r="A35" s="25" t="s">
        <v>201</v>
      </c>
      <c r="B35" s="30" t="s">
        <v>202</v>
      </c>
      <c r="C35" s="28" t="s">
        <v>203</v>
      </c>
      <c r="D35" s="50" t="s">
        <v>117</v>
      </c>
      <c r="E35" s="28" t="s">
        <v>118</v>
      </c>
      <c r="F35" s="24" t="s">
        <v>108</v>
      </c>
      <c r="G35" s="28" t="s">
        <v>80</v>
      </c>
      <c r="H35" s="28" t="s">
        <v>80</v>
      </c>
      <c r="I35" s="28" t="s">
        <v>86</v>
      </c>
      <c r="J35" s="47" t="s">
        <v>140</v>
      </c>
      <c r="K35" s="109">
        <v>20</v>
      </c>
      <c r="L35" s="24">
        <v>14</v>
      </c>
      <c r="M35" s="24">
        <v>6</v>
      </c>
      <c r="N35" s="24">
        <v>0</v>
      </c>
      <c r="O35" s="106">
        <f t="shared" si="0"/>
        <v>84</v>
      </c>
      <c r="P35" s="24">
        <v>56</v>
      </c>
      <c r="Q35" s="24">
        <v>28</v>
      </c>
      <c r="R35" s="24">
        <v>0</v>
      </c>
      <c r="S35" s="106">
        <f t="shared" si="8"/>
        <v>14</v>
      </c>
      <c r="T35" s="24">
        <v>0</v>
      </c>
      <c r="U35" s="24">
        <v>6</v>
      </c>
      <c r="V35" s="24">
        <v>8</v>
      </c>
      <c r="W35" s="24">
        <v>0</v>
      </c>
      <c r="X35" s="24">
        <v>0</v>
      </c>
      <c r="Y35" s="24">
        <v>0</v>
      </c>
      <c r="Z35" s="106">
        <f t="shared" si="11"/>
        <v>6</v>
      </c>
      <c r="AA35" s="24">
        <v>0</v>
      </c>
      <c r="AB35" s="24">
        <v>4</v>
      </c>
      <c r="AC35" s="24">
        <v>0</v>
      </c>
      <c r="AD35" s="24">
        <v>2</v>
      </c>
      <c r="AE35" s="24">
        <v>0</v>
      </c>
      <c r="AF35" s="24">
        <v>0</v>
      </c>
      <c r="AG35" s="106">
        <f t="shared" si="7"/>
        <v>0</v>
      </c>
      <c r="AH35" s="33">
        <v>0</v>
      </c>
      <c r="AI35" s="33">
        <v>0</v>
      </c>
      <c r="AJ35" s="33">
        <v>0</v>
      </c>
      <c r="AK35" s="33">
        <v>0</v>
      </c>
      <c r="AL35" s="33">
        <v>0</v>
      </c>
      <c r="AM35" s="33">
        <v>0</v>
      </c>
      <c r="AN35" s="120">
        <f>(M35+N35)/K35</f>
        <v>0.3</v>
      </c>
      <c r="AO35" s="120">
        <f t="shared" si="9"/>
        <v>0</v>
      </c>
      <c r="AP35" s="27" t="s">
        <v>93</v>
      </c>
      <c r="AQ35" s="29" t="s">
        <v>85</v>
      </c>
      <c r="AR35" s="28" t="s">
        <v>86</v>
      </c>
      <c r="AS35" s="30" t="s">
        <v>140</v>
      </c>
      <c r="AT35" s="35" t="s">
        <v>94</v>
      </c>
      <c r="AU35" s="35" t="s">
        <v>119</v>
      </c>
      <c r="AV35" s="36">
        <v>0</v>
      </c>
      <c r="AW35" s="36"/>
      <c r="AX35" s="36"/>
      <c r="AY35" s="36">
        <v>1</v>
      </c>
      <c r="AZ35" s="36">
        <v>0.95899999999999996</v>
      </c>
      <c r="BA35" s="37"/>
      <c r="BB35" s="37"/>
      <c r="BC35" s="123">
        <f t="shared" si="1"/>
        <v>1.9590000000000001</v>
      </c>
      <c r="BD35" s="24" t="s">
        <v>111</v>
      </c>
      <c r="BE35" s="30"/>
      <c r="BF35" s="30"/>
      <c r="BG35" s="30"/>
      <c r="BH35" s="124">
        <f t="shared" si="2"/>
        <v>1.9590000000000001</v>
      </c>
      <c r="BI35" s="45">
        <f t="shared" si="10"/>
        <v>9.7950000000000009E-2</v>
      </c>
      <c r="BJ35" s="39" t="s">
        <v>122</v>
      </c>
      <c r="BK35" s="136">
        <v>20</v>
      </c>
      <c r="BL35" s="137">
        <v>30</v>
      </c>
      <c r="BM35" s="137">
        <v>0</v>
      </c>
      <c r="BN35" s="137">
        <v>30</v>
      </c>
      <c r="BO35" s="137">
        <v>0</v>
      </c>
      <c r="BP35" s="137">
        <v>10</v>
      </c>
      <c r="BQ35" s="138">
        <f t="shared" si="3"/>
        <v>50</v>
      </c>
      <c r="BR35" s="138">
        <f t="shared" si="4"/>
        <v>30</v>
      </c>
      <c r="BS35" s="138">
        <f t="shared" si="5"/>
        <v>10</v>
      </c>
      <c r="BT35" s="138">
        <f t="shared" si="6"/>
        <v>90</v>
      </c>
      <c r="BU35" s="35"/>
      <c r="BV35" s="8"/>
      <c r="BW35" s="46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</row>
    <row r="36" spans="1:114" ht="13.5" hidden="1" customHeight="1">
      <c r="A36" s="24" t="s">
        <v>204</v>
      </c>
      <c r="B36" s="47" t="s">
        <v>205</v>
      </c>
      <c r="C36" s="61" t="s">
        <v>206</v>
      </c>
      <c r="D36" s="50" t="s">
        <v>77</v>
      </c>
      <c r="E36" s="47" t="s">
        <v>78</v>
      </c>
      <c r="F36" s="24" t="s">
        <v>108</v>
      </c>
      <c r="G36" s="47" t="s">
        <v>91</v>
      </c>
      <c r="H36" s="47" t="s">
        <v>92</v>
      </c>
      <c r="I36" s="31" t="s">
        <v>158</v>
      </c>
      <c r="J36" s="30" t="s">
        <v>140</v>
      </c>
      <c r="K36" s="109">
        <v>40</v>
      </c>
      <c r="L36" s="24">
        <v>0</v>
      </c>
      <c r="M36" s="24">
        <v>27</v>
      </c>
      <c r="N36" s="24">
        <v>13</v>
      </c>
      <c r="O36" s="109">
        <f t="shared" si="0"/>
        <v>93</v>
      </c>
      <c r="P36" s="24">
        <v>0</v>
      </c>
      <c r="Q36" s="24">
        <v>60</v>
      </c>
      <c r="R36" s="24">
        <v>33</v>
      </c>
      <c r="S36" s="109">
        <f t="shared" si="8"/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109">
        <f t="shared" si="11"/>
        <v>27</v>
      </c>
      <c r="AA36" s="24">
        <v>21</v>
      </c>
      <c r="AB36" s="24">
        <v>6</v>
      </c>
      <c r="AC36" s="24">
        <v>0</v>
      </c>
      <c r="AD36" s="24">
        <v>0</v>
      </c>
      <c r="AE36" s="24">
        <v>0</v>
      </c>
      <c r="AF36" s="24">
        <v>0</v>
      </c>
      <c r="AG36" s="109">
        <f t="shared" si="7"/>
        <v>13</v>
      </c>
      <c r="AH36" s="24">
        <v>6</v>
      </c>
      <c r="AI36" s="24">
        <v>7</v>
      </c>
      <c r="AJ36" s="24">
        <v>0</v>
      </c>
      <c r="AK36" s="24">
        <v>0</v>
      </c>
      <c r="AL36" s="24">
        <v>0</v>
      </c>
      <c r="AM36" s="24">
        <v>0</v>
      </c>
      <c r="AN36" s="120">
        <f>(M36+N36)/K36</f>
        <v>1</v>
      </c>
      <c r="AO36" s="120">
        <f t="shared" si="9"/>
        <v>0.32500000000000001</v>
      </c>
      <c r="AP36" s="27" t="s">
        <v>93</v>
      </c>
      <c r="AQ36" s="29" t="s">
        <v>85</v>
      </c>
      <c r="AR36" s="35" t="s">
        <v>158</v>
      </c>
      <c r="AS36" s="30" t="s">
        <v>146</v>
      </c>
      <c r="AT36" s="35" t="s">
        <v>82</v>
      </c>
      <c r="AU36" s="30" t="s">
        <v>207</v>
      </c>
      <c r="AV36" s="36">
        <v>2</v>
      </c>
      <c r="AW36" s="36">
        <f>1.1406148+0.7</f>
        <v>1.8406148</v>
      </c>
      <c r="AX36" s="37"/>
      <c r="AY36" s="37"/>
      <c r="AZ36" s="37"/>
      <c r="BA36" s="37"/>
      <c r="BB36" s="37"/>
      <c r="BC36" s="123">
        <f t="shared" si="1"/>
        <v>3.8406148</v>
      </c>
      <c r="BD36" s="24" t="s">
        <v>111</v>
      </c>
      <c r="BE36" s="24"/>
      <c r="BF36" s="49"/>
      <c r="BG36" s="44"/>
      <c r="BH36" s="124">
        <f t="shared" si="2"/>
        <v>3.8406148</v>
      </c>
      <c r="BI36" s="45">
        <f t="shared" si="10"/>
        <v>9.6015370000000003E-2</v>
      </c>
      <c r="BJ36" s="39" t="s">
        <v>102</v>
      </c>
      <c r="BK36" s="136">
        <v>40</v>
      </c>
      <c r="BL36" s="137">
        <v>20</v>
      </c>
      <c r="BM36" s="137">
        <v>80</v>
      </c>
      <c r="BN36" s="137">
        <v>30</v>
      </c>
      <c r="BO36" s="137">
        <v>20</v>
      </c>
      <c r="BP36" s="137">
        <v>30</v>
      </c>
      <c r="BQ36" s="138">
        <f t="shared" si="3"/>
        <v>60</v>
      </c>
      <c r="BR36" s="138">
        <f t="shared" si="4"/>
        <v>110</v>
      </c>
      <c r="BS36" s="138">
        <f t="shared" si="5"/>
        <v>50</v>
      </c>
      <c r="BT36" s="138">
        <f t="shared" si="6"/>
        <v>220</v>
      </c>
      <c r="BU36" s="55"/>
      <c r="BV36" s="8"/>
      <c r="BW36" s="46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</row>
    <row r="37" spans="1:114" ht="13.5" hidden="1" customHeight="1">
      <c r="A37" s="25" t="s">
        <v>208</v>
      </c>
      <c r="B37" s="29" t="s">
        <v>209</v>
      </c>
      <c r="C37" s="28" t="s">
        <v>206</v>
      </c>
      <c r="D37" s="29" t="s">
        <v>77</v>
      </c>
      <c r="E37" s="28" t="s">
        <v>78</v>
      </c>
      <c r="F37" s="25" t="s">
        <v>108</v>
      </c>
      <c r="G37" s="27" t="s">
        <v>91</v>
      </c>
      <c r="H37" s="27" t="s">
        <v>92</v>
      </c>
      <c r="I37" s="56" t="s">
        <v>210</v>
      </c>
      <c r="J37" s="28" t="s">
        <v>121</v>
      </c>
      <c r="K37" s="112">
        <v>45</v>
      </c>
      <c r="L37" s="33">
        <v>15</v>
      </c>
      <c r="M37" s="33">
        <v>18</v>
      </c>
      <c r="N37" s="33">
        <v>12</v>
      </c>
      <c r="O37" s="106">
        <f t="shared" si="0"/>
        <v>163</v>
      </c>
      <c r="P37" s="53">
        <v>90</v>
      </c>
      <c r="Q37" s="33">
        <v>43</v>
      </c>
      <c r="R37" s="33">
        <v>30</v>
      </c>
      <c r="S37" s="107">
        <f t="shared" si="8"/>
        <v>15</v>
      </c>
      <c r="T37" s="33">
        <v>0</v>
      </c>
      <c r="U37" s="53">
        <v>0</v>
      </c>
      <c r="V37" s="33">
        <v>15</v>
      </c>
      <c r="W37" s="33">
        <v>0</v>
      </c>
      <c r="X37" s="33">
        <v>0</v>
      </c>
      <c r="Y37" s="33">
        <v>0</v>
      </c>
      <c r="Z37" s="106">
        <f t="shared" si="11"/>
        <v>18</v>
      </c>
      <c r="AA37" s="33">
        <v>11</v>
      </c>
      <c r="AB37" s="33">
        <v>7</v>
      </c>
      <c r="AC37" s="33">
        <v>0</v>
      </c>
      <c r="AD37" s="33">
        <v>0</v>
      </c>
      <c r="AE37" s="33">
        <v>0</v>
      </c>
      <c r="AF37" s="33">
        <v>0</v>
      </c>
      <c r="AG37" s="106">
        <f t="shared" si="7"/>
        <v>12</v>
      </c>
      <c r="AH37" s="33">
        <v>6</v>
      </c>
      <c r="AI37" s="33">
        <v>6</v>
      </c>
      <c r="AJ37" s="33">
        <v>0</v>
      </c>
      <c r="AK37" s="33">
        <v>0</v>
      </c>
      <c r="AL37" s="33">
        <v>0</v>
      </c>
      <c r="AM37" s="33">
        <v>0</v>
      </c>
      <c r="AN37" s="120">
        <f>(Z37+AG37)/K37</f>
        <v>0.66666666666666663</v>
      </c>
      <c r="AO37" s="120">
        <f t="shared" si="9"/>
        <v>0.26666666666666666</v>
      </c>
      <c r="AP37" s="27" t="s">
        <v>93</v>
      </c>
      <c r="AQ37" s="35" t="s">
        <v>85</v>
      </c>
      <c r="AR37" s="30" t="s">
        <v>210</v>
      </c>
      <c r="AS37" s="28" t="s">
        <v>134</v>
      </c>
      <c r="AT37" s="27" t="s">
        <v>82</v>
      </c>
      <c r="AU37" s="28" t="s">
        <v>101</v>
      </c>
      <c r="AV37" s="36">
        <v>3.627094</v>
      </c>
      <c r="AW37" s="37"/>
      <c r="AX37" s="37"/>
      <c r="AY37" s="37"/>
      <c r="AZ37" s="37"/>
      <c r="BA37" s="36"/>
      <c r="BB37" s="37"/>
      <c r="BC37" s="123">
        <f t="shared" si="1"/>
        <v>3.627094</v>
      </c>
      <c r="BD37" s="24" t="s">
        <v>111</v>
      </c>
      <c r="BE37" s="24"/>
      <c r="BF37" s="24"/>
      <c r="BG37" s="49">
        <v>0.20524999999999999</v>
      </c>
      <c r="BH37" s="124">
        <f t="shared" si="2"/>
        <v>3.832344</v>
      </c>
      <c r="BI37" s="45">
        <f t="shared" si="10"/>
        <v>8.5163199999999994E-2</v>
      </c>
      <c r="BJ37" s="39" t="s">
        <v>102</v>
      </c>
      <c r="BK37" s="136">
        <v>40</v>
      </c>
      <c r="BL37" s="137">
        <v>20</v>
      </c>
      <c r="BM37" s="137">
        <v>80</v>
      </c>
      <c r="BN37" s="137">
        <v>70</v>
      </c>
      <c r="BO37" s="137">
        <v>20</v>
      </c>
      <c r="BP37" s="137">
        <v>30</v>
      </c>
      <c r="BQ37" s="138">
        <f t="shared" si="3"/>
        <v>60</v>
      </c>
      <c r="BR37" s="138">
        <f t="shared" si="4"/>
        <v>150</v>
      </c>
      <c r="BS37" s="138">
        <f t="shared" si="5"/>
        <v>50</v>
      </c>
      <c r="BT37" s="138">
        <f t="shared" si="6"/>
        <v>260</v>
      </c>
      <c r="BU37" s="55"/>
      <c r="BV37" s="8"/>
      <c r="BW37" s="46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</row>
    <row r="38" spans="1:114" ht="13.5" hidden="1" customHeight="1">
      <c r="A38" s="25" t="s">
        <v>211</v>
      </c>
      <c r="B38" s="50" t="s">
        <v>212</v>
      </c>
      <c r="C38" s="29" t="s">
        <v>206</v>
      </c>
      <c r="D38" s="29" t="s">
        <v>77</v>
      </c>
      <c r="E38" s="28" t="s">
        <v>78</v>
      </c>
      <c r="F38" s="25" t="s">
        <v>79</v>
      </c>
      <c r="G38" s="27" t="s">
        <v>92</v>
      </c>
      <c r="H38" s="27" t="s">
        <v>92</v>
      </c>
      <c r="I38" s="56" t="s">
        <v>213</v>
      </c>
      <c r="J38" s="28" t="s">
        <v>99</v>
      </c>
      <c r="K38" s="107">
        <v>85</v>
      </c>
      <c r="L38" s="33">
        <v>66</v>
      </c>
      <c r="M38" s="33">
        <v>13</v>
      </c>
      <c r="N38" s="33">
        <v>6</v>
      </c>
      <c r="O38" s="107">
        <f t="shared" si="0"/>
        <v>453</v>
      </c>
      <c r="P38" s="33">
        <v>333</v>
      </c>
      <c r="Q38" s="33">
        <v>94</v>
      </c>
      <c r="R38" s="33">
        <v>26</v>
      </c>
      <c r="S38" s="107">
        <f t="shared" si="8"/>
        <v>66</v>
      </c>
      <c r="T38" s="33">
        <v>0</v>
      </c>
      <c r="U38" s="33">
        <v>25</v>
      </c>
      <c r="V38" s="33">
        <v>27</v>
      </c>
      <c r="W38" s="33">
        <v>14</v>
      </c>
      <c r="X38" s="33">
        <v>0</v>
      </c>
      <c r="Y38" s="33">
        <v>0</v>
      </c>
      <c r="Z38" s="106">
        <f t="shared" si="11"/>
        <v>13</v>
      </c>
      <c r="AA38" s="33">
        <v>0</v>
      </c>
      <c r="AB38" s="33">
        <v>1</v>
      </c>
      <c r="AC38" s="33">
        <v>2</v>
      </c>
      <c r="AD38" s="33">
        <v>0</v>
      </c>
      <c r="AE38" s="33">
        <v>10</v>
      </c>
      <c r="AF38" s="33">
        <v>0</v>
      </c>
      <c r="AG38" s="106">
        <f t="shared" si="7"/>
        <v>6</v>
      </c>
      <c r="AH38" s="33">
        <v>0</v>
      </c>
      <c r="AI38" s="33">
        <v>4</v>
      </c>
      <c r="AJ38" s="33">
        <v>2</v>
      </c>
      <c r="AK38" s="33">
        <v>0</v>
      </c>
      <c r="AL38" s="33">
        <v>0</v>
      </c>
      <c r="AM38" s="33">
        <v>0</v>
      </c>
      <c r="AN38" s="120">
        <f>(Z38+AG38)/K38</f>
        <v>0.22352941176470589</v>
      </c>
      <c r="AO38" s="120">
        <f t="shared" si="9"/>
        <v>7.0588235294117646E-2</v>
      </c>
      <c r="AP38" s="27" t="s">
        <v>93</v>
      </c>
      <c r="AQ38" s="27" t="s">
        <v>85</v>
      </c>
      <c r="AR38" s="27" t="s">
        <v>214</v>
      </c>
      <c r="AS38" s="27" t="s">
        <v>99</v>
      </c>
      <c r="AT38" s="35" t="s">
        <v>100</v>
      </c>
      <c r="AU38" s="27" t="s">
        <v>83</v>
      </c>
      <c r="AV38" s="36">
        <v>7.6645485000000004</v>
      </c>
      <c r="AW38" s="43"/>
      <c r="AX38" s="43"/>
      <c r="AY38" s="43"/>
      <c r="AZ38" s="37"/>
      <c r="BA38" s="37"/>
      <c r="BB38" s="37"/>
      <c r="BC38" s="123">
        <f t="shared" si="1"/>
        <v>7.6645485000000004</v>
      </c>
      <c r="BD38" s="36" t="s">
        <v>111</v>
      </c>
      <c r="BE38" s="44"/>
      <c r="BF38" s="44"/>
      <c r="BG38" s="44"/>
      <c r="BH38" s="124">
        <f t="shared" si="2"/>
        <v>7.6645485000000004</v>
      </c>
      <c r="BI38" s="45">
        <f t="shared" si="10"/>
        <v>9.0171158823529413E-2</v>
      </c>
      <c r="BJ38" s="39" t="s">
        <v>102</v>
      </c>
      <c r="BK38" s="136">
        <v>40</v>
      </c>
      <c r="BL38" s="137">
        <v>20</v>
      </c>
      <c r="BM38" s="137">
        <v>80</v>
      </c>
      <c r="BN38" s="137">
        <v>70</v>
      </c>
      <c r="BO38" s="137">
        <v>0</v>
      </c>
      <c r="BP38" s="137">
        <v>10</v>
      </c>
      <c r="BQ38" s="138">
        <f t="shared" si="3"/>
        <v>60</v>
      </c>
      <c r="BR38" s="138">
        <f t="shared" si="4"/>
        <v>150</v>
      </c>
      <c r="BS38" s="138">
        <f t="shared" si="5"/>
        <v>10</v>
      </c>
      <c r="BT38" s="138">
        <f t="shared" si="6"/>
        <v>220</v>
      </c>
      <c r="BU38" s="27"/>
      <c r="BV38" s="8"/>
      <c r="BW38" s="46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</row>
    <row r="39" spans="1:114" ht="13.5" hidden="1" customHeight="1">
      <c r="A39" s="24" t="s">
        <v>215</v>
      </c>
      <c r="B39" s="29" t="s">
        <v>216</v>
      </c>
      <c r="C39" s="29" t="s">
        <v>206</v>
      </c>
      <c r="D39" s="29" t="s">
        <v>77</v>
      </c>
      <c r="E39" s="28" t="s">
        <v>78</v>
      </c>
      <c r="F39" s="24" t="s">
        <v>79</v>
      </c>
      <c r="G39" s="35" t="s">
        <v>80</v>
      </c>
      <c r="H39" s="27" t="s">
        <v>81</v>
      </c>
      <c r="I39" s="31" t="s">
        <v>109</v>
      </c>
      <c r="J39" s="28" t="s">
        <v>146</v>
      </c>
      <c r="K39" s="109">
        <v>0</v>
      </c>
      <c r="L39" s="33">
        <v>53</v>
      </c>
      <c r="M39" s="33">
        <v>0</v>
      </c>
      <c r="N39" s="24">
        <v>0</v>
      </c>
      <c r="O39" s="106">
        <f t="shared" si="0"/>
        <v>231</v>
      </c>
      <c r="P39" s="24">
        <v>231</v>
      </c>
      <c r="Q39" s="24">
        <v>0</v>
      </c>
      <c r="R39" s="24">
        <v>0</v>
      </c>
      <c r="S39" s="106">
        <v>0</v>
      </c>
      <c r="T39" s="24">
        <v>8</v>
      </c>
      <c r="U39" s="24">
        <v>34</v>
      </c>
      <c r="V39" s="24">
        <v>8</v>
      </c>
      <c r="W39" s="24">
        <v>1</v>
      </c>
      <c r="X39" s="24">
        <v>2</v>
      </c>
      <c r="Y39" s="24">
        <v>0</v>
      </c>
      <c r="Z39" s="106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106">
        <f t="shared" si="7"/>
        <v>0</v>
      </c>
      <c r="AH39" s="24">
        <v>0</v>
      </c>
      <c r="AI39" s="24">
        <v>0</v>
      </c>
      <c r="AJ39" s="24">
        <v>0</v>
      </c>
      <c r="AK39" s="24">
        <v>0</v>
      </c>
      <c r="AL39" s="24">
        <v>0</v>
      </c>
      <c r="AM39" s="24">
        <v>0</v>
      </c>
      <c r="AN39" s="120">
        <f>(M39+N39)/BV39</f>
        <v>0</v>
      </c>
      <c r="AO39" s="120">
        <f>N39/BV39</f>
        <v>0</v>
      </c>
      <c r="AP39" s="27" t="s">
        <v>84</v>
      </c>
      <c r="AQ39" s="29" t="s">
        <v>85</v>
      </c>
      <c r="AR39" s="28" t="s">
        <v>109</v>
      </c>
      <c r="AS39" s="27" t="s">
        <v>146</v>
      </c>
      <c r="AT39" s="28" t="s">
        <v>120</v>
      </c>
      <c r="AU39" s="27" t="s">
        <v>134</v>
      </c>
      <c r="AV39" s="36">
        <v>0.64834700000000001</v>
      </c>
      <c r="AW39" s="43"/>
      <c r="AX39" s="36"/>
      <c r="AY39" s="36"/>
      <c r="AZ39" s="36">
        <v>2.9569999999999999</v>
      </c>
      <c r="BA39" s="43">
        <v>1.3360000000000001</v>
      </c>
      <c r="BB39" s="36"/>
      <c r="BC39" s="123">
        <f t="shared" si="1"/>
        <v>4.9413470000000004</v>
      </c>
      <c r="BD39" s="24"/>
      <c r="BE39" s="24"/>
      <c r="BF39" s="24"/>
      <c r="BG39" s="24"/>
      <c r="BH39" s="124">
        <f t="shared" si="2"/>
        <v>4.9413470000000004</v>
      </c>
      <c r="BI39" s="45">
        <f>BH39/BV39</f>
        <v>9.3232962264150954E-2</v>
      </c>
      <c r="BJ39" s="39" t="s">
        <v>102</v>
      </c>
      <c r="BK39" s="136">
        <v>40</v>
      </c>
      <c r="BL39" s="137">
        <v>20</v>
      </c>
      <c r="BM39" s="137">
        <v>60</v>
      </c>
      <c r="BN39" s="137">
        <v>70</v>
      </c>
      <c r="BO39" s="137">
        <v>20</v>
      </c>
      <c r="BP39" s="137">
        <v>20</v>
      </c>
      <c r="BQ39" s="138">
        <f t="shared" si="3"/>
        <v>60</v>
      </c>
      <c r="BR39" s="138">
        <f t="shared" si="4"/>
        <v>130</v>
      </c>
      <c r="BS39" s="138">
        <f t="shared" si="5"/>
        <v>40</v>
      </c>
      <c r="BT39" s="138">
        <f t="shared" si="6"/>
        <v>230</v>
      </c>
      <c r="BU39" s="28" t="s">
        <v>217</v>
      </c>
      <c r="BV39" s="202">
        <v>53</v>
      </c>
      <c r="BW39" s="46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</row>
    <row r="40" spans="1:114" ht="13.5" hidden="1" customHeight="1">
      <c r="A40" s="25" t="s">
        <v>218</v>
      </c>
      <c r="B40" s="30" t="s">
        <v>219</v>
      </c>
      <c r="C40" s="30" t="s">
        <v>206</v>
      </c>
      <c r="D40" s="30" t="s">
        <v>77</v>
      </c>
      <c r="E40" s="28" t="s">
        <v>78</v>
      </c>
      <c r="F40" s="24" t="s">
        <v>79</v>
      </c>
      <c r="G40" s="47" t="s">
        <v>80</v>
      </c>
      <c r="H40" s="28" t="s">
        <v>80</v>
      </c>
      <c r="I40" s="28" t="s">
        <v>109</v>
      </c>
      <c r="J40" s="28" t="s">
        <v>121</v>
      </c>
      <c r="K40" s="112">
        <v>0</v>
      </c>
      <c r="L40" s="24">
        <v>37</v>
      </c>
      <c r="M40" s="24">
        <v>18</v>
      </c>
      <c r="N40" s="33">
        <v>3</v>
      </c>
      <c r="O40" s="106">
        <f t="shared" si="0"/>
        <v>221</v>
      </c>
      <c r="P40" s="33">
        <v>147</v>
      </c>
      <c r="Q40" s="33">
        <v>61</v>
      </c>
      <c r="R40" s="33">
        <v>13</v>
      </c>
      <c r="S40" s="106">
        <v>0</v>
      </c>
      <c r="T40" s="33">
        <v>8</v>
      </c>
      <c r="U40" s="33">
        <v>18</v>
      </c>
      <c r="V40" s="33">
        <v>9</v>
      </c>
      <c r="W40" s="33">
        <v>2</v>
      </c>
      <c r="X40" s="33">
        <v>0</v>
      </c>
      <c r="Y40" s="33">
        <v>0</v>
      </c>
      <c r="Z40" s="106">
        <v>0</v>
      </c>
      <c r="AA40" s="33">
        <v>8</v>
      </c>
      <c r="AB40" s="33">
        <v>8</v>
      </c>
      <c r="AC40" s="33">
        <v>1</v>
      </c>
      <c r="AD40" s="33">
        <v>0</v>
      </c>
      <c r="AE40" s="33">
        <v>1</v>
      </c>
      <c r="AF40" s="33">
        <v>0</v>
      </c>
      <c r="AG40" s="106">
        <v>0</v>
      </c>
      <c r="AH40" s="24">
        <v>0</v>
      </c>
      <c r="AI40" s="24">
        <v>2</v>
      </c>
      <c r="AJ40" s="24">
        <v>1</v>
      </c>
      <c r="AK40" s="24">
        <v>0</v>
      </c>
      <c r="AL40" s="24">
        <v>0</v>
      </c>
      <c r="AM40" s="24">
        <v>0</v>
      </c>
      <c r="AN40" s="120">
        <f>(M40+N40)/BV40</f>
        <v>0.36206896551724138</v>
      </c>
      <c r="AO40" s="120">
        <f>N40/BV40</f>
        <v>5.1724137931034482E-2</v>
      </c>
      <c r="AP40" s="27" t="s">
        <v>93</v>
      </c>
      <c r="AQ40" s="30" t="s">
        <v>85</v>
      </c>
      <c r="AR40" s="28" t="s">
        <v>109</v>
      </c>
      <c r="AS40" s="27" t="s">
        <v>119</v>
      </c>
      <c r="AT40" s="28" t="s">
        <v>128</v>
      </c>
      <c r="AU40" s="28" t="s">
        <v>135</v>
      </c>
      <c r="AV40" s="36">
        <v>0.69637300000000002</v>
      </c>
      <c r="AW40" s="36"/>
      <c r="AX40" s="36"/>
      <c r="AY40" s="36"/>
      <c r="AZ40" s="36">
        <v>0.3</v>
      </c>
      <c r="BA40" s="36">
        <v>3.7</v>
      </c>
      <c r="BB40" s="36"/>
      <c r="BC40" s="123">
        <f t="shared" si="1"/>
        <v>4.6963730000000004</v>
      </c>
      <c r="BD40" s="36"/>
      <c r="BE40" s="49"/>
      <c r="BF40" s="49"/>
      <c r="BG40" s="49"/>
      <c r="BH40" s="124">
        <f t="shared" si="2"/>
        <v>4.6963730000000004</v>
      </c>
      <c r="BI40" s="45">
        <f>BH40/BV40</f>
        <v>8.0971948275862071E-2</v>
      </c>
      <c r="BJ40" s="39" t="s">
        <v>102</v>
      </c>
      <c r="BK40" s="136">
        <v>40</v>
      </c>
      <c r="BL40" s="137">
        <v>20</v>
      </c>
      <c r="BM40" s="137">
        <v>60</v>
      </c>
      <c r="BN40" s="137">
        <v>70</v>
      </c>
      <c r="BO40" s="137">
        <v>20</v>
      </c>
      <c r="BP40" s="137">
        <v>20</v>
      </c>
      <c r="BQ40" s="138">
        <f t="shared" si="3"/>
        <v>60</v>
      </c>
      <c r="BR40" s="138">
        <f t="shared" si="4"/>
        <v>130</v>
      </c>
      <c r="BS40" s="138">
        <f t="shared" si="5"/>
        <v>40</v>
      </c>
      <c r="BT40" s="138">
        <f t="shared" si="6"/>
        <v>230</v>
      </c>
      <c r="BU40" s="27" t="s">
        <v>220</v>
      </c>
      <c r="BV40" s="202">
        <v>58</v>
      </c>
      <c r="BW40" s="46"/>
      <c r="BX40" s="8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7"/>
      <c r="CN40" s="57"/>
      <c r="CO40" s="57"/>
      <c r="CP40" s="57"/>
      <c r="CQ40" s="57"/>
      <c r="CR40" s="57"/>
      <c r="CS40" s="57"/>
      <c r="CT40" s="57"/>
      <c r="CU40" s="57"/>
      <c r="CV40" s="57"/>
      <c r="CW40" s="57"/>
      <c r="CX40" s="57"/>
      <c r="CY40" s="57"/>
      <c r="CZ40" s="57"/>
      <c r="DA40" s="57"/>
      <c r="DB40" s="57"/>
      <c r="DC40" s="57"/>
      <c r="DD40" s="57"/>
      <c r="DE40" s="57"/>
      <c r="DF40" s="57"/>
      <c r="DG40" s="57"/>
      <c r="DH40" s="57"/>
      <c r="DI40" s="57"/>
      <c r="DJ40" s="57"/>
    </row>
    <row r="41" spans="1:114" ht="13.5" hidden="1" customHeight="1">
      <c r="A41" s="24" t="s">
        <v>221</v>
      </c>
      <c r="B41" s="58" t="s">
        <v>222</v>
      </c>
      <c r="C41" s="28" t="s">
        <v>206</v>
      </c>
      <c r="D41" s="29" t="s">
        <v>77</v>
      </c>
      <c r="E41" s="28" t="s">
        <v>78</v>
      </c>
      <c r="F41" s="24" t="s">
        <v>79</v>
      </c>
      <c r="G41" s="28" t="s">
        <v>91</v>
      </c>
      <c r="H41" s="28" t="s">
        <v>92</v>
      </c>
      <c r="I41" s="31" t="s">
        <v>158</v>
      </c>
      <c r="J41" s="47" t="s">
        <v>140</v>
      </c>
      <c r="K41" s="106">
        <v>12</v>
      </c>
      <c r="L41" s="33">
        <v>10</v>
      </c>
      <c r="M41" s="33">
        <v>2</v>
      </c>
      <c r="N41" s="33">
        <v>0</v>
      </c>
      <c r="O41" s="106">
        <f t="shared" si="0"/>
        <v>54</v>
      </c>
      <c r="P41" s="33">
        <v>46</v>
      </c>
      <c r="Q41" s="33">
        <v>8</v>
      </c>
      <c r="R41" s="33">
        <v>0</v>
      </c>
      <c r="S41" s="107">
        <f t="shared" ref="S41:S57" si="12">SUM(T41:Y41)</f>
        <v>10</v>
      </c>
      <c r="T41" s="33">
        <v>0</v>
      </c>
      <c r="U41" s="33">
        <v>4</v>
      </c>
      <c r="V41" s="33">
        <v>6</v>
      </c>
      <c r="W41" s="33">
        <v>0</v>
      </c>
      <c r="X41" s="33">
        <v>0</v>
      </c>
      <c r="Y41" s="33">
        <v>0</v>
      </c>
      <c r="Z41" s="106">
        <f t="shared" ref="Z41:Z59" si="13">SUM(AA41:AF41)</f>
        <v>2</v>
      </c>
      <c r="AA41" s="33">
        <v>0</v>
      </c>
      <c r="AB41" s="33">
        <v>2</v>
      </c>
      <c r="AC41" s="33">
        <v>0</v>
      </c>
      <c r="AD41" s="33">
        <v>0</v>
      </c>
      <c r="AE41" s="33">
        <v>0</v>
      </c>
      <c r="AF41" s="33">
        <v>0</v>
      </c>
      <c r="AG41" s="106">
        <f t="shared" ref="AG41:AG59" si="14">SUM(AH41:AM41)</f>
        <v>0</v>
      </c>
      <c r="AH41" s="33">
        <v>0</v>
      </c>
      <c r="AI41" s="33">
        <v>0</v>
      </c>
      <c r="AJ41" s="33">
        <v>0</v>
      </c>
      <c r="AK41" s="33">
        <v>0</v>
      </c>
      <c r="AL41" s="33">
        <v>0</v>
      </c>
      <c r="AM41" s="33">
        <v>0</v>
      </c>
      <c r="AN41" s="120">
        <f>(Z41+AG41)/K41</f>
        <v>0.16666666666666666</v>
      </c>
      <c r="AO41" s="120">
        <f t="shared" ref="AO41:AO59" si="15">N41/K41</f>
        <v>0</v>
      </c>
      <c r="AP41" s="27" t="s">
        <v>93</v>
      </c>
      <c r="AQ41" s="28" t="s">
        <v>85</v>
      </c>
      <c r="AR41" s="31" t="s">
        <v>158</v>
      </c>
      <c r="AS41" s="47" t="s">
        <v>140</v>
      </c>
      <c r="AT41" s="31" t="s">
        <v>100</v>
      </c>
      <c r="AU41" s="47" t="s">
        <v>83</v>
      </c>
      <c r="AV41" s="36">
        <v>1.27312713</v>
      </c>
      <c r="AW41" s="43"/>
      <c r="AX41" s="43"/>
      <c r="AY41" s="43"/>
      <c r="AZ41" s="37"/>
      <c r="BA41" s="37"/>
      <c r="BB41" s="37"/>
      <c r="BC41" s="123">
        <f t="shared" si="1"/>
        <v>1.27312713</v>
      </c>
      <c r="BD41" s="36" t="s">
        <v>111</v>
      </c>
      <c r="BE41" s="44"/>
      <c r="BF41" s="44"/>
      <c r="BG41" s="44"/>
      <c r="BH41" s="124">
        <f t="shared" si="2"/>
        <v>1.27312713</v>
      </c>
      <c r="BI41" s="45">
        <f t="shared" ref="BI41:BI71" si="16">BH41/K41</f>
        <v>0.1060939275</v>
      </c>
      <c r="BJ41" s="39" t="s">
        <v>88</v>
      </c>
      <c r="BK41" s="136">
        <v>40</v>
      </c>
      <c r="BL41" s="137">
        <v>20</v>
      </c>
      <c r="BM41" s="137">
        <v>30</v>
      </c>
      <c r="BN41" s="137">
        <v>30</v>
      </c>
      <c r="BO41" s="137">
        <v>20</v>
      </c>
      <c r="BP41" s="137">
        <v>10</v>
      </c>
      <c r="BQ41" s="138">
        <f t="shared" si="3"/>
        <v>60</v>
      </c>
      <c r="BR41" s="138">
        <f t="shared" si="4"/>
        <v>60</v>
      </c>
      <c r="BS41" s="138">
        <f t="shared" si="5"/>
        <v>30</v>
      </c>
      <c r="BT41" s="138">
        <f t="shared" si="6"/>
        <v>150</v>
      </c>
      <c r="BU41" s="55"/>
      <c r="BV41" s="8"/>
      <c r="BW41" s="46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</row>
    <row r="42" spans="1:114" ht="13.5" hidden="1" customHeight="1">
      <c r="A42" s="24" t="s">
        <v>223</v>
      </c>
      <c r="B42" s="47" t="s">
        <v>224</v>
      </c>
      <c r="C42" s="30" t="s">
        <v>206</v>
      </c>
      <c r="D42" s="30" t="s">
        <v>77</v>
      </c>
      <c r="E42" s="28" t="s">
        <v>78</v>
      </c>
      <c r="F42" s="24" t="s">
        <v>79</v>
      </c>
      <c r="G42" s="47" t="s">
        <v>80</v>
      </c>
      <c r="H42" s="28" t="s">
        <v>80</v>
      </c>
      <c r="I42" s="31" t="s">
        <v>82</v>
      </c>
      <c r="J42" s="47" t="s">
        <v>110</v>
      </c>
      <c r="K42" s="109">
        <v>23</v>
      </c>
      <c r="L42" s="24">
        <v>17</v>
      </c>
      <c r="M42" s="24">
        <v>6</v>
      </c>
      <c r="N42" s="24">
        <v>0</v>
      </c>
      <c r="O42" s="106">
        <v>91</v>
      </c>
      <c r="P42" s="24">
        <v>71</v>
      </c>
      <c r="Q42" s="24">
        <v>20</v>
      </c>
      <c r="R42" s="24">
        <v>0</v>
      </c>
      <c r="S42" s="106">
        <f t="shared" si="12"/>
        <v>17</v>
      </c>
      <c r="T42" s="24">
        <v>2</v>
      </c>
      <c r="U42" s="24">
        <v>10</v>
      </c>
      <c r="V42" s="24">
        <v>3</v>
      </c>
      <c r="W42" s="24">
        <v>2</v>
      </c>
      <c r="X42" s="24">
        <v>0</v>
      </c>
      <c r="Y42" s="24">
        <v>0</v>
      </c>
      <c r="Z42" s="106">
        <f t="shared" si="13"/>
        <v>6</v>
      </c>
      <c r="AA42" s="24">
        <v>2</v>
      </c>
      <c r="AB42" s="24">
        <v>4</v>
      </c>
      <c r="AC42" s="24">
        <v>0</v>
      </c>
      <c r="AD42" s="24">
        <v>0</v>
      </c>
      <c r="AE42" s="24">
        <v>0</v>
      </c>
      <c r="AF42" s="24">
        <v>0</v>
      </c>
      <c r="AG42" s="106">
        <f t="shared" si="14"/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24">
        <v>0</v>
      </c>
      <c r="AN42" s="120">
        <f>(M42+N42)/K42</f>
        <v>0.2608695652173913</v>
      </c>
      <c r="AO42" s="120">
        <f t="shared" si="15"/>
        <v>0</v>
      </c>
      <c r="AP42" s="27" t="s">
        <v>93</v>
      </c>
      <c r="AQ42" s="27" t="s">
        <v>85</v>
      </c>
      <c r="AR42" s="35" t="s">
        <v>82</v>
      </c>
      <c r="AS42" s="28" t="s">
        <v>110</v>
      </c>
      <c r="AT42" s="35" t="s">
        <v>109</v>
      </c>
      <c r="AU42" s="28" t="s">
        <v>87</v>
      </c>
      <c r="AV42" s="36">
        <v>0</v>
      </c>
      <c r="AW42" s="36"/>
      <c r="AX42" s="36">
        <v>2.7829999999999999</v>
      </c>
      <c r="AY42" s="37"/>
      <c r="AZ42" s="37"/>
      <c r="BA42" s="37"/>
      <c r="BB42" s="37"/>
      <c r="BC42" s="123">
        <f t="shared" si="1"/>
        <v>2.7829999999999999</v>
      </c>
      <c r="BD42" s="24"/>
      <c r="BE42" s="49"/>
      <c r="BF42" s="49"/>
      <c r="BG42" s="44"/>
      <c r="BH42" s="124">
        <f t="shared" si="2"/>
        <v>2.7829999999999999</v>
      </c>
      <c r="BI42" s="45">
        <f t="shared" si="16"/>
        <v>0.121</v>
      </c>
      <c r="BJ42" s="39" t="s">
        <v>88</v>
      </c>
      <c r="BK42" s="136">
        <v>40</v>
      </c>
      <c r="BL42" s="137">
        <v>20</v>
      </c>
      <c r="BM42" s="137">
        <v>10</v>
      </c>
      <c r="BN42" s="137">
        <v>30</v>
      </c>
      <c r="BO42" s="137">
        <v>20</v>
      </c>
      <c r="BP42" s="137">
        <v>20</v>
      </c>
      <c r="BQ42" s="138">
        <f t="shared" si="3"/>
        <v>60</v>
      </c>
      <c r="BR42" s="138">
        <f t="shared" si="4"/>
        <v>40</v>
      </c>
      <c r="BS42" s="138">
        <f t="shared" si="5"/>
        <v>40</v>
      </c>
      <c r="BT42" s="138">
        <f t="shared" si="6"/>
        <v>140</v>
      </c>
      <c r="BU42" s="55"/>
      <c r="BV42" s="8"/>
      <c r="BW42" s="46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</row>
    <row r="43" spans="1:114" ht="13.5" hidden="1" customHeight="1">
      <c r="A43" s="24" t="s">
        <v>225</v>
      </c>
      <c r="B43" s="58" t="s">
        <v>226</v>
      </c>
      <c r="C43" s="58" t="s">
        <v>206</v>
      </c>
      <c r="D43" s="100" t="s">
        <v>77</v>
      </c>
      <c r="E43" s="65" t="s">
        <v>78</v>
      </c>
      <c r="F43" s="60" t="s">
        <v>79</v>
      </c>
      <c r="G43" s="47" t="s">
        <v>91</v>
      </c>
      <c r="H43" s="47" t="s">
        <v>92</v>
      </c>
      <c r="I43" s="31" t="s">
        <v>158</v>
      </c>
      <c r="J43" s="47" t="s">
        <v>83</v>
      </c>
      <c r="K43" s="109">
        <v>41</v>
      </c>
      <c r="L43" s="24">
        <v>30</v>
      </c>
      <c r="M43" s="24">
        <v>7</v>
      </c>
      <c r="N43" s="24">
        <v>4</v>
      </c>
      <c r="O43" s="106">
        <f>SUM(P43:R43)</f>
        <v>196</v>
      </c>
      <c r="P43" s="24">
        <v>126</v>
      </c>
      <c r="Q43" s="24">
        <v>54</v>
      </c>
      <c r="R43" s="24">
        <v>16</v>
      </c>
      <c r="S43" s="109">
        <f t="shared" si="12"/>
        <v>30</v>
      </c>
      <c r="T43" s="24">
        <v>0</v>
      </c>
      <c r="U43" s="24">
        <v>24</v>
      </c>
      <c r="V43" s="24">
        <v>6</v>
      </c>
      <c r="W43" s="24">
        <v>0</v>
      </c>
      <c r="X43" s="24">
        <v>0</v>
      </c>
      <c r="Y43" s="24">
        <v>0</v>
      </c>
      <c r="Z43" s="119">
        <f t="shared" si="13"/>
        <v>7</v>
      </c>
      <c r="AA43" s="24">
        <v>0</v>
      </c>
      <c r="AB43" s="24">
        <v>0</v>
      </c>
      <c r="AC43" s="24">
        <v>0</v>
      </c>
      <c r="AD43" s="24">
        <v>1</v>
      </c>
      <c r="AE43" s="24">
        <v>6</v>
      </c>
      <c r="AF43" s="24">
        <v>0</v>
      </c>
      <c r="AG43" s="106">
        <f t="shared" si="14"/>
        <v>4</v>
      </c>
      <c r="AH43" s="24">
        <v>0</v>
      </c>
      <c r="AI43" s="24">
        <v>4</v>
      </c>
      <c r="AJ43" s="24">
        <v>0</v>
      </c>
      <c r="AK43" s="24">
        <v>0</v>
      </c>
      <c r="AL43" s="24">
        <v>0</v>
      </c>
      <c r="AM43" s="24">
        <v>0</v>
      </c>
      <c r="AN43" s="120">
        <f>(Z43+AG43)/K43</f>
        <v>0.26829268292682928</v>
      </c>
      <c r="AO43" s="120">
        <f t="shared" si="15"/>
        <v>9.7560975609756101E-2</v>
      </c>
      <c r="AP43" s="27" t="s">
        <v>93</v>
      </c>
      <c r="AQ43" s="27" t="s">
        <v>85</v>
      </c>
      <c r="AR43" s="35" t="s">
        <v>158</v>
      </c>
      <c r="AS43" s="28" t="s">
        <v>140</v>
      </c>
      <c r="AT43" s="35" t="s">
        <v>82</v>
      </c>
      <c r="AU43" s="28" t="s">
        <v>140</v>
      </c>
      <c r="AV43" s="36">
        <v>3.8096750000000004</v>
      </c>
      <c r="AW43" s="36"/>
      <c r="AX43" s="37"/>
      <c r="AY43" s="37"/>
      <c r="AZ43" s="37"/>
      <c r="BA43" s="37"/>
      <c r="BB43" s="37"/>
      <c r="BC43" s="123">
        <f t="shared" si="1"/>
        <v>3.8096750000000004</v>
      </c>
      <c r="BD43" s="24" t="s">
        <v>111</v>
      </c>
      <c r="BE43" s="49"/>
      <c r="BF43" s="49">
        <v>0.8</v>
      </c>
      <c r="BG43" s="44">
        <v>1.9800000000000002E-2</v>
      </c>
      <c r="BH43" s="124">
        <f t="shared" si="2"/>
        <v>4.6294750000000002</v>
      </c>
      <c r="BI43" s="45">
        <f t="shared" si="16"/>
        <v>0.11291402439024391</v>
      </c>
      <c r="BJ43" s="39" t="s">
        <v>102</v>
      </c>
      <c r="BK43" s="136">
        <v>40</v>
      </c>
      <c r="BL43" s="137">
        <v>20</v>
      </c>
      <c r="BM43" s="137">
        <v>50</v>
      </c>
      <c r="BN43" s="137">
        <v>30</v>
      </c>
      <c r="BO43" s="137">
        <v>20</v>
      </c>
      <c r="BP43" s="137">
        <v>20</v>
      </c>
      <c r="BQ43" s="138">
        <f t="shared" si="3"/>
        <v>60</v>
      </c>
      <c r="BR43" s="138">
        <f t="shared" si="4"/>
        <v>80</v>
      </c>
      <c r="BS43" s="138">
        <f t="shared" si="5"/>
        <v>40</v>
      </c>
      <c r="BT43" s="138">
        <f t="shared" si="6"/>
        <v>180</v>
      </c>
      <c r="BU43" s="55"/>
      <c r="BV43" s="8"/>
      <c r="BW43" s="46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</row>
    <row r="44" spans="1:114" ht="13.5" hidden="1" customHeight="1">
      <c r="A44" s="60" t="s">
        <v>227</v>
      </c>
      <c r="B44" s="64" t="s">
        <v>228</v>
      </c>
      <c r="C44" s="64" t="s">
        <v>206</v>
      </c>
      <c r="D44" s="64" t="s">
        <v>77</v>
      </c>
      <c r="E44" s="65" t="s">
        <v>78</v>
      </c>
      <c r="F44" s="24" t="s">
        <v>108</v>
      </c>
      <c r="G44" s="28" t="s">
        <v>80</v>
      </c>
      <c r="H44" s="28" t="s">
        <v>81</v>
      </c>
      <c r="I44" s="28" t="s">
        <v>97</v>
      </c>
      <c r="J44" s="145" t="s">
        <v>98</v>
      </c>
      <c r="K44" s="52">
        <v>32</v>
      </c>
      <c r="L44" s="33">
        <v>32</v>
      </c>
      <c r="M44" s="33">
        <v>0</v>
      </c>
      <c r="N44" s="33">
        <v>0</v>
      </c>
      <c r="O44" s="41">
        <f>SUM(P44:R44)</f>
        <v>134</v>
      </c>
      <c r="P44" s="33">
        <v>134</v>
      </c>
      <c r="Q44" s="33">
        <v>0</v>
      </c>
      <c r="R44" s="33">
        <v>0</v>
      </c>
      <c r="S44" s="32">
        <f>SUM(T44:Y44)</f>
        <v>32</v>
      </c>
      <c r="T44" s="33">
        <v>0</v>
      </c>
      <c r="U44" s="24">
        <v>17</v>
      </c>
      <c r="V44" s="24">
        <v>15</v>
      </c>
      <c r="W44" s="24"/>
      <c r="X44" s="33"/>
      <c r="Y44" s="33"/>
      <c r="Z44" s="32">
        <f>SUM(AA44:AF44)</f>
        <v>0</v>
      </c>
      <c r="AA44" s="66"/>
      <c r="AB44" s="66"/>
      <c r="AC44" s="66"/>
      <c r="AD44" s="66"/>
      <c r="AE44" s="66"/>
      <c r="AF44" s="66"/>
      <c r="AG44" s="52">
        <f>SUM(AH44:AM44)</f>
        <v>0</v>
      </c>
      <c r="AH44" s="66"/>
      <c r="AI44" s="66"/>
      <c r="AJ44" s="66"/>
      <c r="AK44" s="66"/>
      <c r="AL44" s="66"/>
      <c r="AM44" s="66"/>
      <c r="AN44" s="34">
        <f t="shared" ref="AN44:AN49" si="17">(M44+N44)/K44</f>
        <v>0</v>
      </c>
      <c r="AO44" s="34">
        <f>AG44/K44</f>
        <v>0</v>
      </c>
      <c r="AP44" s="27" t="s">
        <v>84</v>
      </c>
      <c r="AQ44" s="28" t="s">
        <v>85</v>
      </c>
      <c r="AR44" s="28" t="s">
        <v>97</v>
      </c>
      <c r="AS44" s="28" t="s">
        <v>134</v>
      </c>
      <c r="AT44" s="28" t="s">
        <v>100</v>
      </c>
      <c r="AU44" s="146" t="s">
        <v>87</v>
      </c>
      <c r="AV44" s="36">
        <v>3.1152495399999998</v>
      </c>
      <c r="AW44" s="36"/>
      <c r="AX44" s="36"/>
      <c r="AY44" s="36"/>
      <c r="AZ44" s="36"/>
      <c r="BA44" s="36"/>
      <c r="BB44" s="36"/>
      <c r="BC44" s="123">
        <f t="shared" si="1"/>
        <v>3.1152495399999998</v>
      </c>
      <c r="BD44" s="24"/>
      <c r="BE44" s="24"/>
      <c r="BF44" s="24"/>
      <c r="BG44" s="24"/>
      <c r="BH44" s="38">
        <f>BC44+BF44+BG44+BE44</f>
        <v>3.1152495399999998</v>
      </c>
      <c r="BI44" s="45">
        <f>BH44/K44</f>
        <v>9.7351548124999993E-2</v>
      </c>
      <c r="BJ44" s="39" t="s">
        <v>102</v>
      </c>
      <c r="BK44" s="170">
        <v>40</v>
      </c>
      <c r="BL44" s="170">
        <v>20</v>
      </c>
      <c r="BM44" s="136">
        <v>80</v>
      </c>
      <c r="BN44" s="137">
        <v>70</v>
      </c>
      <c r="BO44" s="137">
        <v>20</v>
      </c>
      <c r="BP44" s="137">
        <v>10</v>
      </c>
      <c r="BQ44" s="138">
        <f>BK44+BL44</f>
        <v>60</v>
      </c>
      <c r="BR44" s="138">
        <f>BM44+BN44</f>
        <v>150</v>
      </c>
      <c r="BS44" s="138">
        <f>BO44+BP44</f>
        <v>30</v>
      </c>
      <c r="BT44" s="138">
        <f>BQ44+BR44+BS44</f>
        <v>240</v>
      </c>
      <c r="BU44" s="27"/>
      <c r="BV44" s="8"/>
      <c r="BW44" s="46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</row>
    <row r="45" spans="1:114" ht="12.75" hidden="1">
      <c r="A45" s="25" t="s">
        <v>229</v>
      </c>
      <c r="B45" s="30" t="s">
        <v>230</v>
      </c>
      <c r="C45" s="30" t="s">
        <v>206</v>
      </c>
      <c r="D45" s="30" t="s">
        <v>77</v>
      </c>
      <c r="E45" s="28" t="s">
        <v>78</v>
      </c>
      <c r="F45" s="25" t="s">
        <v>108</v>
      </c>
      <c r="G45" s="30" t="s">
        <v>92</v>
      </c>
      <c r="H45" s="30" t="s">
        <v>92</v>
      </c>
      <c r="I45" s="30" t="s">
        <v>109</v>
      </c>
      <c r="J45" s="58" t="s">
        <v>134</v>
      </c>
      <c r="K45" s="107">
        <v>8</v>
      </c>
      <c r="L45" s="33">
        <v>8</v>
      </c>
      <c r="M45" s="33">
        <v>0</v>
      </c>
      <c r="N45" s="33">
        <v>0</v>
      </c>
      <c r="O45" s="106">
        <v>36</v>
      </c>
      <c r="P45" s="33">
        <v>36</v>
      </c>
      <c r="Q45" s="33">
        <v>0</v>
      </c>
      <c r="R45" s="33">
        <v>0</v>
      </c>
      <c r="S45" s="106">
        <f t="shared" si="12"/>
        <v>8</v>
      </c>
      <c r="T45" s="33">
        <v>0</v>
      </c>
      <c r="U45" s="33">
        <v>4</v>
      </c>
      <c r="V45" s="33">
        <v>4</v>
      </c>
      <c r="W45" s="33">
        <v>0</v>
      </c>
      <c r="X45" s="33">
        <v>0</v>
      </c>
      <c r="Y45" s="33">
        <v>0</v>
      </c>
      <c r="Z45" s="106">
        <f t="shared" si="13"/>
        <v>0</v>
      </c>
      <c r="AA45" s="33">
        <v>0</v>
      </c>
      <c r="AB45" s="33">
        <v>0</v>
      </c>
      <c r="AC45" s="33">
        <v>0</v>
      </c>
      <c r="AD45" s="33">
        <v>0</v>
      </c>
      <c r="AE45" s="33">
        <v>0</v>
      </c>
      <c r="AF45" s="33">
        <v>0</v>
      </c>
      <c r="AG45" s="106">
        <f t="shared" si="14"/>
        <v>0</v>
      </c>
      <c r="AH45" s="33">
        <v>0</v>
      </c>
      <c r="AI45" s="33">
        <v>0</v>
      </c>
      <c r="AJ45" s="33">
        <v>0</v>
      </c>
      <c r="AK45" s="33">
        <v>0</v>
      </c>
      <c r="AL45" s="33">
        <v>0</v>
      </c>
      <c r="AM45" s="33">
        <v>0</v>
      </c>
      <c r="AN45" s="120">
        <f t="shared" si="17"/>
        <v>0</v>
      </c>
      <c r="AO45" s="120">
        <f t="shared" si="15"/>
        <v>0</v>
      </c>
      <c r="AP45" s="27" t="s">
        <v>93</v>
      </c>
      <c r="AQ45" s="27" t="s">
        <v>85</v>
      </c>
      <c r="AR45" s="30" t="s">
        <v>109</v>
      </c>
      <c r="AS45" s="58" t="s">
        <v>134</v>
      </c>
      <c r="AT45" s="30" t="s">
        <v>94</v>
      </c>
      <c r="AU45" s="35" t="s">
        <v>83</v>
      </c>
      <c r="AV45" s="36">
        <v>0</v>
      </c>
      <c r="AW45" s="36"/>
      <c r="AX45" s="37"/>
      <c r="AY45" s="37"/>
      <c r="AZ45" s="36">
        <v>0.83482400000000001</v>
      </c>
      <c r="BA45" s="36"/>
      <c r="BB45" s="36"/>
      <c r="BC45" s="123">
        <f t="shared" si="1"/>
        <v>0.83482400000000001</v>
      </c>
      <c r="BD45" s="36"/>
      <c r="BE45" s="49"/>
      <c r="BF45" s="49"/>
      <c r="BG45" s="63"/>
      <c r="BH45" s="124">
        <f t="shared" si="2"/>
        <v>0.83482400000000001</v>
      </c>
      <c r="BI45" s="45">
        <f t="shared" si="16"/>
        <v>0.104353</v>
      </c>
      <c r="BJ45" s="39" t="s">
        <v>102</v>
      </c>
      <c r="BK45" s="136">
        <v>40</v>
      </c>
      <c r="BL45" s="137">
        <v>20</v>
      </c>
      <c r="BM45" s="137">
        <v>50</v>
      </c>
      <c r="BN45" s="137">
        <v>30</v>
      </c>
      <c r="BO45" s="137">
        <v>20</v>
      </c>
      <c r="BP45" s="137">
        <v>20</v>
      </c>
      <c r="BQ45" s="138">
        <f t="shared" si="3"/>
        <v>60</v>
      </c>
      <c r="BR45" s="138">
        <f t="shared" si="4"/>
        <v>80</v>
      </c>
      <c r="BS45" s="138">
        <f t="shared" si="5"/>
        <v>40</v>
      </c>
      <c r="BT45" s="138">
        <f t="shared" si="6"/>
        <v>180</v>
      </c>
      <c r="BU45" s="55"/>
      <c r="BV45" s="8"/>
      <c r="BW45" s="46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</row>
    <row r="46" spans="1:114" ht="22.5" hidden="1" customHeight="1">
      <c r="A46" s="25" t="s">
        <v>231</v>
      </c>
      <c r="B46" s="27" t="s">
        <v>232</v>
      </c>
      <c r="C46" s="61" t="s">
        <v>206</v>
      </c>
      <c r="D46" s="29" t="s">
        <v>77</v>
      </c>
      <c r="E46" s="28" t="s">
        <v>78</v>
      </c>
      <c r="F46" s="24" t="s">
        <v>108</v>
      </c>
      <c r="G46" s="47" t="s">
        <v>80</v>
      </c>
      <c r="H46" s="47" t="s">
        <v>80</v>
      </c>
      <c r="I46" s="31" t="s">
        <v>100</v>
      </c>
      <c r="J46" s="47" t="s">
        <v>146</v>
      </c>
      <c r="K46" s="107">
        <v>11</v>
      </c>
      <c r="L46" s="33">
        <v>11</v>
      </c>
      <c r="M46" s="33">
        <v>0</v>
      </c>
      <c r="N46" s="33">
        <v>0</v>
      </c>
      <c r="O46" s="106">
        <f>SUM(P46:R46)</f>
        <v>22</v>
      </c>
      <c r="P46" s="33">
        <v>22</v>
      </c>
      <c r="Q46" s="33">
        <v>0</v>
      </c>
      <c r="R46" s="33">
        <v>0</v>
      </c>
      <c r="S46" s="106">
        <f t="shared" si="12"/>
        <v>11</v>
      </c>
      <c r="T46" s="33">
        <v>11</v>
      </c>
      <c r="U46" s="33">
        <v>0</v>
      </c>
      <c r="V46" s="33">
        <v>0</v>
      </c>
      <c r="W46" s="33">
        <v>0</v>
      </c>
      <c r="X46" s="33">
        <v>0</v>
      </c>
      <c r="Y46" s="33">
        <v>0</v>
      </c>
      <c r="Z46" s="106">
        <f t="shared" si="13"/>
        <v>0</v>
      </c>
      <c r="AA46" s="33">
        <v>0</v>
      </c>
      <c r="AB46" s="33">
        <v>0</v>
      </c>
      <c r="AC46" s="33">
        <v>0</v>
      </c>
      <c r="AD46" s="33">
        <v>0</v>
      </c>
      <c r="AE46" s="33">
        <v>0</v>
      </c>
      <c r="AF46" s="33">
        <v>0</v>
      </c>
      <c r="AG46" s="106">
        <f t="shared" si="14"/>
        <v>0</v>
      </c>
      <c r="AH46" s="33">
        <v>0</v>
      </c>
      <c r="AI46" s="33">
        <v>0</v>
      </c>
      <c r="AJ46" s="33">
        <v>0</v>
      </c>
      <c r="AK46" s="33">
        <v>0</v>
      </c>
      <c r="AL46" s="33">
        <v>0</v>
      </c>
      <c r="AM46" s="33">
        <v>0</v>
      </c>
      <c r="AN46" s="120">
        <f t="shared" si="17"/>
        <v>0</v>
      </c>
      <c r="AO46" s="120">
        <f t="shared" si="15"/>
        <v>0</v>
      </c>
      <c r="AP46" s="27" t="s">
        <v>93</v>
      </c>
      <c r="AQ46" s="28" t="s">
        <v>85</v>
      </c>
      <c r="AR46" s="35" t="s">
        <v>100</v>
      </c>
      <c r="AS46" s="47" t="s">
        <v>146</v>
      </c>
      <c r="AT46" s="47" t="s">
        <v>82</v>
      </c>
      <c r="AU46" s="47" t="s">
        <v>135</v>
      </c>
      <c r="AV46" s="36">
        <v>0</v>
      </c>
      <c r="AW46" s="43">
        <v>1.111</v>
      </c>
      <c r="AX46" s="43"/>
      <c r="AY46" s="42"/>
      <c r="AZ46" s="37"/>
      <c r="BA46" s="37"/>
      <c r="BB46" s="37"/>
      <c r="BC46" s="123">
        <f t="shared" si="1"/>
        <v>1.111</v>
      </c>
      <c r="BD46" s="36"/>
      <c r="BE46" s="44"/>
      <c r="BF46" s="44"/>
      <c r="BG46" s="44"/>
      <c r="BH46" s="124">
        <f t="shared" si="2"/>
        <v>1.111</v>
      </c>
      <c r="BI46" s="45">
        <f t="shared" si="16"/>
        <v>0.10099999999999999</v>
      </c>
      <c r="BJ46" s="39" t="s">
        <v>102</v>
      </c>
      <c r="BK46" s="136">
        <v>40</v>
      </c>
      <c r="BL46" s="137">
        <v>20</v>
      </c>
      <c r="BM46" s="137">
        <v>80</v>
      </c>
      <c r="BN46" s="137">
        <v>30</v>
      </c>
      <c r="BO46" s="137">
        <v>20</v>
      </c>
      <c r="BP46" s="137">
        <v>10</v>
      </c>
      <c r="BQ46" s="138">
        <f t="shared" si="3"/>
        <v>60</v>
      </c>
      <c r="BR46" s="138">
        <f t="shared" si="4"/>
        <v>110</v>
      </c>
      <c r="BS46" s="138">
        <f t="shared" si="5"/>
        <v>30</v>
      </c>
      <c r="BT46" s="138">
        <f t="shared" si="6"/>
        <v>200</v>
      </c>
      <c r="BU46" s="27"/>
      <c r="BV46" s="8"/>
      <c r="BW46" s="46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</row>
    <row r="47" spans="1:114" ht="13.5" hidden="1" customHeight="1">
      <c r="A47" s="25" t="s">
        <v>233</v>
      </c>
      <c r="B47" s="27" t="s">
        <v>234</v>
      </c>
      <c r="C47" s="61" t="s">
        <v>206</v>
      </c>
      <c r="D47" s="29" t="s">
        <v>77</v>
      </c>
      <c r="E47" s="28" t="s">
        <v>78</v>
      </c>
      <c r="F47" s="24" t="s">
        <v>108</v>
      </c>
      <c r="G47" s="47" t="s">
        <v>80</v>
      </c>
      <c r="H47" s="47" t="s">
        <v>81</v>
      </c>
      <c r="I47" s="31" t="s">
        <v>100</v>
      </c>
      <c r="J47" s="47" t="s">
        <v>146</v>
      </c>
      <c r="K47" s="107">
        <v>8</v>
      </c>
      <c r="L47" s="33">
        <v>8</v>
      </c>
      <c r="M47" s="33">
        <v>0</v>
      </c>
      <c r="N47" s="33">
        <v>0</v>
      </c>
      <c r="O47" s="106">
        <f>SUM(P47:R47)</f>
        <v>32</v>
      </c>
      <c r="P47" s="33">
        <v>32</v>
      </c>
      <c r="Q47" s="33">
        <v>0</v>
      </c>
      <c r="R47" s="33">
        <v>0</v>
      </c>
      <c r="S47" s="106">
        <f t="shared" si="12"/>
        <v>8</v>
      </c>
      <c r="T47" s="33">
        <v>0</v>
      </c>
      <c r="U47" s="33">
        <v>8</v>
      </c>
      <c r="V47" s="33">
        <v>0</v>
      </c>
      <c r="W47" s="33">
        <v>0</v>
      </c>
      <c r="X47" s="33">
        <v>0</v>
      </c>
      <c r="Y47" s="33">
        <v>0</v>
      </c>
      <c r="Z47" s="106">
        <f t="shared" si="13"/>
        <v>0</v>
      </c>
      <c r="AA47" s="33">
        <v>0</v>
      </c>
      <c r="AB47" s="33">
        <v>0</v>
      </c>
      <c r="AC47" s="33">
        <v>0</v>
      </c>
      <c r="AD47" s="33">
        <v>0</v>
      </c>
      <c r="AE47" s="33">
        <v>0</v>
      </c>
      <c r="AF47" s="33">
        <v>0</v>
      </c>
      <c r="AG47" s="106">
        <f t="shared" si="14"/>
        <v>0</v>
      </c>
      <c r="AH47" s="33">
        <v>0</v>
      </c>
      <c r="AI47" s="33">
        <v>0</v>
      </c>
      <c r="AJ47" s="33">
        <v>0</v>
      </c>
      <c r="AK47" s="33">
        <v>0</v>
      </c>
      <c r="AL47" s="33">
        <v>0</v>
      </c>
      <c r="AM47" s="33">
        <v>0</v>
      </c>
      <c r="AN47" s="120">
        <f t="shared" si="17"/>
        <v>0</v>
      </c>
      <c r="AO47" s="120">
        <f t="shared" si="15"/>
        <v>0</v>
      </c>
      <c r="AP47" s="27" t="s">
        <v>84</v>
      </c>
      <c r="AQ47" s="28" t="s">
        <v>85</v>
      </c>
      <c r="AR47" s="35" t="s">
        <v>100</v>
      </c>
      <c r="AS47" s="47" t="s">
        <v>146</v>
      </c>
      <c r="AT47" s="47" t="s">
        <v>82</v>
      </c>
      <c r="AU47" s="47" t="s">
        <v>135</v>
      </c>
      <c r="AV47" s="36">
        <v>0</v>
      </c>
      <c r="AW47" s="43">
        <v>0.72</v>
      </c>
      <c r="AX47" s="43"/>
      <c r="AY47" s="42"/>
      <c r="AZ47" s="37"/>
      <c r="BA47" s="37"/>
      <c r="BB47" s="37"/>
      <c r="BC47" s="123">
        <f t="shared" si="1"/>
        <v>0.72</v>
      </c>
      <c r="BD47" s="36"/>
      <c r="BE47" s="44"/>
      <c r="BF47" s="44"/>
      <c r="BG47" s="44"/>
      <c r="BH47" s="124">
        <f t="shared" si="2"/>
        <v>0.72</v>
      </c>
      <c r="BI47" s="45">
        <f t="shared" si="16"/>
        <v>0.09</v>
      </c>
      <c r="BJ47" s="39" t="s">
        <v>102</v>
      </c>
      <c r="BK47" s="136">
        <v>40</v>
      </c>
      <c r="BL47" s="137">
        <v>20</v>
      </c>
      <c r="BM47" s="137">
        <v>80</v>
      </c>
      <c r="BN47" s="137">
        <v>70</v>
      </c>
      <c r="BO47" s="137">
        <v>20</v>
      </c>
      <c r="BP47" s="137">
        <v>10</v>
      </c>
      <c r="BQ47" s="138">
        <f t="shared" si="3"/>
        <v>60</v>
      </c>
      <c r="BR47" s="138">
        <f t="shared" si="4"/>
        <v>150</v>
      </c>
      <c r="BS47" s="138">
        <f t="shared" si="5"/>
        <v>30</v>
      </c>
      <c r="BT47" s="138">
        <f t="shared" si="6"/>
        <v>240</v>
      </c>
      <c r="BU47" s="27"/>
      <c r="BV47" s="8"/>
      <c r="BW47" s="46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</row>
    <row r="48" spans="1:114" ht="13.5" hidden="1" customHeight="1">
      <c r="A48" s="26" t="s">
        <v>235</v>
      </c>
      <c r="B48" s="29" t="s">
        <v>236</v>
      </c>
      <c r="C48" s="29" t="s">
        <v>206</v>
      </c>
      <c r="D48" s="29" t="s">
        <v>77</v>
      </c>
      <c r="E48" s="28" t="s">
        <v>78</v>
      </c>
      <c r="F48" s="25" t="s">
        <v>79</v>
      </c>
      <c r="G48" s="27" t="s">
        <v>92</v>
      </c>
      <c r="H48" s="27" t="s">
        <v>92</v>
      </c>
      <c r="I48" s="30" t="s">
        <v>158</v>
      </c>
      <c r="J48" s="27" t="s">
        <v>134</v>
      </c>
      <c r="K48" s="107">
        <v>4</v>
      </c>
      <c r="L48" s="33">
        <v>4</v>
      </c>
      <c r="M48" s="33">
        <v>0</v>
      </c>
      <c r="N48" s="33">
        <v>0</v>
      </c>
      <c r="O48" s="106">
        <v>16</v>
      </c>
      <c r="P48" s="33">
        <v>16</v>
      </c>
      <c r="Q48" s="33">
        <v>0</v>
      </c>
      <c r="R48" s="33">
        <v>0</v>
      </c>
      <c r="S48" s="106">
        <f t="shared" si="12"/>
        <v>4</v>
      </c>
      <c r="T48" s="33">
        <v>0</v>
      </c>
      <c r="U48" s="33">
        <v>4</v>
      </c>
      <c r="V48" s="33">
        <v>0</v>
      </c>
      <c r="W48" s="33">
        <v>0</v>
      </c>
      <c r="X48" s="33">
        <v>0</v>
      </c>
      <c r="Y48" s="33">
        <v>0</v>
      </c>
      <c r="Z48" s="106">
        <f t="shared" si="13"/>
        <v>0</v>
      </c>
      <c r="AA48" s="33">
        <v>0</v>
      </c>
      <c r="AB48" s="33">
        <v>0</v>
      </c>
      <c r="AC48" s="33">
        <v>0</v>
      </c>
      <c r="AD48" s="33">
        <v>0</v>
      </c>
      <c r="AE48" s="33">
        <v>0</v>
      </c>
      <c r="AF48" s="33">
        <v>0</v>
      </c>
      <c r="AG48" s="106">
        <f t="shared" si="14"/>
        <v>0</v>
      </c>
      <c r="AH48" s="33">
        <v>0</v>
      </c>
      <c r="AI48" s="33">
        <v>0</v>
      </c>
      <c r="AJ48" s="33">
        <v>0</v>
      </c>
      <c r="AK48" s="33">
        <v>0</v>
      </c>
      <c r="AL48" s="33">
        <v>0</v>
      </c>
      <c r="AM48" s="33">
        <v>0</v>
      </c>
      <c r="AN48" s="120">
        <f t="shared" si="17"/>
        <v>0</v>
      </c>
      <c r="AO48" s="120">
        <f t="shared" si="15"/>
        <v>0</v>
      </c>
      <c r="AP48" s="27" t="s">
        <v>93</v>
      </c>
      <c r="AQ48" s="27" t="s">
        <v>85</v>
      </c>
      <c r="AR48" s="30" t="s">
        <v>158</v>
      </c>
      <c r="AS48" s="27" t="s">
        <v>134</v>
      </c>
      <c r="AT48" s="30" t="s">
        <v>100</v>
      </c>
      <c r="AU48" s="47" t="s">
        <v>135</v>
      </c>
      <c r="AV48" s="36">
        <v>0</v>
      </c>
      <c r="AW48" s="36">
        <v>0.41741200000000001</v>
      </c>
      <c r="AX48" s="127"/>
      <c r="AY48" s="43"/>
      <c r="AZ48" s="43"/>
      <c r="BA48" s="37"/>
      <c r="BB48" s="37"/>
      <c r="BC48" s="123">
        <f t="shared" si="1"/>
        <v>0.41741200000000001</v>
      </c>
      <c r="BD48" s="36"/>
      <c r="BE48" s="44"/>
      <c r="BF48" s="44"/>
      <c r="BG48" s="63"/>
      <c r="BH48" s="124">
        <f t="shared" si="2"/>
        <v>0.41741200000000001</v>
      </c>
      <c r="BI48" s="45">
        <f t="shared" si="16"/>
        <v>0.104353</v>
      </c>
      <c r="BJ48" s="39" t="s">
        <v>88</v>
      </c>
      <c r="BK48" s="136">
        <v>40</v>
      </c>
      <c r="BL48" s="137">
        <v>20</v>
      </c>
      <c r="BM48" s="137">
        <v>40</v>
      </c>
      <c r="BN48" s="137">
        <v>30</v>
      </c>
      <c r="BO48" s="137">
        <v>0</v>
      </c>
      <c r="BP48" s="137">
        <v>10</v>
      </c>
      <c r="BQ48" s="138">
        <f t="shared" si="3"/>
        <v>60</v>
      </c>
      <c r="BR48" s="138">
        <f t="shared" si="4"/>
        <v>70</v>
      </c>
      <c r="BS48" s="138">
        <f t="shared" si="5"/>
        <v>10</v>
      </c>
      <c r="BT48" s="138">
        <f t="shared" si="6"/>
        <v>140</v>
      </c>
      <c r="BU48" s="27"/>
      <c r="BV48" s="8"/>
      <c r="BW48" s="46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</row>
    <row r="49" spans="1:114" ht="13.5" hidden="1" customHeight="1">
      <c r="A49" s="25" t="s">
        <v>237</v>
      </c>
      <c r="B49" s="29" t="s">
        <v>238</v>
      </c>
      <c r="C49" s="29" t="s">
        <v>206</v>
      </c>
      <c r="D49" s="29" t="s">
        <v>77</v>
      </c>
      <c r="E49" s="28" t="s">
        <v>78</v>
      </c>
      <c r="F49" s="25" t="s">
        <v>108</v>
      </c>
      <c r="G49" s="27" t="s">
        <v>92</v>
      </c>
      <c r="H49" s="27" t="s">
        <v>92</v>
      </c>
      <c r="I49" s="30" t="s">
        <v>82</v>
      </c>
      <c r="J49" s="27" t="s">
        <v>87</v>
      </c>
      <c r="K49" s="107">
        <v>44</v>
      </c>
      <c r="L49" s="33">
        <v>0</v>
      </c>
      <c r="M49" s="33">
        <v>40</v>
      </c>
      <c r="N49" s="33">
        <v>4</v>
      </c>
      <c r="O49" s="106">
        <f t="shared" ref="O49:O64" si="18">SUM(P49:R49)</f>
        <v>132</v>
      </c>
      <c r="P49" s="33">
        <v>0</v>
      </c>
      <c r="Q49" s="33">
        <v>104</v>
      </c>
      <c r="R49" s="33">
        <v>28</v>
      </c>
      <c r="S49" s="106">
        <f t="shared" si="12"/>
        <v>0</v>
      </c>
      <c r="T49" s="33">
        <v>0</v>
      </c>
      <c r="U49" s="33">
        <v>0</v>
      </c>
      <c r="V49" s="33">
        <v>0</v>
      </c>
      <c r="W49" s="33">
        <v>0</v>
      </c>
      <c r="X49" s="33">
        <v>0</v>
      </c>
      <c r="Y49" s="33">
        <v>0</v>
      </c>
      <c r="Z49" s="106">
        <f t="shared" si="13"/>
        <v>40</v>
      </c>
      <c r="AA49" s="33">
        <v>14</v>
      </c>
      <c r="AB49" s="33">
        <v>26</v>
      </c>
      <c r="AC49" s="33">
        <v>0</v>
      </c>
      <c r="AD49" s="33">
        <v>0</v>
      </c>
      <c r="AE49" s="33">
        <v>0</v>
      </c>
      <c r="AF49" s="33">
        <v>0</v>
      </c>
      <c r="AG49" s="106">
        <f t="shared" si="14"/>
        <v>4</v>
      </c>
      <c r="AH49" s="33">
        <v>0</v>
      </c>
      <c r="AI49" s="33">
        <v>4</v>
      </c>
      <c r="AJ49" s="33">
        <v>0</v>
      </c>
      <c r="AK49" s="33">
        <v>0</v>
      </c>
      <c r="AL49" s="33">
        <v>0</v>
      </c>
      <c r="AM49" s="33">
        <v>0</v>
      </c>
      <c r="AN49" s="120">
        <f t="shared" si="17"/>
        <v>1</v>
      </c>
      <c r="AO49" s="120">
        <f t="shared" si="15"/>
        <v>9.0909090909090912E-2</v>
      </c>
      <c r="AP49" s="27" t="s">
        <v>93</v>
      </c>
      <c r="AQ49" s="27" t="s">
        <v>85</v>
      </c>
      <c r="AR49" s="30" t="s">
        <v>82</v>
      </c>
      <c r="AS49" s="27" t="s">
        <v>87</v>
      </c>
      <c r="AT49" s="30" t="s">
        <v>109</v>
      </c>
      <c r="AU49" s="47" t="s">
        <v>99</v>
      </c>
      <c r="AV49" s="36">
        <v>1.25</v>
      </c>
      <c r="AW49" s="43"/>
      <c r="AX49" s="37"/>
      <c r="AY49" s="43">
        <v>2.5915319999999999</v>
      </c>
      <c r="AZ49" s="43"/>
      <c r="BA49" s="37"/>
      <c r="BB49" s="37"/>
      <c r="BC49" s="123">
        <f t="shared" si="1"/>
        <v>3.8415319999999999</v>
      </c>
      <c r="BD49" s="36" t="s">
        <v>111</v>
      </c>
      <c r="BE49" s="44"/>
      <c r="BF49" s="44">
        <v>0.75</v>
      </c>
      <c r="BG49" s="63"/>
      <c r="BH49" s="124">
        <f t="shared" si="2"/>
        <v>4.5915319999999999</v>
      </c>
      <c r="BI49" s="45">
        <f t="shared" si="16"/>
        <v>0.104353</v>
      </c>
      <c r="BJ49" s="39" t="s">
        <v>102</v>
      </c>
      <c r="BK49" s="136">
        <v>40</v>
      </c>
      <c r="BL49" s="137">
        <v>20</v>
      </c>
      <c r="BM49" s="137">
        <v>50</v>
      </c>
      <c r="BN49" s="137">
        <v>30</v>
      </c>
      <c r="BO49" s="137">
        <v>0</v>
      </c>
      <c r="BP49" s="137">
        <v>30</v>
      </c>
      <c r="BQ49" s="138">
        <f t="shared" si="3"/>
        <v>60</v>
      </c>
      <c r="BR49" s="138">
        <f t="shared" si="4"/>
        <v>80</v>
      </c>
      <c r="BS49" s="138">
        <f t="shared" si="5"/>
        <v>30</v>
      </c>
      <c r="BT49" s="138">
        <f t="shared" si="6"/>
        <v>170</v>
      </c>
      <c r="BU49" s="27"/>
      <c r="BV49" s="8"/>
      <c r="BW49" s="46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</row>
    <row r="50" spans="1:114" ht="13.5" hidden="1" customHeight="1">
      <c r="A50" s="24" t="s">
        <v>239</v>
      </c>
      <c r="B50" s="27" t="s">
        <v>240</v>
      </c>
      <c r="C50" s="28" t="s">
        <v>206</v>
      </c>
      <c r="D50" s="29" t="s">
        <v>77</v>
      </c>
      <c r="E50" s="28" t="s">
        <v>78</v>
      </c>
      <c r="F50" s="24" t="s">
        <v>108</v>
      </c>
      <c r="G50" s="27" t="s">
        <v>92</v>
      </c>
      <c r="H50" s="27" t="s">
        <v>92</v>
      </c>
      <c r="I50" s="30" t="s">
        <v>82</v>
      </c>
      <c r="J50" s="27" t="s">
        <v>87</v>
      </c>
      <c r="K50" s="112">
        <v>49</v>
      </c>
      <c r="L50" s="53">
        <v>35</v>
      </c>
      <c r="M50" s="53">
        <v>11</v>
      </c>
      <c r="N50" s="53">
        <v>3</v>
      </c>
      <c r="O50" s="106">
        <f t="shared" si="18"/>
        <v>283</v>
      </c>
      <c r="P50" s="53">
        <v>219</v>
      </c>
      <c r="Q50" s="33">
        <v>46</v>
      </c>
      <c r="R50" s="33">
        <v>18</v>
      </c>
      <c r="S50" s="106">
        <f t="shared" si="12"/>
        <v>35</v>
      </c>
      <c r="T50" s="33">
        <v>0</v>
      </c>
      <c r="U50" s="53">
        <v>16</v>
      </c>
      <c r="V50" s="33">
        <v>13</v>
      </c>
      <c r="W50" s="33">
        <v>6</v>
      </c>
      <c r="X50" s="33">
        <v>0</v>
      </c>
      <c r="Y50" s="33">
        <v>0</v>
      </c>
      <c r="Z50" s="106">
        <f t="shared" si="13"/>
        <v>11</v>
      </c>
      <c r="AA50" s="33">
        <v>0</v>
      </c>
      <c r="AB50" s="33">
        <v>4</v>
      </c>
      <c r="AC50" s="33">
        <v>3</v>
      </c>
      <c r="AD50" s="33">
        <v>2</v>
      </c>
      <c r="AE50" s="33">
        <v>2</v>
      </c>
      <c r="AF50" s="33">
        <v>0</v>
      </c>
      <c r="AG50" s="106">
        <f t="shared" si="14"/>
        <v>3</v>
      </c>
      <c r="AH50" s="33">
        <v>0</v>
      </c>
      <c r="AI50" s="33">
        <v>2</v>
      </c>
      <c r="AJ50" s="33">
        <v>1</v>
      </c>
      <c r="AK50" s="33">
        <v>0</v>
      </c>
      <c r="AL50" s="33">
        <v>0</v>
      </c>
      <c r="AM50" s="33">
        <v>0</v>
      </c>
      <c r="AN50" s="120">
        <f>(Z50+AG50)/K50</f>
        <v>0.2857142857142857</v>
      </c>
      <c r="AO50" s="120">
        <f t="shared" si="15"/>
        <v>6.1224489795918366E-2</v>
      </c>
      <c r="AP50" s="27" t="s">
        <v>93</v>
      </c>
      <c r="AQ50" s="27" t="s">
        <v>241</v>
      </c>
      <c r="AR50" s="30" t="s">
        <v>82</v>
      </c>
      <c r="AS50" s="27" t="s">
        <v>87</v>
      </c>
      <c r="AT50" s="35" t="s">
        <v>109</v>
      </c>
      <c r="AU50" s="47" t="s">
        <v>99</v>
      </c>
      <c r="AV50" s="36">
        <v>0.75</v>
      </c>
      <c r="AW50" s="36"/>
      <c r="AX50" s="126"/>
      <c r="AY50" s="36">
        <v>2.5632969999999999</v>
      </c>
      <c r="AZ50" s="36">
        <v>0.6</v>
      </c>
      <c r="BA50" s="37"/>
      <c r="BB50" s="37"/>
      <c r="BC50" s="123">
        <f t="shared" si="1"/>
        <v>3.913297</v>
      </c>
      <c r="BD50" s="24"/>
      <c r="BE50" s="44"/>
      <c r="BF50" s="44">
        <v>1.2</v>
      </c>
      <c r="BG50" s="63"/>
      <c r="BH50" s="124">
        <f t="shared" si="2"/>
        <v>5.1132970000000002</v>
      </c>
      <c r="BI50" s="45">
        <f t="shared" si="16"/>
        <v>0.104353</v>
      </c>
      <c r="BJ50" s="39" t="s">
        <v>88</v>
      </c>
      <c r="BK50" s="136">
        <v>40</v>
      </c>
      <c r="BL50" s="137">
        <v>20</v>
      </c>
      <c r="BM50" s="137">
        <v>50</v>
      </c>
      <c r="BN50" s="137">
        <v>30</v>
      </c>
      <c r="BO50" s="137">
        <v>0</v>
      </c>
      <c r="BP50" s="137">
        <v>20</v>
      </c>
      <c r="BQ50" s="138">
        <f t="shared" si="3"/>
        <v>60</v>
      </c>
      <c r="BR50" s="138">
        <f t="shared" si="4"/>
        <v>80</v>
      </c>
      <c r="BS50" s="138">
        <f t="shared" si="5"/>
        <v>20</v>
      </c>
      <c r="BT50" s="138">
        <f t="shared" si="6"/>
        <v>160</v>
      </c>
      <c r="BU50" s="55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</row>
    <row r="51" spans="1:114" ht="13.5" hidden="1" customHeight="1">
      <c r="A51" s="24" t="s">
        <v>242</v>
      </c>
      <c r="B51" s="28" t="s">
        <v>243</v>
      </c>
      <c r="C51" s="28" t="s">
        <v>206</v>
      </c>
      <c r="D51" s="29" t="s">
        <v>77</v>
      </c>
      <c r="E51" s="28" t="s">
        <v>78</v>
      </c>
      <c r="F51" s="24" t="s">
        <v>79</v>
      </c>
      <c r="G51" s="28" t="s">
        <v>80</v>
      </c>
      <c r="H51" s="28" t="s">
        <v>80</v>
      </c>
      <c r="I51" s="31" t="s">
        <v>100</v>
      </c>
      <c r="J51" s="47" t="s">
        <v>244</v>
      </c>
      <c r="K51" s="112">
        <v>35</v>
      </c>
      <c r="L51" s="33">
        <v>24</v>
      </c>
      <c r="M51" s="33">
        <v>9</v>
      </c>
      <c r="N51" s="33">
        <v>2</v>
      </c>
      <c r="O51" s="106">
        <f t="shared" si="18"/>
        <v>162</v>
      </c>
      <c r="P51" s="33">
        <v>116</v>
      </c>
      <c r="Q51" s="33">
        <v>38</v>
      </c>
      <c r="R51" s="33">
        <v>8</v>
      </c>
      <c r="S51" s="106">
        <f t="shared" si="12"/>
        <v>24</v>
      </c>
      <c r="T51" s="33">
        <v>0</v>
      </c>
      <c r="U51" s="33">
        <v>10</v>
      </c>
      <c r="V51" s="33">
        <v>8</v>
      </c>
      <c r="W51" s="33">
        <v>6</v>
      </c>
      <c r="X51" s="33">
        <v>0</v>
      </c>
      <c r="Y51" s="33">
        <v>0</v>
      </c>
      <c r="Z51" s="106">
        <f t="shared" si="13"/>
        <v>9</v>
      </c>
      <c r="AA51" s="33">
        <v>0</v>
      </c>
      <c r="AB51" s="33">
        <v>8</v>
      </c>
      <c r="AC51" s="33">
        <v>0</v>
      </c>
      <c r="AD51" s="33">
        <v>0</v>
      </c>
      <c r="AE51" s="33">
        <v>1</v>
      </c>
      <c r="AF51" s="33">
        <v>0</v>
      </c>
      <c r="AG51" s="106">
        <f t="shared" si="14"/>
        <v>2</v>
      </c>
      <c r="AH51" s="33">
        <v>0</v>
      </c>
      <c r="AI51" s="33">
        <v>2</v>
      </c>
      <c r="AJ51" s="33">
        <v>0</v>
      </c>
      <c r="AK51" s="33">
        <v>0</v>
      </c>
      <c r="AL51" s="33">
        <v>0</v>
      </c>
      <c r="AM51" s="33">
        <v>0</v>
      </c>
      <c r="AN51" s="120">
        <f t="shared" ref="AN51:AN57" si="19">(M51+N51)/K51</f>
        <v>0.31428571428571428</v>
      </c>
      <c r="AO51" s="120">
        <f t="shared" si="15"/>
        <v>5.7142857142857141E-2</v>
      </c>
      <c r="AP51" s="27" t="s">
        <v>93</v>
      </c>
      <c r="AQ51" s="29" t="s">
        <v>85</v>
      </c>
      <c r="AR51" s="35" t="s">
        <v>100</v>
      </c>
      <c r="AS51" s="47" t="s">
        <v>244</v>
      </c>
      <c r="AT51" s="35" t="s">
        <v>86</v>
      </c>
      <c r="AU51" s="47" t="s">
        <v>146</v>
      </c>
      <c r="AV51" s="36">
        <v>0</v>
      </c>
      <c r="AW51" s="43">
        <v>2.117</v>
      </c>
      <c r="AX51" s="43">
        <v>2.117</v>
      </c>
      <c r="AY51" s="43"/>
      <c r="AZ51" s="37"/>
      <c r="BA51" s="37"/>
      <c r="BB51" s="37"/>
      <c r="BC51" s="123">
        <f t="shared" si="1"/>
        <v>4.234</v>
      </c>
      <c r="BD51" s="36" t="s">
        <v>111</v>
      </c>
      <c r="BE51" s="44"/>
      <c r="BF51" s="44"/>
      <c r="BG51" s="44"/>
      <c r="BH51" s="124">
        <f t="shared" si="2"/>
        <v>4.234</v>
      </c>
      <c r="BI51" s="59">
        <f t="shared" si="16"/>
        <v>0.12097142857142858</v>
      </c>
      <c r="BJ51" s="39" t="s">
        <v>102</v>
      </c>
      <c r="BK51" s="136">
        <v>40</v>
      </c>
      <c r="BL51" s="137">
        <v>20</v>
      </c>
      <c r="BM51" s="137">
        <v>10</v>
      </c>
      <c r="BN51" s="137">
        <v>70</v>
      </c>
      <c r="BO51" s="137">
        <v>20</v>
      </c>
      <c r="BP51" s="137">
        <v>20</v>
      </c>
      <c r="BQ51" s="138">
        <f t="shared" si="3"/>
        <v>60</v>
      </c>
      <c r="BR51" s="138">
        <f t="shared" si="4"/>
        <v>80</v>
      </c>
      <c r="BS51" s="138">
        <f t="shared" si="5"/>
        <v>40</v>
      </c>
      <c r="BT51" s="138">
        <f t="shared" si="6"/>
        <v>180</v>
      </c>
      <c r="BU51" s="27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</row>
    <row r="52" spans="1:114" ht="12.75" hidden="1" customHeight="1">
      <c r="A52" s="26" t="s">
        <v>245</v>
      </c>
      <c r="B52" s="27" t="s">
        <v>246</v>
      </c>
      <c r="C52" s="30" t="s">
        <v>206</v>
      </c>
      <c r="D52" s="30" t="s">
        <v>77</v>
      </c>
      <c r="E52" s="28" t="s">
        <v>78</v>
      </c>
      <c r="F52" s="25" t="s">
        <v>79</v>
      </c>
      <c r="G52" s="30" t="s">
        <v>80</v>
      </c>
      <c r="H52" s="30" t="s">
        <v>81</v>
      </c>
      <c r="I52" s="30" t="s">
        <v>100</v>
      </c>
      <c r="J52" s="58" t="s">
        <v>119</v>
      </c>
      <c r="K52" s="107">
        <v>33</v>
      </c>
      <c r="L52" s="33">
        <v>33</v>
      </c>
      <c r="M52" s="33">
        <v>0</v>
      </c>
      <c r="N52" s="33">
        <v>0</v>
      </c>
      <c r="O52" s="106">
        <f t="shared" si="18"/>
        <v>136</v>
      </c>
      <c r="P52" s="33">
        <v>136</v>
      </c>
      <c r="Q52" s="33">
        <v>0</v>
      </c>
      <c r="R52" s="33">
        <v>0</v>
      </c>
      <c r="S52" s="106">
        <f t="shared" si="12"/>
        <v>33</v>
      </c>
      <c r="T52" s="33">
        <v>0</v>
      </c>
      <c r="U52" s="33">
        <v>29</v>
      </c>
      <c r="V52" s="33">
        <v>4</v>
      </c>
      <c r="W52" s="33">
        <v>0</v>
      </c>
      <c r="X52" s="33">
        <v>0</v>
      </c>
      <c r="Y52" s="33">
        <v>0</v>
      </c>
      <c r="Z52" s="106">
        <f t="shared" si="13"/>
        <v>0</v>
      </c>
      <c r="AA52" s="33">
        <v>0</v>
      </c>
      <c r="AB52" s="33">
        <v>0</v>
      </c>
      <c r="AC52" s="33">
        <v>0</v>
      </c>
      <c r="AD52" s="33">
        <v>0</v>
      </c>
      <c r="AE52" s="33">
        <v>0</v>
      </c>
      <c r="AF52" s="33">
        <v>0</v>
      </c>
      <c r="AG52" s="106">
        <f t="shared" si="14"/>
        <v>0</v>
      </c>
      <c r="AH52" s="33">
        <v>0</v>
      </c>
      <c r="AI52" s="33">
        <v>0</v>
      </c>
      <c r="AJ52" s="33">
        <v>0</v>
      </c>
      <c r="AK52" s="33">
        <v>0</v>
      </c>
      <c r="AL52" s="33">
        <v>0</v>
      </c>
      <c r="AM52" s="33">
        <v>0</v>
      </c>
      <c r="AN52" s="120">
        <f t="shared" si="19"/>
        <v>0</v>
      </c>
      <c r="AO52" s="120">
        <f t="shared" si="15"/>
        <v>0</v>
      </c>
      <c r="AP52" s="27" t="s">
        <v>84</v>
      </c>
      <c r="AQ52" s="27" t="s">
        <v>85</v>
      </c>
      <c r="AR52" s="30" t="s">
        <v>100</v>
      </c>
      <c r="AS52" s="58" t="s">
        <v>119</v>
      </c>
      <c r="AT52" s="30" t="s">
        <v>109</v>
      </c>
      <c r="AU52" s="35" t="s">
        <v>101</v>
      </c>
      <c r="AV52" s="36">
        <v>0</v>
      </c>
      <c r="AW52" s="36">
        <v>1</v>
      </c>
      <c r="AX52" s="36">
        <v>1.7</v>
      </c>
      <c r="AY52" s="36"/>
      <c r="AZ52" s="36"/>
      <c r="BA52" s="36"/>
      <c r="BB52" s="36"/>
      <c r="BC52" s="123">
        <f t="shared" si="1"/>
        <v>2.7</v>
      </c>
      <c r="BD52" s="36"/>
      <c r="BE52" s="49"/>
      <c r="BF52" s="49"/>
      <c r="BG52" s="63"/>
      <c r="BH52" s="124">
        <f t="shared" si="2"/>
        <v>2.7</v>
      </c>
      <c r="BI52" s="45">
        <f t="shared" si="16"/>
        <v>8.1818181818181818E-2</v>
      </c>
      <c r="BJ52" s="39" t="s">
        <v>102</v>
      </c>
      <c r="BK52" s="136">
        <v>40</v>
      </c>
      <c r="BL52" s="137">
        <v>20</v>
      </c>
      <c r="BM52" s="137">
        <v>40</v>
      </c>
      <c r="BN52" s="137">
        <v>70</v>
      </c>
      <c r="BO52" s="137">
        <v>20</v>
      </c>
      <c r="BP52" s="137">
        <v>10</v>
      </c>
      <c r="BQ52" s="138">
        <f t="shared" si="3"/>
        <v>60</v>
      </c>
      <c r="BR52" s="138">
        <f t="shared" si="4"/>
        <v>110</v>
      </c>
      <c r="BS52" s="138">
        <f t="shared" si="5"/>
        <v>30</v>
      </c>
      <c r="BT52" s="138">
        <f t="shared" si="6"/>
        <v>200</v>
      </c>
      <c r="BU52" s="55"/>
      <c r="BV52" s="8"/>
      <c r="BW52" s="46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</row>
    <row r="53" spans="1:114" ht="13.5" hidden="1" customHeight="1">
      <c r="A53" s="26" t="s">
        <v>247</v>
      </c>
      <c r="B53" s="27" t="s">
        <v>248</v>
      </c>
      <c r="C53" s="30" t="s">
        <v>206</v>
      </c>
      <c r="D53" s="30" t="s">
        <v>77</v>
      </c>
      <c r="E53" s="28" t="s">
        <v>78</v>
      </c>
      <c r="F53" s="25" t="s">
        <v>79</v>
      </c>
      <c r="G53" s="30" t="s">
        <v>80</v>
      </c>
      <c r="H53" s="30" t="s">
        <v>80</v>
      </c>
      <c r="I53" s="30" t="s">
        <v>100</v>
      </c>
      <c r="J53" s="58" t="s">
        <v>119</v>
      </c>
      <c r="K53" s="107">
        <v>56</v>
      </c>
      <c r="L53" s="33">
        <v>35</v>
      </c>
      <c r="M53" s="33">
        <v>17</v>
      </c>
      <c r="N53" s="33">
        <v>4</v>
      </c>
      <c r="O53" s="106">
        <f t="shared" si="18"/>
        <v>246</v>
      </c>
      <c r="P53" s="33">
        <v>151</v>
      </c>
      <c r="Q53" s="33">
        <v>79</v>
      </c>
      <c r="R53" s="33">
        <v>16</v>
      </c>
      <c r="S53" s="106">
        <f t="shared" si="12"/>
        <v>35</v>
      </c>
      <c r="T53" s="33">
        <v>0</v>
      </c>
      <c r="U53" s="33">
        <v>24</v>
      </c>
      <c r="V53" s="33">
        <v>11</v>
      </c>
      <c r="W53" s="33">
        <v>0</v>
      </c>
      <c r="X53" s="33">
        <v>0</v>
      </c>
      <c r="Y53" s="33">
        <v>0</v>
      </c>
      <c r="Z53" s="106">
        <f t="shared" si="13"/>
        <v>17</v>
      </c>
      <c r="AA53" s="33">
        <v>0</v>
      </c>
      <c r="AB53" s="33">
        <v>10</v>
      </c>
      <c r="AC53" s="33">
        <v>5</v>
      </c>
      <c r="AD53" s="33">
        <v>0</v>
      </c>
      <c r="AE53" s="33">
        <v>2</v>
      </c>
      <c r="AF53" s="33">
        <v>0</v>
      </c>
      <c r="AG53" s="106">
        <f t="shared" si="14"/>
        <v>4</v>
      </c>
      <c r="AH53" s="33">
        <v>0</v>
      </c>
      <c r="AI53" s="33">
        <v>4</v>
      </c>
      <c r="AJ53" s="33">
        <v>0</v>
      </c>
      <c r="AK53" s="33">
        <v>0</v>
      </c>
      <c r="AL53" s="33">
        <v>0</v>
      </c>
      <c r="AM53" s="33">
        <v>0</v>
      </c>
      <c r="AN53" s="120">
        <f t="shared" si="19"/>
        <v>0.375</v>
      </c>
      <c r="AO53" s="120">
        <f t="shared" si="15"/>
        <v>7.1428571428571425E-2</v>
      </c>
      <c r="AP53" s="27" t="s">
        <v>93</v>
      </c>
      <c r="AQ53" s="27" t="s">
        <v>85</v>
      </c>
      <c r="AR53" s="30" t="s">
        <v>100</v>
      </c>
      <c r="AS53" s="58" t="s">
        <v>119</v>
      </c>
      <c r="AT53" s="30" t="s">
        <v>109</v>
      </c>
      <c r="AU53" s="35" t="s">
        <v>101</v>
      </c>
      <c r="AV53" s="36">
        <v>0</v>
      </c>
      <c r="AW53" s="36">
        <v>1</v>
      </c>
      <c r="AX53" s="36">
        <v>6.26</v>
      </c>
      <c r="AY53" s="36"/>
      <c r="AZ53" s="36"/>
      <c r="BA53" s="36"/>
      <c r="BB53" s="36"/>
      <c r="BC53" s="123">
        <f t="shared" si="1"/>
        <v>7.26</v>
      </c>
      <c r="BD53" s="36"/>
      <c r="BE53" s="49"/>
      <c r="BF53" s="49"/>
      <c r="BG53" s="63"/>
      <c r="BH53" s="124">
        <f t="shared" si="2"/>
        <v>7.26</v>
      </c>
      <c r="BI53" s="45">
        <f t="shared" si="16"/>
        <v>0.12964285714285714</v>
      </c>
      <c r="BJ53" s="39" t="s">
        <v>102</v>
      </c>
      <c r="BK53" s="136">
        <v>40</v>
      </c>
      <c r="BL53" s="137">
        <v>20</v>
      </c>
      <c r="BM53" s="137">
        <v>40</v>
      </c>
      <c r="BN53" s="137">
        <v>70</v>
      </c>
      <c r="BO53" s="137">
        <v>20</v>
      </c>
      <c r="BP53" s="137">
        <v>20</v>
      </c>
      <c r="BQ53" s="138">
        <f t="shared" si="3"/>
        <v>60</v>
      </c>
      <c r="BR53" s="138">
        <f t="shared" si="4"/>
        <v>110</v>
      </c>
      <c r="BS53" s="138">
        <f t="shared" si="5"/>
        <v>40</v>
      </c>
      <c r="BT53" s="138">
        <f t="shared" si="6"/>
        <v>210</v>
      </c>
      <c r="BU53" s="55"/>
      <c r="BV53" s="8"/>
      <c r="BW53" s="46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</row>
    <row r="54" spans="1:114" ht="13.5" hidden="1" customHeight="1">
      <c r="A54" s="24" t="s">
        <v>249</v>
      </c>
      <c r="B54" s="28" t="s">
        <v>250</v>
      </c>
      <c r="C54" s="28" t="s">
        <v>206</v>
      </c>
      <c r="D54" s="29" t="s">
        <v>77</v>
      </c>
      <c r="E54" s="28" t="s">
        <v>78</v>
      </c>
      <c r="F54" s="24" t="s">
        <v>108</v>
      </c>
      <c r="G54" s="28" t="s">
        <v>92</v>
      </c>
      <c r="H54" s="28" t="s">
        <v>92</v>
      </c>
      <c r="I54" s="31" t="s">
        <v>86</v>
      </c>
      <c r="J54" s="47" t="s">
        <v>140</v>
      </c>
      <c r="K54" s="107">
        <v>6</v>
      </c>
      <c r="L54" s="33">
        <f>T54+U54+V54+W54+X54+Y54</f>
        <v>0</v>
      </c>
      <c r="M54" s="33">
        <v>3</v>
      </c>
      <c r="N54" s="33">
        <v>3</v>
      </c>
      <c r="O54" s="106">
        <f t="shared" si="18"/>
        <v>24</v>
      </c>
      <c r="P54" s="33">
        <v>0</v>
      </c>
      <c r="Q54" s="33">
        <v>12</v>
      </c>
      <c r="R54" s="33">
        <v>12</v>
      </c>
      <c r="S54" s="106">
        <f t="shared" si="12"/>
        <v>0</v>
      </c>
      <c r="T54" s="33">
        <v>0</v>
      </c>
      <c r="U54" s="33">
        <v>0</v>
      </c>
      <c r="V54" s="33">
        <v>0</v>
      </c>
      <c r="W54" s="33">
        <v>0</v>
      </c>
      <c r="X54" s="33">
        <v>0</v>
      </c>
      <c r="Y54" s="33">
        <v>0</v>
      </c>
      <c r="Z54" s="106">
        <f t="shared" si="13"/>
        <v>3</v>
      </c>
      <c r="AA54" s="33">
        <v>0</v>
      </c>
      <c r="AB54" s="33">
        <v>3</v>
      </c>
      <c r="AC54" s="33">
        <v>0</v>
      </c>
      <c r="AD54" s="33">
        <v>0</v>
      </c>
      <c r="AE54" s="33">
        <v>0</v>
      </c>
      <c r="AF54" s="33">
        <v>0</v>
      </c>
      <c r="AG54" s="106">
        <f t="shared" si="14"/>
        <v>3</v>
      </c>
      <c r="AH54" s="33">
        <v>0</v>
      </c>
      <c r="AI54" s="33">
        <v>3</v>
      </c>
      <c r="AJ54" s="33">
        <v>0</v>
      </c>
      <c r="AK54" s="33">
        <v>0</v>
      </c>
      <c r="AL54" s="33">
        <v>0</v>
      </c>
      <c r="AM54" s="33">
        <v>0</v>
      </c>
      <c r="AN54" s="120">
        <f t="shared" si="19"/>
        <v>1</v>
      </c>
      <c r="AO54" s="120">
        <f t="shared" si="15"/>
        <v>0.5</v>
      </c>
      <c r="AP54" s="27" t="s">
        <v>93</v>
      </c>
      <c r="AQ54" s="28" t="s">
        <v>85</v>
      </c>
      <c r="AR54" s="35" t="s">
        <v>86</v>
      </c>
      <c r="AS54" s="47" t="s">
        <v>140</v>
      </c>
      <c r="AT54" s="35" t="s">
        <v>109</v>
      </c>
      <c r="AU54" s="47" t="s">
        <v>98</v>
      </c>
      <c r="AV54" s="36">
        <v>0</v>
      </c>
      <c r="AW54" s="43"/>
      <c r="AX54" s="43"/>
      <c r="AY54" s="43">
        <v>0.62611799999999995</v>
      </c>
      <c r="AZ54" s="37"/>
      <c r="BA54" s="37"/>
      <c r="BB54" s="37"/>
      <c r="BC54" s="123">
        <f t="shared" si="1"/>
        <v>0.62611799999999995</v>
      </c>
      <c r="BD54" s="36" t="s">
        <v>111</v>
      </c>
      <c r="BE54" s="44"/>
      <c r="BF54" s="44"/>
      <c r="BG54" s="44"/>
      <c r="BH54" s="124">
        <f t="shared" si="2"/>
        <v>0.62611799999999995</v>
      </c>
      <c r="BI54" s="59">
        <f t="shared" si="16"/>
        <v>0.10435299999999999</v>
      </c>
      <c r="BJ54" s="39" t="s">
        <v>102</v>
      </c>
      <c r="BK54" s="136">
        <v>40</v>
      </c>
      <c r="BL54" s="137">
        <v>20</v>
      </c>
      <c r="BM54" s="137">
        <v>50</v>
      </c>
      <c r="BN54" s="137">
        <v>10</v>
      </c>
      <c r="BO54" s="137">
        <v>20</v>
      </c>
      <c r="BP54" s="137">
        <v>30</v>
      </c>
      <c r="BQ54" s="138">
        <f t="shared" si="3"/>
        <v>60</v>
      </c>
      <c r="BR54" s="138">
        <f t="shared" si="4"/>
        <v>60</v>
      </c>
      <c r="BS54" s="138">
        <f t="shared" si="5"/>
        <v>50</v>
      </c>
      <c r="BT54" s="138">
        <f t="shared" si="6"/>
        <v>170</v>
      </c>
      <c r="BU54" s="27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</row>
    <row r="55" spans="1:114" ht="13.5" hidden="1" customHeight="1">
      <c r="A55" s="24" t="s">
        <v>251</v>
      </c>
      <c r="B55" s="28" t="s">
        <v>252</v>
      </c>
      <c r="C55" s="28" t="s">
        <v>253</v>
      </c>
      <c r="D55" s="28" t="s">
        <v>155</v>
      </c>
      <c r="E55" s="28" t="s">
        <v>151</v>
      </c>
      <c r="F55" s="24" t="s">
        <v>79</v>
      </c>
      <c r="G55" s="28" t="s">
        <v>91</v>
      </c>
      <c r="H55" s="28" t="s">
        <v>92</v>
      </c>
      <c r="I55" s="31" t="s">
        <v>158</v>
      </c>
      <c r="J55" s="47" t="s">
        <v>119</v>
      </c>
      <c r="K55" s="113">
        <v>56</v>
      </c>
      <c r="L55" s="33">
        <v>42</v>
      </c>
      <c r="M55" s="33">
        <v>10</v>
      </c>
      <c r="N55" s="33">
        <v>4</v>
      </c>
      <c r="O55" s="106">
        <f t="shared" si="18"/>
        <v>308</v>
      </c>
      <c r="P55" s="33">
        <v>228</v>
      </c>
      <c r="Q55" s="33">
        <v>64</v>
      </c>
      <c r="R55" s="33">
        <v>16</v>
      </c>
      <c r="S55" s="106">
        <f t="shared" si="12"/>
        <v>42</v>
      </c>
      <c r="T55" s="33">
        <v>0</v>
      </c>
      <c r="U55" s="33">
        <v>4</v>
      </c>
      <c r="V55" s="33">
        <v>16</v>
      </c>
      <c r="W55" s="33">
        <v>22</v>
      </c>
      <c r="X55" s="33">
        <v>0</v>
      </c>
      <c r="Y55" s="33">
        <v>0</v>
      </c>
      <c r="Z55" s="106">
        <f t="shared" si="13"/>
        <v>10</v>
      </c>
      <c r="AA55" s="33">
        <v>0</v>
      </c>
      <c r="AB55" s="33">
        <v>4</v>
      </c>
      <c r="AC55" s="33">
        <v>0</v>
      </c>
      <c r="AD55" s="33">
        <v>0</v>
      </c>
      <c r="AE55" s="33">
        <v>6</v>
      </c>
      <c r="AF55" s="33">
        <v>0</v>
      </c>
      <c r="AG55" s="106">
        <f t="shared" si="14"/>
        <v>4</v>
      </c>
      <c r="AH55" s="33">
        <v>0</v>
      </c>
      <c r="AI55" s="33">
        <v>4</v>
      </c>
      <c r="AJ55" s="33">
        <v>0</v>
      </c>
      <c r="AK55" s="33">
        <v>0</v>
      </c>
      <c r="AL55" s="33">
        <v>0</v>
      </c>
      <c r="AM55" s="33">
        <v>0</v>
      </c>
      <c r="AN55" s="120">
        <f t="shared" si="19"/>
        <v>0.25</v>
      </c>
      <c r="AO55" s="120">
        <f t="shared" si="15"/>
        <v>7.1428571428571425E-2</v>
      </c>
      <c r="AP55" s="27" t="s">
        <v>93</v>
      </c>
      <c r="AQ55" s="28" t="s">
        <v>85</v>
      </c>
      <c r="AR55" s="35" t="s">
        <v>158</v>
      </c>
      <c r="AS55" s="47" t="s">
        <v>119</v>
      </c>
      <c r="AT55" s="47" t="s">
        <v>82</v>
      </c>
      <c r="AU55" s="47" t="s">
        <v>119</v>
      </c>
      <c r="AV55" s="36">
        <v>0</v>
      </c>
      <c r="AW55" s="43">
        <v>2.5</v>
      </c>
      <c r="AX55" s="43">
        <v>3.4839587000000001</v>
      </c>
      <c r="AY55" s="43"/>
      <c r="AZ55" s="37"/>
      <c r="BA55" s="37"/>
      <c r="BB55" s="37"/>
      <c r="BC55" s="123">
        <f t="shared" si="1"/>
        <v>5.9839587000000005</v>
      </c>
      <c r="BD55" s="36" t="s">
        <v>111</v>
      </c>
      <c r="BE55" s="44"/>
      <c r="BF55" s="44">
        <v>0.9</v>
      </c>
      <c r="BG55" s="44"/>
      <c r="BH55" s="124">
        <f t="shared" si="2"/>
        <v>6.8839587000000009</v>
      </c>
      <c r="BI55" s="59">
        <f t="shared" si="16"/>
        <v>0.12292783392857144</v>
      </c>
      <c r="BJ55" s="39" t="s">
        <v>102</v>
      </c>
      <c r="BK55" s="136">
        <v>50</v>
      </c>
      <c r="BL55" s="137">
        <v>50</v>
      </c>
      <c r="BM55" s="137">
        <v>30</v>
      </c>
      <c r="BN55" s="137">
        <v>30</v>
      </c>
      <c r="BO55" s="137">
        <v>0</v>
      </c>
      <c r="BP55" s="137">
        <v>20</v>
      </c>
      <c r="BQ55" s="138">
        <f t="shared" si="3"/>
        <v>100</v>
      </c>
      <c r="BR55" s="138">
        <f t="shared" si="4"/>
        <v>60</v>
      </c>
      <c r="BS55" s="138">
        <f t="shared" si="5"/>
        <v>20</v>
      </c>
      <c r="BT55" s="138">
        <f t="shared" si="6"/>
        <v>180</v>
      </c>
      <c r="BU55" s="27"/>
      <c r="BV55" s="8"/>
      <c r="BW55" s="46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</row>
    <row r="56" spans="1:114" ht="13.5" hidden="1" customHeight="1">
      <c r="A56" s="60" t="s">
        <v>254</v>
      </c>
      <c r="B56" s="29" t="s">
        <v>255</v>
      </c>
      <c r="C56" s="30" t="s">
        <v>253</v>
      </c>
      <c r="D56" s="62" t="s">
        <v>155</v>
      </c>
      <c r="E56" s="64" t="s">
        <v>151</v>
      </c>
      <c r="F56" s="60" t="s">
        <v>108</v>
      </c>
      <c r="G56" s="47" t="s">
        <v>92</v>
      </c>
      <c r="H56" s="47" t="s">
        <v>92</v>
      </c>
      <c r="I56" s="27" t="s">
        <v>158</v>
      </c>
      <c r="J56" s="47" t="s">
        <v>134</v>
      </c>
      <c r="K56" s="109">
        <v>19</v>
      </c>
      <c r="L56" s="24">
        <v>13</v>
      </c>
      <c r="M56" s="24">
        <v>5</v>
      </c>
      <c r="N56" s="24">
        <v>1</v>
      </c>
      <c r="O56" s="114">
        <f t="shared" si="18"/>
        <v>85</v>
      </c>
      <c r="P56" s="24">
        <v>61</v>
      </c>
      <c r="Q56" s="24">
        <v>20</v>
      </c>
      <c r="R56" s="24">
        <v>4</v>
      </c>
      <c r="S56" s="106">
        <f t="shared" si="12"/>
        <v>13</v>
      </c>
      <c r="T56" s="24">
        <v>0</v>
      </c>
      <c r="U56" s="24">
        <v>6</v>
      </c>
      <c r="V56" s="24">
        <v>5</v>
      </c>
      <c r="W56" s="24">
        <v>2</v>
      </c>
      <c r="X56" s="24">
        <v>0</v>
      </c>
      <c r="Y56" s="24">
        <v>0</v>
      </c>
      <c r="Z56" s="106">
        <f t="shared" si="13"/>
        <v>5</v>
      </c>
      <c r="AA56" s="24">
        <v>0</v>
      </c>
      <c r="AB56" s="24">
        <v>4</v>
      </c>
      <c r="AC56" s="24">
        <v>0</v>
      </c>
      <c r="AD56" s="24">
        <v>0</v>
      </c>
      <c r="AE56" s="24">
        <v>1</v>
      </c>
      <c r="AF56" s="24">
        <v>0</v>
      </c>
      <c r="AG56" s="114">
        <f t="shared" si="14"/>
        <v>1</v>
      </c>
      <c r="AH56" s="24">
        <v>0</v>
      </c>
      <c r="AI56" s="24">
        <v>1</v>
      </c>
      <c r="AJ56" s="24">
        <v>0</v>
      </c>
      <c r="AK56" s="24">
        <v>0</v>
      </c>
      <c r="AL56" s="24">
        <v>0</v>
      </c>
      <c r="AM56" s="24">
        <v>0</v>
      </c>
      <c r="AN56" s="120">
        <f t="shared" si="19"/>
        <v>0.31578947368421051</v>
      </c>
      <c r="AO56" s="120">
        <f t="shared" si="15"/>
        <v>5.2631578947368418E-2</v>
      </c>
      <c r="AP56" s="27" t="s">
        <v>93</v>
      </c>
      <c r="AQ56" s="29" t="s">
        <v>85</v>
      </c>
      <c r="AR56" s="27" t="s">
        <v>158</v>
      </c>
      <c r="AS56" s="47" t="s">
        <v>99</v>
      </c>
      <c r="AT56" s="27" t="s">
        <v>100</v>
      </c>
      <c r="AU56" s="28" t="s">
        <v>134</v>
      </c>
      <c r="AV56" s="36">
        <v>0.5</v>
      </c>
      <c r="AW56" s="43">
        <v>1.3265799599999999</v>
      </c>
      <c r="AX56" s="43"/>
      <c r="AY56" s="37"/>
      <c r="AZ56" s="37"/>
      <c r="BA56" s="37"/>
      <c r="BB56" s="37"/>
      <c r="BC56" s="123">
        <f t="shared" si="1"/>
        <v>1.8265799599999999</v>
      </c>
      <c r="BD56" s="24" t="s">
        <v>111</v>
      </c>
      <c r="BE56" s="44"/>
      <c r="BF56" s="44">
        <v>0.4</v>
      </c>
      <c r="BG56" s="30"/>
      <c r="BH56" s="124">
        <f t="shared" si="2"/>
        <v>2.22657996</v>
      </c>
      <c r="BI56" s="59">
        <f t="shared" si="16"/>
        <v>0.11718841894736842</v>
      </c>
      <c r="BJ56" s="39" t="s">
        <v>102</v>
      </c>
      <c r="BK56" s="136">
        <v>50</v>
      </c>
      <c r="BL56" s="137">
        <v>50</v>
      </c>
      <c r="BM56" s="137">
        <v>50</v>
      </c>
      <c r="BN56" s="137">
        <v>30</v>
      </c>
      <c r="BO56" s="137">
        <v>20</v>
      </c>
      <c r="BP56" s="137">
        <v>20</v>
      </c>
      <c r="BQ56" s="138">
        <f t="shared" si="3"/>
        <v>100</v>
      </c>
      <c r="BR56" s="138">
        <f t="shared" si="4"/>
        <v>80</v>
      </c>
      <c r="BS56" s="138">
        <f t="shared" si="5"/>
        <v>40</v>
      </c>
      <c r="BT56" s="138">
        <f t="shared" si="6"/>
        <v>220</v>
      </c>
      <c r="BU56" s="27"/>
      <c r="BV56" s="8"/>
      <c r="BW56" s="46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</row>
    <row r="57" spans="1:114" ht="13.5" hidden="1" customHeight="1">
      <c r="A57" s="25" t="s">
        <v>256</v>
      </c>
      <c r="B57" s="29" t="s">
        <v>257</v>
      </c>
      <c r="C57" s="29" t="s">
        <v>258</v>
      </c>
      <c r="D57" s="29" t="s">
        <v>106</v>
      </c>
      <c r="E57" s="28" t="s">
        <v>107</v>
      </c>
      <c r="F57" s="25" t="s">
        <v>79</v>
      </c>
      <c r="G57" s="27" t="s">
        <v>80</v>
      </c>
      <c r="H57" s="27" t="s">
        <v>80</v>
      </c>
      <c r="I57" s="31" t="s">
        <v>86</v>
      </c>
      <c r="J57" s="28" t="s">
        <v>140</v>
      </c>
      <c r="K57" s="112">
        <v>10</v>
      </c>
      <c r="L57" s="33">
        <v>8</v>
      </c>
      <c r="M57" s="33">
        <v>2</v>
      </c>
      <c r="N57" s="33">
        <v>0</v>
      </c>
      <c r="O57" s="106">
        <f t="shared" si="18"/>
        <v>45</v>
      </c>
      <c r="P57" s="33">
        <v>37</v>
      </c>
      <c r="Q57" s="33">
        <v>8</v>
      </c>
      <c r="R57" s="33">
        <v>0</v>
      </c>
      <c r="S57" s="106">
        <f t="shared" si="12"/>
        <v>8</v>
      </c>
      <c r="T57" s="33">
        <v>0</v>
      </c>
      <c r="U57" s="33">
        <v>3</v>
      </c>
      <c r="V57" s="33">
        <v>5</v>
      </c>
      <c r="W57" s="33">
        <v>0</v>
      </c>
      <c r="X57" s="33">
        <v>0</v>
      </c>
      <c r="Y57" s="33">
        <v>0</v>
      </c>
      <c r="Z57" s="106">
        <f t="shared" si="13"/>
        <v>2</v>
      </c>
      <c r="AA57" s="33">
        <v>0</v>
      </c>
      <c r="AB57" s="33">
        <v>2</v>
      </c>
      <c r="AC57" s="33">
        <v>0</v>
      </c>
      <c r="AD57" s="33">
        <v>0</v>
      </c>
      <c r="AE57" s="33">
        <v>0</v>
      </c>
      <c r="AF57" s="33">
        <v>0</v>
      </c>
      <c r="AG57" s="106">
        <f t="shared" si="14"/>
        <v>0</v>
      </c>
      <c r="AH57" s="33">
        <v>0</v>
      </c>
      <c r="AI57" s="33">
        <v>0</v>
      </c>
      <c r="AJ57" s="33">
        <v>0</v>
      </c>
      <c r="AK57" s="33">
        <v>0</v>
      </c>
      <c r="AL57" s="33">
        <v>0</v>
      </c>
      <c r="AM57" s="33">
        <v>0</v>
      </c>
      <c r="AN57" s="120">
        <f t="shared" si="19"/>
        <v>0.2</v>
      </c>
      <c r="AO57" s="120">
        <f t="shared" si="15"/>
        <v>0</v>
      </c>
      <c r="AP57" s="27" t="s">
        <v>93</v>
      </c>
      <c r="AQ57" s="27" t="s">
        <v>85</v>
      </c>
      <c r="AR57" s="35" t="s">
        <v>86</v>
      </c>
      <c r="AS57" s="27" t="s">
        <v>121</v>
      </c>
      <c r="AT57" s="35" t="s">
        <v>86</v>
      </c>
      <c r="AU57" s="27" t="s">
        <v>134</v>
      </c>
      <c r="AV57" s="36">
        <v>0</v>
      </c>
      <c r="AW57" s="36"/>
      <c r="AX57" s="36"/>
      <c r="AY57" s="36">
        <v>0.58799999999999997</v>
      </c>
      <c r="AZ57" s="36">
        <v>0.58799999999999997</v>
      </c>
      <c r="BA57" s="37"/>
      <c r="BB57" s="37"/>
      <c r="BC57" s="123">
        <f t="shared" si="1"/>
        <v>1.1759999999999999</v>
      </c>
      <c r="BD57" s="36"/>
      <c r="BE57" s="49"/>
      <c r="BF57" s="49"/>
      <c r="BG57" s="49"/>
      <c r="BH57" s="124">
        <f t="shared" si="2"/>
        <v>1.1759999999999999</v>
      </c>
      <c r="BI57" s="45">
        <f t="shared" si="16"/>
        <v>0.1176</v>
      </c>
      <c r="BJ57" s="39" t="s">
        <v>88</v>
      </c>
      <c r="BK57" s="136">
        <v>30</v>
      </c>
      <c r="BL57" s="137">
        <v>35</v>
      </c>
      <c r="BM57" s="137">
        <v>10</v>
      </c>
      <c r="BN57" s="137">
        <v>10</v>
      </c>
      <c r="BO57" s="137">
        <v>0</v>
      </c>
      <c r="BP57" s="137">
        <v>10</v>
      </c>
      <c r="BQ57" s="138">
        <f t="shared" si="3"/>
        <v>65</v>
      </c>
      <c r="BR57" s="138">
        <f t="shared" si="4"/>
        <v>20</v>
      </c>
      <c r="BS57" s="138">
        <f t="shared" si="5"/>
        <v>10</v>
      </c>
      <c r="BT57" s="138">
        <f t="shared" si="6"/>
        <v>95</v>
      </c>
      <c r="BU57" s="27"/>
      <c r="BV57" s="8"/>
      <c r="BW57" s="46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</row>
    <row r="58" spans="1:114" ht="13.5" hidden="1" customHeight="1">
      <c r="A58" s="25" t="s">
        <v>259</v>
      </c>
      <c r="B58" s="58" t="s">
        <v>260</v>
      </c>
      <c r="C58" s="29" t="s">
        <v>261</v>
      </c>
      <c r="D58" s="29" t="s">
        <v>261</v>
      </c>
      <c r="E58" s="28"/>
      <c r="F58" s="25" t="s">
        <v>108</v>
      </c>
      <c r="G58" s="27" t="s">
        <v>92</v>
      </c>
      <c r="H58" s="27" t="s">
        <v>92</v>
      </c>
      <c r="I58" s="56" t="s">
        <v>100</v>
      </c>
      <c r="J58" s="28" t="s">
        <v>87</v>
      </c>
      <c r="K58" s="112">
        <v>50</v>
      </c>
      <c r="L58" s="33">
        <v>50</v>
      </c>
      <c r="M58" s="33">
        <v>0</v>
      </c>
      <c r="N58" s="33">
        <v>0</v>
      </c>
      <c r="O58" s="106">
        <f t="shared" si="18"/>
        <v>200</v>
      </c>
      <c r="P58" s="24">
        <v>200</v>
      </c>
      <c r="Q58" s="24">
        <v>0</v>
      </c>
      <c r="R58" s="24">
        <v>0</v>
      </c>
      <c r="S58" s="106">
        <v>50</v>
      </c>
      <c r="T58" s="24">
        <v>0</v>
      </c>
      <c r="U58" s="24">
        <v>0</v>
      </c>
      <c r="V58" s="24">
        <v>50</v>
      </c>
      <c r="W58" s="24">
        <v>0</v>
      </c>
      <c r="X58" s="24">
        <v>0</v>
      </c>
      <c r="Y58" s="24">
        <v>0</v>
      </c>
      <c r="Z58" s="106">
        <f t="shared" si="13"/>
        <v>0</v>
      </c>
      <c r="AA58" s="24">
        <v>0</v>
      </c>
      <c r="AB58" s="24">
        <v>0</v>
      </c>
      <c r="AC58" s="24">
        <v>0</v>
      </c>
      <c r="AD58" s="24">
        <v>0</v>
      </c>
      <c r="AE58" s="24">
        <v>0</v>
      </c>
      <c r="AF58" s="24">
        <v>0</v>
      </c>
      <c r="AG58" s="106">
        <f t="shared" si="14"/>
        <v>0</v>
      </c>
      <c r="AH58" s="33">
        <v>0</v>
      </c>
      <c r="AI58" s="33">
        <v>0</v>
      </c>
      <c r="AJ58" s="33">
        <v>0</v>
      </c>
      <c r="AK58" s="33">
        <v>0</v>
      </c>
      <c r="AL58" s="33">
        <v>0</v>
      </c>
      <c r="AM58" s="33">
        <v>0</v>
      </c>
      <c r="AN58" s="120">
        <f>(Z58+AG58)/K58</f>
        <v>0</v>
      </c>
      <c r="AO58" s="120">
        <f t="shared" si="15"/>
        <v>0</v>
      </c>
      <c r="AP58" s="27" t="s">
        <v>93</v>
      </c>
      <c r="AQ58" s="27" t="s">
        <v>262</v>
      </c>
      <c r="AR58" s="27" t="s">
        <v>100</v>
      </c>
      <c r="AS58" s="27" t="s">
        <v>87</v>
      </c>
      <c r="AT58" s="27" t="s">
        <v>100</v>
      </c>
      <c r="AU58" s="27" t="s">
        <v>119</v>
      </c>
      <c r="AV58" s="36">
        <v>0</v>
      </c>
      <c r="AW58" s="43">
        <v>2.5</v>
      </c>
      <c r="AX58" s="37"/>
      <c r="AY58" s="37"/>
      <c r="AZ58" s="37"/>
      <c r="BA58" s="37"/>
      <c r="BB58" s="37"/>
      <c r="BC58" s="123">
        <f t="shared" si="1"/>
        <v>2.5</v>
      </c>
      <c r="BD58" s="36"/>
      <c r="BE58" s="49"/>
      <c r="BF58" s="49"/>
      <c r="BG58" s="49"/>
      <c r="BH58" s="124">
        <f t="shared" si="2"/>
        <v>2.5</v>
      </c>
      <c r="BI58" s="45">
        <f t="shared" si="16"/>
        <v>0.05</v>
      </c>
      <c r="BJ58" s="39" t="s">
        <v>102</v>
      </c>
      <c r="BK58" s="147">
        <v>0</v>
      </c>
      <c r="BL58" s="148">
        <v>0</v>
      </c>
      <c r="BM58" s="148">
        <v>0</v>
      </c>
      <c r="BN58" s="148">
        <v>0</v>
      </c>
      <c r="BO58" s="148">
        <v>0</v>
      </c>
      <c r="BP58" s="148">
        <v>0</v>
      </c>
      <c r="BQ58" s="149">
        <f t="shared" si="3"/>
        <v>0</v>
      </c>
      <c r="BR58" s="149">
        <f t="shared" si="4"/>
        <v>0</v>
      </c>
      <c r="BS58" s="149">
        <f t="shared" si="5"/>
        <v>0</v>
      </c>
      <c r="BT58" s="149">
        <f t="shared" si="6"/>
        <v>0</v>
      </c>
      <c r="BU58" s="27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</row>
    <row r="59" spans="1:114" ht="13.5" hidden="1" customHeight="1">
      <c r="A59" s="26" t="s">
        <v>263</v>
      </c>
      <c r="B59" s="58" t="s">
        <v>264</v>
      </c>
      <c r="C59" s="29" t="s">
        <v>261</v>
      </c>
      <c r="D59" s="28" t="s">
        <v>261</v>
      </c>
      <c r="E59" s="28"/>
      <c r="F59" s="25" t="s">
        <v>108</v>
      </c>
      <c r="G59" s="27" t="s">
        <v>92</v>
      </c>
      <c r="H59" s="27" t="s">
        <v>92</v>
      </c>
      <c r="I59" s="56" t="s">
        <v>82</v>
      </c>
      <c r="J59" s="47" t="s">
        <v>87</v>
      </c>
      <c r="K59" s="112">
        <v>50</v>
      </c>
      <c r="L59" s="33">
        <v>50</v>
      </c>
      <c r="M59" s="33">
        <v>0</v>
      </c>
      <c r="N59" s="33">
        <v>0</v>
      </c>
      <c r="O59" s="106">
        <f t="shared" si="18"/>
        <v>200</v>
      </c>
      <c r="P59" s="24">
        <v>200</v>
      </c>
      <c r="Q59" s="24">
        <v>0</v>
      </c>
      <c r="R59" s="24">
        <v>0</v>
      </c>
      <c r="S59" s="106">
        <v>50</v>
      </c>
      <c r="T59" s="24">
        <v>0</v>
      </c>
      <c r="U59" s="24">
        <v>0</v>
      </c>
      <c r="V59" s="24">
        <v>50</v>
      </c>
      <c r="W59" s="24">
        <v>0</v>
      </c>
      <c r="X59" s="24">
        <v>0</v>
      </c>
      <c r="Y59" s="24">
        <v>0</v>
      </c>
      <c r="Z59" s="106">
        <f t="shared" si="13"/>
        <v>0</v>
      </c>
      <c r="AA59" s="24">
        <v>0</v>
      </c>
      <c r="AB59" s="24">
        <v>0</v>
      </c>
      <c r="AC59" s="24">
        <v>0</v>
      </c>
      <c r="AD59" s="24">
        <v>0</v>
      </c>
      <c r="AE59" s="24">
        <v>0</v>
      </c>
      <c r="AF59" s="24">
        <v>0</v>
      </c>
      <c r="AG59" s="106">
        <f t="shared" si="14"/>
        <v>0</v>
      </c>
      <c r="AH59" s="33">
        <v>0</v>
      </c>
      <c r="AI59" s="33">
        <v>0</v>
      </c>
      <c r="AJ59" s="33">
        <v>0</v>
      </c>
      <c r="AK59" s="33">
        <v>0</v>
      </c>
      <c r="AL59" s="33">
        <v>0</v>
      </c>
      <c r="AM59" s="33">
        <v>0</v>
      </c>
      <c r="AN59" s="120">
        <f>(Z59+AG59)/K59</f>
        <v>0</v>
      </c>
      <c r="AO59" s="120">
        <f t="shared" si="15"/>
        <v>0</v>
      </c>
      <c r="AP59" s="27" t="s">
        <v>93</v>
      </c>
      <c r="AQ59" s="27" t="s">
        <v>262</v>
      </c>
      <c r="AR59" s="27" t="s">
        <v>82</v>
      </c>
      <c r="AS59" s="35" t="s">
        <v>87</v>
      </c>
      <c r="AT59" s="27" t="s">
        <v>82</v>
      </c>
      <c r="AU59" s="27" t="s">
        <v>119</v>
      </c>
      <c r="AV59" s="36">
        <v>0</v>
      </c>
      <c r="AW59" s="43"/>
      <c r="AX59" s="43">
        <v>2.5</v>
      </c>
      <c r="AY59" s="43"/>
      <c r="AZ59" s="37"/>
      <c r="BA59" s="37"/>
      <c r="BB59" s="37"/>
      <c r="BC59" s="123">
        <f t="shared" si="1"/>
        <v>2.5</v>
      </c>
      <c r="BD59" s="36"/>
      <c r="BE59" s="44"/>
      <c r="BF59" s="44"/>
      <c r="BG59" s="44"/>
      <c r="BH59" s="124">
        <f t="shared" si="2"/>
        <v>2.5</v>
      </c>
      <c r="BI59" s="45">
        <f t="shared" si="16"/>
        <v>0.05</v>
      </c>
      <c r="BJ59" s="39" t="s">
        <v>102</v>
      </c>
      <c r="BK59" s="147">
        <v>0</v>
      </c>
      <c r="BL59" s="148">
        <v>0</v>
      </c>
      <c r="BM59" s="148">
        <v>0</v>
      </c>
      <c r="BN59" s="148">
        <v>0</v>
      </c>
      <c r="BO59" s="148">
        <v>0</v>
      </c>
      <c r="BP59" s="148">
        <v>0</v>
      </c>
      <c r="BQ59" s="149">
        <f t="shared" si="3"/>
        <v>0</v>
      </c>
      <c r="BR59" s="149">
        <f t="shared" si="4"/>
        <v>0</v>
      </c>
      <c r="BS59" s="149">
        <f t="shared" si="5"/>
        <v>0</v>
      </c>
      <c r="BT59" s="149">
        <f t="shared" si="6"/>
        <v>0</v>
      </c>
      <c r="BU59" s="27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</row>
    <row r="60" spans="1:114" ht="13.5" hidden="1" customHeight="1">
      <c r="A60" s="26" t="s">
        <v>265</v>
      </c>
      <c r="B60" s="58" t="s">
        <v>266</v>
      </c>
      <c r="C60" s="29" t="s">
        <v>261</v>
      </c>
      <c r="D60" s="29" t="s">
        <v>261</v>
      </c>
      <c r="E60" s="28"/>
      <c r="F60" s="25" t="s">
        <v>108</v>
      </c>
      <c r="G60" s="27" t="s">
        <v>92</v>
      </c>
      <c r="H60" s="27" t="s">
        <v>92</v>
      </c>
      <c r="I60" s="31" t="s">
        <v>86</v>
      </c>
      <c r="J60" s="47" t="s">
        <v>87</v>
      </c>
      <c r="K60" s="112">
        <v>50</v>
      </c>
      <c r="L60" s="33">
        <v>50</v>
      </c>
      <c r="M60" s="33">
        <v>0</v>
      </c>
      <c r="N60" s="33">
        <v>0</v>
      </c>
      <c r="O60" s="106">
        <f t="shared" si="18"/>
        <v>200</v>
      </c>
      <c r="P60" s="33">
        <v>200</v>
      </c>
      <c r="Q60" s="33">
        <v>0</v>
      </c>
      <c r="R60" s="33">
        <v>0</v>
      </c>
      <c r="S60" s="106">
        <v>50</v>
      </c>
      <c r="T60" s="33">
        <v>0</v>
      </c>
      <c r="U60" s="33">
        <v>0</v>
      </c>
      <c r="V60" s="33">
        <v>50</v>
      </c>
      <c r="W60" s="33">
        <v>0</v>
      </c>
      <c r="X60" s="33">
        <v>0</v>
      </c>
      <c r="Y60" s="33">
        <v>0</v>
      </c>
      <c r="Z60" s="106">
        <v>0</v>
      </c>
      <c r="AA60" s="33">
        <v>0</v>
      </c>
      <c r="AB60" s="33">
        <v>0</v>
      </c>
      <c r="AC60" s="33">
        <v>0</v>
      </c>
      <c r="AD60" s="33">
        <v>0</v>
      </c>
      <c r="AE60" s="33">
        <v>0</v>
      </c>
      <c r="AF60" s="33">
        <v>0</v>
      </c>
      <c r="AG60" s="106">
        <v>0</v>
      </c>
      <c r="AH60" s="33">
        <v>0</v>
      </c>
      <c r="AI60" s="33">
        <v>0</v>
      </c>
      <c r="AJ60" s="33">
        <v>0</v>
      </c>
      <c r="AK60" s="33">
        <v>0</v>
      </c>
      <c r="AL60" s="33">
        <v>0</v>
      </c>
      <c r="AM60" s="33">
        <v>0</v>
      </c>
      <c r="AN60" s="120">
        <v>0</v>
      </c>
      <c r="AO60" s="120">
        <v>0</v>
      </c>
      <c r="AP60" s="27" t="s">
        <v>93</v>
      </c>
      <c r="AQ60" s="27" t="s">
        <v>262</v>
      </c>
      <c r="AR60" s="35" t="s">
        <v>86</v>
      </c>
      <c r="AS60" s="35" t="s">
        <v>87</v>
      </c>
      <c r="AT60" s="27" t="s">
        <v>86</v>
      </c>
      <c r="AU60" s="35" t="s">
        <v>119</v>
      </c>
      <c r="AV60" s="36">
        <v>0</v>
      </c>
      <c r="AW60" s="37"/>
      <c r="AX60" s="37"/>
      <c r="AY60" s="36">
        <v>2.5</v>
      </c>
      <c r="AZ60" s="37"/>
      <c r="BA60" s="37"/>
      <c r="BB60" s="37"/>
      <c r="BC60" s="123">
        <f t="shared" si="1"/>
        <v>2.5</v>
      </c>
      <c r="BD60" s="36"/>
      <c r="BE60" s="49"/>
      <c r="BF60" s="49"/>
      <c r="BG60" s="49"/>
      <c r="BH60" s="124">
        <f t="shared" si="2"/>
        <v>2.5</v>
      </c>
      <c r="BI60" s="45">
        <f t="shared" si="16"/>
        <v>0.05</v>
      </c>
      <c r="BJ60" s="39" t="s">
        <v>102</v>
      </c>
      <c r="BK60" s="147">
        <v>0</v>
      </c>
      <c r="BL60" s="148">
        <v>0</v>
      </c>
      <c r="BM60" s="148">
        <v>0</v>
      </c>
      <c r="BN60" s="148">
        <v>0</v>
      </c>
      <c r="BO60" s="148">
        <v>0</v>
      </c>
      <c r="BP60" s="148">
        <v>0</v>
      </c>
      <c r="BQ60" s="149">
        <f t="shared" si="3"/>
        <v>0</v>
      </c>
      <c r="BR60" s="149">
        <f t="shared" si="4"/>
        <v>0</v>
      </c>
      <c r="BS60" s="149">
        <f t="shared" si="5"/>
        <v>0</v>
      </c>
      <c r="BT60" s="149">
        <f t="shared" si="6"/>
        <v>0</v>
      </c>
      <c r="BU60" s="27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</row>
    <row r="61" spans="1:114" ht="13.5" hidden="1" customHeight="1">
      <c r="A61" s="26" t="s">
        <v>267</v>
      </c>
      <c r="B61" s="58" t="s">
        <v>268</v>
      </c>
      <c r="C61" s="29" t="s">
        <v>261</v>
      </c>
      <c r="D61" s="29" t="s">
        <v>261</v>
      </c>
      <c r="E61" s="28"/>
      <c r="F61" s="25" t="s">
        <v>108</v>
      </c>
      <c r="G61" s="27" t="s">
        <v>92</v>
      </c>
      <c r="H61" s="27" t="s">
        <v>92</v>
      </c>
      <c r="I61" s="31" t="s">
        <v>109</v>
      </c>
      <c r="J61" s="47" t="s">
        <v>87</v>
      </c>
      <c r="K61" s="112">
        <v>50</v>
      </c>
      <c r="L61" s="33">
        <v>50</v>
      </c>
      <c r="M61" s="33">
        <v>0</v>
      </c>
      <c r="N61" s="33">
        <v>0</v>
      </c>
      <c r="O61" s="106">
        <f t="shared" si="18"/>
        <v>200</v>
      </c>
      <c r="P61" s="33">
        <v>200</v>
      </c>
      <c r="Q61" s="33">
        <v>0</v>
      </c>
      <c r="R61" s="33">
        <v>0</v>
      </c>
      <c r="S61" s="106">
        <v>50</v>
      </c>
      <c r="T61" s="33">
        <v>0</v>
      </c>
      <c r="U61" s="33">
        <v>0</v>
      </c>
      <c r="V61" s="33">
        <v>50</v>
      </c>
      <c r="W61" s="33">
        <v>0</v>
      </c>
      <c r="X61" s="33">
        <v>0</v>
      </c>
      <c r="Y61" s="33">
        <v>0</v>
      </c>
      <c r="Z61" s="106">
        <v>0</v>
      </c>
      <c r="AA61" s="33">
        <v>0</v>
      </c>
      <c r="AB61" s="33">
        <v>0</v>
      </c>
      <c r="AC61" s="33">
        <v>0</v>
      </c>
      <c r="AD61" s="33">
        <v>0</v>
      </c>
      <c r="AE61" s="33">
        <v>0</v>
      </c>
      <c r="AF61" s="33">
        <v>0</v>
      </c>
      <c r="AG61" s="106">
        <v>0</v>
      </c>
      <c r="AH61" s="33">
        <v>0</v>
      </c>
      <c r="AI61" s="33">
        <v>0</v>
      </c>
      <c r="AJ61" s="33">
        <v>0</v>
      </c>
      <c r="AK61" s="33">
        <v>0</v>
      </c>
      <c r="AL61" s="33">
        <v>0</v>
      </c>
      <c r="AM61" s="33">
        <v>0</v>
      </c>
      <c r="AN61" s="120">
        <v>0</v>
      </c>
      <c r="AO61" s="120">
        <v>0</v>
      </c>
      <c r="AP61" s="27" t="s">
        <v>93</v>
      </c>
      <c r="AQ61" s="27" t="s">
        <v>262</v>
      </c>
      <c r="AR61" s="35" t="s">
        <v>109</v>
      </c>
      <c r="AS61" s="35" t="s">
        <v>87</v>
      </c>
      <c r="AT61" s="27" t="s">
        <v>109</v>
      </c>
      <c r="AU61" s="35" t="s">
        <v>119</v>
      </c>
      <c r="AV61" s="36">
        <v>0</v>
      </c>
      <c r="AW61" s="37"/>
      <c r="AX61" s="37"/>
      <c r="AY61" s="36"/>
      <c r="AZ61" s="36">
        <v>2.5</v>
      </c>
      <c r="BA61" s="37"/>
      <c r="BB61" s="37"/>
      <c r="BC61" s="123">
        <f t="shared" si="1"/>
        <v>2.5</v>
      </c>
      <c r="BD61" s="36"/>
      <c r="BE61" s="49"/>
      <c r="BF61" s="49"/>
      <c r="BG61" s="49"/>
      <c r="BH61" s="124">
        <f t="shared" si="2"/>
        <v>2.5</v>
      </c>
      <c r="BI61" s="45">
        <f t="shared" si="16"/>
        <v>0.05</v>
      </c>
      <c r="BJ61" s="39" t="s">
        <v>102</v>
      </c>
      <c r="BK61" s="147">
        <v>0</v>
      </c>
      <c r="BL61" s="148">
        <v>0</v>
      </c>
      <c r="BM61" s="148">
        <v>0</v>
      </c>
      <c r="BN61" s="148">
        <v>0</v>
      </c>
      <c r="BO61" s="148">
        <v>0</v>
      </c>
      <c r="BP61" s="148">
        <v>0</v>
      </c>
      <c r="BQ61" s="149">
        <f t="shared" si="3"/>
        <v>0</v>
      </c>
      <c r="BR61" s="149">
        <f t="shared" si="4"/>
        <v>0</v>
      </c>
      <c r="BS61" s="149">
        <f t="shared" si="5"/>
        <v>0</v>
      </c>
      <c r="BT61" s="149">
        <f t="shared" si="6"/>
        <v>0</v>
      </c>
      <c r="BU61" s="27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</row>
    <row r="62" spans="1:114" ht="13.5" hidden="1" customHeight="1">
      <c r="A62" s="26" t="s">
        <v>269</v>
      </c>
      <c r="B62" s="58" t="s">
        <v>270</v>
      </c>
      <c r="C62" s="29" t="s">
        <v>261</v>
      </c>
      <c r="D62" s="29" t="s">
        <v>261</v>
      </c>
      <c r="E62" s="28"/>
      <c r="F62" s="25" t="s">
        <v>108</v>
      </c>
      <c r="G62" s="27" t="s">
        <v>92</v>
      </c>
      <c r="H62" s="27" t="s">
        <v>92</v>
      </c>
      <c r="I62" s="31" t="s">
        <v>94</v>
      </c>
      <c r="J62" s="47" t="s">
        <v>87</v>
      </c>
      <c r="K62" s="112">
        <v>50</v>
      </c>
      <c r="L62" s="33">
        <v>50</v>
      </c>
      <c r="M62" s="33">
        <v>0</v>
      </c>
      <c r="N62" s="33">
        <v>0</v>
      </c>
      <c r="O62" s="106">
        <f t="shared" si="18"/>
        <v>200</v>
      </c>
      <c r="P62" s="33">
        <v>200</v>
      </c>
      <c r="Q62" s="33">
        <v>0</v>
      </c>
      <c r="R62" s="33">
        <v>0</v>
      </c>
      <c r="S62" s="106">
        <v>50</v>
      </c>
      <c r="T62" s="33">
        <v>0</v>
      </c>
      <c r="U62" s="33">
        <v>0</v>
      </c>
      <c r="V62" s="33">
        <v>50</v>
      </c>
      <c r="W62" s="33">
        <v>0</v>
      </c>
      <c r="X62" s="33">
        <v>0</v>
      </c>
      <c r="Y62" s="33">
        <v>0</v>
      </c>
      <c r="Z62" s="106">
        <v>0</v>
      </c>
      <c r="AA62" s="33">
        <v>0</v>
      </c>
      <c r="AB62" s="33">
        <v>0</v>
      </c>
      <c r="AC62" s="33">
        <v>0</v>
      </c>
      <c r="AD62" s="33">
        <v>0</v>
      </c>
      <c r="AE62" s="33">
        <v>0</v>
      </c>
      <c r="AF62" s="33">
        <v>0</v>
      </c>
      <c r="AG62" s="106">
        <v>0</v>
      </c>
      <c r="AH62" s="33">
        <v>0</v>
      </c>
      <c r="AI62" s="33">
        <v>0</v>
      </c>
      <c r="AJ62" s="33">
        <v>0</v>
      </c>
      <c r="AK62" s="33">
        <v>0</v>
      </c>
      <c r="AL62" s="33">
        <v>0</v>
      </c>
      <c r="AM62" s="33">
        <v>0</v>
      </c>
      <c r="AN62" s="120">
        <v>0</v>
      </c>
      <c r="AO62" s="120">
        <v>0</v>
      </c>
      <c r="AP62" s="27" t="s">
        <v>93</v>
      </c>
      <c r="AQ62" s="27" t="s">
        <v>262</v>
      </c>
      <c r="AR62" s="35" t="s">
        <v>94</v>
      </c>
      <c r="AS62" s="35" t="s">
        <v>87</v>
      </c>
      <c r="AT62" s="27" t="s">
        <v>94</v>
      </c>
      <c r="AU62" s="35" t="s">
        <v>119</v>
      </c>
      <c r="AV62" s="36">
        <v>0</v>
      </c>
      <c r="AW62" s="37"/>
      <c r="AX62" s="37"/>
      <c r="AY62" s="36"/>
      <c r="AZ62" s="36"/>
      <c r="BA62" s="36">
        <v>2.5</v>
      </c>
      <c r="BB62" s="36"/>
      <c r="BC62" s="123">
        <f t="shared" si="1"/>
        <v>2.5</v>
      </c>
      <c r="BD62" s="36"/>
      <c r="BE62" s="49"/>
      <c r="BF62" s="49"/>
      <c r="BG62" s="49"/>
      <c r="BH62" s="124">
        <f t="shared" si="2"/>
        <v>2.5</v>
      </c>
      <c r="BI62" s="45">
        <f t="shared" si="16"/>
        <v>0.05</v>
      </c>
      <c r="BJ62" s="39" t="s">
        <v>102</v>
      </c>
      <c r="BK62" s="147">
        <v>0</v>
      </c>
      <c r="BL62" s="148">
        <v>0</v>
      </c>
      <c r="BM62" s="148">
        <v>0</v>
      </c>
      <c r="BN62" s="148">
        <v>0</v>
      </c>
      <c r="BO62" s="148">
        <v>0</v>
      </c>
      <c r="BP62" s="148">
        <v>0</v>
      </c>
      <c r="BQ62" s="149">
        <f t="shared" si="3"/>
        <v>0</v>
      </c>
      <c r="BR62" s="149">
        <f t="shared" si="4"/>
        <v>0</v>
      </c>
      <c r="BS62" s="149">
        <f t="shared" si="5"/>
        <v>0</v>
      </c>
      <c r="BT62" s="149">
        <f t="shared" si="6"/>
        <v>0</v>
      </c>
      <c r="BU62" s="27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</row>
    <row r="63" spans="1:114" ht="13.5" hidden="1" customHeight="1">
      <c r="A63" s="24" t="s">
        <v>271</v>
      </c>
      <c r="B63" s="30" t="s">
        <v>272</v>
      </c>
      <c r="C63" s="30" t="s">
        <v>273</v>
      </c>
      <c r="D63" s="29" t="s">
        <v>274</v>
      </c>
      <c r="E63" s="47" t="s">
        <v>275</v>
      </c>
      <c r="F63" s="24" t="s">
        <v>108</v>
      </c>
      <c r="G63" s="47" t="s">
        <v>91</v>
      </c>
      <c r="H63" s="47" t="s">
        <v>92</v>
      </c>
      <c r="I63" s="31" t="s">
        <v>100</v>
      </c>
      <c r="J63" s="28" t="s">
        <v>83</v>
      </c>
      <c r="K63" s="107">
        <v>22</v>
      </c>
      <c r="L63" s="24">
        <v>0</v>
      </c>
      <c r="M63" s="24">
        <v>20</v>
      </c>
      <c r="N63" s="24">
        <v>2</v>
      </c>
      <c r="O63" s="106">
        <f t="shared" si="18"/>
        <v>88</v>
      </c>
      <c r="P63" s="24">
        <v>0</v>
      </c>
      <c r="Q63" s="24">
        <v>80</v>
      </c>
      <c r="R63" s="24">
        <v>8</v>
      </c>
      <c r="S63" s="109">
        <v>0</v>
      </c>
      <c r="T63" s="24">
        <v>0</v>
      </c>
      <c r="U63" s="24">
        <v>0</v>
      </c>
      <c r="V63" s="24">
        <v>0</v>
      </c>
      <c r="W63" s="24">
        <v>0</v>
      </c>
      <c r="X63" s="24">
        <v>0</v>
      </c>
      <c r="Y63" s="24">
        <v>0</v>
      </c>
      <c r="Z63" s="109">
        <v>20</v>
      </c>
      <c r="AA63" s="24">
        <v>0</v>
      </c>
      <c r="AB63" s="24">
        <v>20</v>
      </c>
      <c r="AC63" s="24">
        <v>0</v>
      </c>
      <c r="AD63" s="24">
        <v>0</v>
      </c>
      <c r="AE63" s="24">
        <v>0</v>
      </c>
      <c r="AF63" s="24">
        <v>0</v>
      </c>
      <c r="AG63" s="109">
        <v>2</v>
      </c>
      <c r="AH63" s="24">
        <v>0</v>
      </c>
      <c r="AI63" s="24">
        <v>2</v>
      </c>
      <c r="AJ63" s="24">
        <v>0</v>
      </c>
      <c r="AK63" s="24">
        <v>0</v>
      </c>
      <c r="AL63" s="24">
        <v>0</v>
      </c>
      <c r="AM63" s="24">
        <v>0</v>
      </c>
      <c r="AN63" s="120">
        <f>(M63+N63)/K63</f>
        <v>1</v>
      </c>
      <c r="AO63" s="120">
        <f t="shared" ref="AO63:AO71" si="20">N63/K63</f>
        <v>9.0909090909090912E-2</v>
      </c>
      <c r="AP63" s="27" t="s">
        <v>93</v>
      </c>
      <c r="AQ63" s="27" t="s">
        <v>85</v>
      </c>
      <c r="AR63" s="31" t="s">
        <v>100</v>
      </c>
      <c r="AS63" s="28" t="s">
        <v>83</v>
      </c>
      <c r="AT63" s="35" t="s">
        <v>86</v>
      </c>
      <c r="AU63" s="28" t="s">
        <v>101</v>
      </c>
      <c r="AV63" s="36">
        <v>0</v>
      </c>
      <c r="AW63" s="36">
        <v>1.295766</v>
      </c>
      <c r="AX63" s="43">
        <v>1</v>
      </c>
      <c r="AY63" s="43"/>
      <c r="AZ63" s="37"/>
      <c r="BA63" s="37"/>
      <c r="BB63" s="36"/>
      <c r="BC63" s="123">
        <f t="shared" si="1"/>
        <v>2.295766</v>
      </c>
      <c r="BD63" s="24" t="s">
        <v>111</v>
      </c>
      <c r="BE63" s="30"/>
      <c r="BF63" s="30"/>
      <c r="BG63" s="67"/>
      <c r="BH63" s="124">
        <f t="shared" si="2"/>
        <v>2.295766</v>
      </c>
      <c r="BI63" s="45">
        <f t="shared" si="16"/>
        <v>0.104353</v>
      </c>
      <c r="BJ63" s="39" t="s">
        <v>88</v>
      </c>
      <c r="BK63" s="136">
        <v>30</v>
      </c>
      <c r="BL63" s="137">
        <v>15</v>
      </c>
      <c r="BM63" s="137">
        <v>0</v>
      </c>
      <c r="BN63" s="137">
        <v>30</v>
      </c>
      <c r="BO63" s="137">
        <v>20</v>
      </c>
      <c r="BP63" s="137">
        <v>30</v>
      </c>
      <c r="BQ63" s="138">
        <f t="shared" si="3"/>
        <v>45</v>
      </c>
      <c r="BR63" s="138">
        <f t="shared" si="4"/>
        <v>30</v>
      </c>
      <c r="BS63" s="138">
        <f t="shared" si="5"/>
        <v>50</v>
      </c>
      <c r="BT63" s="138">
        <f t="shared" si="6"/>
        <v>125</v>
      </c>
      <c r="BU63" s="55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</row>
    <row r="64" spans="1:114" ht="13.5" hidden="1" customHeight="1">
      <c r="A64" s="60" t="s">
        <v>276</v>
      </c>
      <c r="B64" s="30" t="s">
        <v>277</v>
      </c>
      <c r="C64" s="30" t="s">
        <v>150</v>
      </c>
      <c r="D64" s="62" t="s">
        <v>150</v>
      </c>
      <c r="E64" s="64" t="s">
        <v>151</v>
      </c>
      <c r="F64" s="60" t="s">
        <v>108</v>
      </c>
      <c r="G64" s="47" t="s">
        <v>92</v>
      </c>
      <c r="H64" s="47" t="s">
        <v>92</v>
      </c>
      <c r="I64" s="56" t="s">
        <v>100</v>
      </c>
      <c r="J64" s="28" t="s">
        <v>87</v>
      </c>
      <c r="K64" s="114">
        <v>29</v>
      </c>
      <c r="L64" s="24">
        <v>20</v>
      </c>
      <c r="M64" s="24">
        <v>7</v>
      </c>
      <c r="N64" s="24">
        <v>2</v>
      </c>
      <c r="O64" s="109">
        <f t="shared" si="18"/>
        <v>137</v>
      </c>
      <c r="P64" s="24">
        <v>96</v>
      </c>
      <c r="Q64" s="24">
        <v>33</v>
      </c>
      <c r="R64" s="24">
        <v>8</v>
      </c>
      <c r="S64" s="109">
        <f t="shared" ref="S64:S71" si="21">SUM(T64:Y64)</f>
        <v>20</v>
      </c>
      <c r="T64" s="24">
        <v>0</v>
      </c>
      <c r="U64" s="24">
        <v>8</v>
      </c>
      <c r="V64" s="24">
        <v>8</v>
      </c>
      <c r="W64" s="24">
        <v>4</v>
      </c>
      <c r="X64" s="24">
        <v>0</v>
      </c>
      <c r="Y64" s="24">
        <v>0</v>
      </c>
      <c r="Z64" s="106">
        <f t="shared" ref="Z64:Z71" si="22">SUM(AA64:AF64)</f>
        <v>7</v>
      </c>
      <c r="AA64" s="24">
        <v>0</v>
      </c>
      <c r="AB64" s="24">
        <v>4</v>
      </c>
      <c r="AC64" s="24">
        <v>2</v>
      </c>
      <c r="AD64" s="24">
        <v>0</v>
      </c>
      <c r="AE64" s="24">
        <v>1</v>
      </c>
      <c r="AF64" s="24">
        <v>0</v>
      </c>
      <c r="AG64" s="109">
        <f t="shared" ref="AG64:AG71" si="23">SUM(AH64:AM64)</f>
        <v>2</v>
      </c>
      <c r="AH64" s="24">
        <v>0</v>
      </c>
      <c r="AI64" s="24">
        <v>2</v>
      </c>
      <c r="AJ64" s="24">
        <v>0</v>
      </c>
      <c r="AK64" s="24">
        <v>0</v>
      </c>
      <c r="AL64" s="24">
        <v>0</v>
      </c>
      <c r="AM64" s="24">
        <v>0</v>
      </c>
      <c r="AN64" s="120">
        <f>(M64+N64)/K64</f>
        <v>0.31034482758620691</v>
      </c>
      <c r="AO64" s="120">
        <f t="shared" si="20"/>
        <v>6.8965517241379309E-2</v>
      </c>
      <c r="AP64" s="27" t="s">
        <v>93</v>
      </c>
      <c r="AQ64" s="29" t="s">
        <v>85</v>
      </c>
      <c r="AR64" s="56" t="s">
        <v>100</v>
      </c>
      <c r="AS64" s="28" t="s">
        <v>87</v>
      </c>
      <c r="AT64" s="27" t="s">
        <v>82</v>
      </c>
      <c r="AU64" s="27" t="s">
        <v>87</v>
      </c>
      <c r="AV64" s="36">
        <v>0</v>
      </c>
      <c r="AW64" s="43">
        <v>1.426237</v>
      </c>
      <c r="AX64" s="43">
        <v>1.1000000000000001</v>
      </c>
      <c r="AY64" s="37"/>
      <c r="AZ64" s="37"/>
      <c r="BB64" s="43"/>
      <c r="BC64" s="123">
        <f t="shared" si="1"/>
        <v>2.5262370000000001</v>
      </c>
      <c r="BD64" s="24" t="s">
        <v>111</v>
      </c>
      <c r="BE64" s="30"/>
      <c r="BF64" s="44">
        <v>0.5</v>
      </c>
      <c r="BG64" s="30"/>
      <c r="BH64" s="124">
        <f t="shared" si="2"/>
        <v>3.0262370000000001</v>
      </c>
      <c r="BI64" s="45">
        <f t="shared" si="16"/>
        <v>0.104353</v>
      </c>
      <c r="BJ64" s="39" t="s">
        <v>102</v>
      </c>
      <c r="BK64" s="136">
        <v>50</v>
      </c>
      <c r="BL64" s="137">
        <v>25</v>
      </c>
      <c r="BM64" s="137">
        <v>50</v>
      </c>
      <c r="BN64" s="137">
        <v>30</v>
      </c>
      <c r="BO64" s="137">
        <v>20</v>
      </c>
      <c r="BP64" s="137">
        <v>20</v>
      </c>
      <c r="BQ64" s="138">
        <f t="shared" si="3"/>
        <v>75</v>
      </c>
      <c r="BR64" s="138">
        <f t="shared" si="4"/>
        <v>80</v>
      </c>
      <c r="BS64" s="138">
        <f t="shared" si="5"/>
        <v>40</v>
      </c>
      <c r="BT64" s="138">
        <f t="shared" si="6"/>
        <v>195</v>
      </c>
      <c r="BU64" s="27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</row>
    <row r="65" spans="1:114" ht="13.5" hidden="1" customHeight="1">
      <c r="A65" s="25" t="s">
        <v>278</v>
      </c>
      <c r="B65" s="29" t="s">
        <v>279</v>
      </c>
      <c r="C65" s="29" t="s">
        <v>150</v>
      </c>
      <c r="D65" s="29" t="s">
        <v>150</v>
      </c>
      <c r="E65" s="28" t="s">
        <v>151</v>
      </c>
      <c r="F65" s="25" t="s">
        <v>108</v>
      </c>
      <c r="G65" s="27" t="s">
        <v>92</v>
      </c>
      <c r="H65" s="27" t="s">
        <v>92</v>
      </c>
      <c r="I65" s="56" t="s">
        <v>158</v>
      </c>
      <c r="J65" s="27" t="s">
        <v>135</v>
      </c>
      <c r="K65" s="107">
        <v>20</v>
      </c>
      <c r="L65" s="33">
        <v>0</v>
      </c>
      <c r="M65" s="33">
        <v>20</v>
      </c>
      <c r="N65" s="33">
        <v>0</v>
      </c>
      <c r="O65" s="107">
        <v>80</v>
      </c>
      <c r="P65" s="33">
        <v>0</v>
      </c>
      <c r="Q65" s="33">
        <v>80</v>
      </c>
      <c r="R65" s="33">
        <v>0</v>
      </c>
      <c r="S65" s="107">
        <f t="shared" si="21"/>
        <v>0</v>
      </c>
      <c r="T65" s="33">
        <v>0</v>
      </c>
      <c r="U65" s="33">
        <v>0</v>
      </c>
      <c r="V65" s="33">
        <v>0</v>
      </c>
      <c r="W65" s="33">
        <v>0</v>
      </c>
      <c r="X65" s="33">
        <v>0</v>
      </c>
      <c r="Y65" s="33">
        <v>0</v>
      </c>
      <c r="Z65" s="107">
        <f t="shared" si="22"/>
        <v>20</v>
      </c>
      <c r="AA65" s="33">
        <v>0</v>
      </c>
      <c r="AB65" s="33">
        <v>20</v>
      </c>
      <c r="AC65" s="33">
        <v>0</v>
      </c>
      <c r="AD65" s="33">
        <v>0</v>
      </c>
      <c r="AE65" s="33">
        <v>0</v>
      </c>
      <c r="AF65" s="33">
        <v>0</v>
      </c>
      <c r="AG65" s="106">
        <f t="shared" si="23"/>
        <v>0</v>
      </c>
      <c r="AH65" s="33">
        <v>0</v>
      </c>
      <c r="AI65" s="33">
        <v>0</v>
      </c>
      <c r="AJ65" s="33">
        <v>0</v>
      </c>
      <c r="AK65" s="33">
        <v>0</v>
      </c>
      <c r="AL65" s="33">
        <v>0</v>
      </c>
      <c r="AM65" s="33">
        <v>0</v>
      </c>
      <c r="AN65" s="120">
        <f t="shared" ref="AN65:AN71" si="24">(Z65+AG65)/K65</f>
        <v>1</v>
      </c>
      <c r="AO65" s="120">
        <f t="shared" si="20"/>
        <v>0</v>
      </c>
      <c r="AP65" s="27" t="s">
        <v>93</v>
      </c>
      <c r="AQ65" s="27" t="s">
        <v>85</v>
      </c>
      <c r="AR65" s="27" t="s">
        <v>158</v>
      </c>
      <c r="AS65" s="27" t="s">
        <v>135</v>
      </c>
      <c r="AT65" s="27" t="s">
        <v>82</v>
      </c>
      <c r="AU65" s="27" t="s">
        <v>110</v>
      </c>
      <c r="AV65" s="36">
        <v>1</v>
      </c>
      <c r="AW65" s="43">
        <v>0.82559539999999998</v>
      </c>
      <c r="AX65" s="43"/>
      <c r="AY65" s="43"/>
      <c r="AZ65" s="37"/>
      <c r="BA65" s="37"/>
      <c r="BB65" s="37"/>
      <c r="BC65" s="123">
        <f t="shared" si="1"/>
        <v>1.8255954000000001</v>
      </c>
      <c r="BD65" s="36" t="s">
        <v>111</v>
      </c>
      <c r="BE65" s="44"/>
      <c r="BF65" s="44">
        <v>0.4</v>
      </c>
      <c r="BG65" s="44">
        <v>4.9299999999999997E-2</v>
      </c>
      <c r="BH65" s="125">
        <f t="shared" si="2"/>
        <v>2.2748954000000001</v>
      </c>
      <c r="BI65" s="45">
        <f t="shared" si="16"/>
        <v>0.11374477000000001</v>
      </c>
      <c r="BJ65" s="39" t="s">
        <v>102</v>
      </c>
      <c r="BK65" s="136">
        <v>50</v>
      </c>
      <c r="BL65" s="137">
        <v>25</v>
      </c>
      <c r="BM65" s="137">
        <v>50</v>
      </c>
      <c r="BN65" s="137">
        <v>30</v>
      </c>
      <c r="BO65" s="137">
        <v>20</v>
      </c>
      <c r="BP65" s="137">
        <v>20</v>
      </c>
      <c r="BQ65" s="138">
        <f t="shared" si="3"/>
        <v>75</v>
      </c>
      <c r="BR65" s="138">
        <f t="shared" si="4"/>
        <v>80</v>
      </c>
      <c r="BS65" s="138">
        <f t="shared" si="5"/>
        <v>40</v>
      </c>
      <c r="BT65" s="138">
        <f t="shared" si="6"/>
        <v>195</v>
      </c>
      <c r="BU65" s="35"/>
      <c r="BV65" s="8"/>
      <c r="BW65" s="8"/>
      <c r="BX65" s="57"/>
      <c r="BY65" s="57"/>
      <c r="BZ65" s="57"/>
      <c r="CA65" s="57"/>
      <c r="CB65" s="57"/>
      <c r="CC65" s="57"/>
      <c r="CD65" s="57"/>
      <c r="CE65" s="57"/>
      <c r="CF65" s="57"/>
      <c r="CG65" s="57"/>
      <c r="CH65" s="57"/>
      <c r="CI65" s="57"/>
      <c r="CJ65" s="57"/>
      <c r="CK65" s="57"/>
      <c r="CL65" s="57"/>
      <c r="CM65" s="57"/>
      <c r="CN65" s="57"/>
      <c r="CO65" s="57"/>
      <c r="CP65" s="57"/>
      <c r="CQ65" s="57"/>
      <c r="CR65" s="57"/>
      <c r="CS65" s="57"/>
      <c r="CT65" s="57"/>
      <c r="CU65" s="57"/>
      <c r="CV65" s="57"/>
      <c r="CW65" s="57"/>
      <c r="CX65" s="57"/>
      <c r="CY65" s="57"/>
      <c r="CZ65" s="57"/>
      <c r="DA65" s="57"/>
      <c r="DB65" s="57"/>
      <c r="DC65" s="57"/>
      <c r="DD65" s="57"/>
      <c r="DE65" s="57"/>
      <c r="DF65" s="57"/>
      <c r="DG65" s="57"/>
      <c r="DH65" s="57"/>
      <c r="DI65" s="57"/>
      <c r="DJ65" s="57"/>
    </row>
    <row r="66" spans="1:114" ht="13.5" hidden="1" customHeight="1">
      <c r="A66" s="25" t="s">
        <v>280</v>
      </c>
      <c r="B66" s="29" t="s">
        <v>281</v>
      </c>
      <c r="C66" s="29" t="s">
        <v>150</v>
      </c>
      <c r="D66" s="29" t="s">
        <v>150</v>
      </c>
      <c r="E66" s="28" t="s">
        <v>151</v>
      </c>
      <c r="F66" s="24" t="s">
        <v>108</v>
      </c>
      <c r="G66" s="27" t="s">
        <v>80</v>
      </c>
      <c r="H66" s="27" t="s">
        <v>81</v>
      </c>
      <c r="I66" s="30" t="s">
        <v>158</v>
      </c>
      <c r="J66" s="27" t="s">
        <v>135</v>
      </c>
      <c r="K66" s="112">
        <v>9</v>
      </c>
      <c r="L66" s="33">
        <v>9</v>
      </c>
      <c r="M66" s="33">
        <v>0</v>
      </c>
      <c r="N66" s="33">
        <v>0</v>
      </c>
      <c r="O66" s="106">
        <v>88</v>
      </c>
      <c r="P66" s="33">
        <v>88</v>
      </c>
      <c r="Q66" s="33">
        <v>0</v>
      </c>
      <c r="R66" s="33">
        <v>0</v>
      </c>
      <c r="S66" s="106">
        <f t="shared" si="21"/>
        <v>9</v>
      </c>
      <c r="T66" s="33">
        <v>0</v>
      </c>
      <c r="U66" s="33">
        <v>9</v>
      </c>
      <c r="V66" s="33">
        <v>0</v>
      </c>
      <c r="W66" s="33">
        <v>0</v>
      </c>
      <c r="X66" s="33">
        <v>0</v>
      </c>
      <c r="Y66" s="33">
        <v>0</v>
      </c>
      <c r="Z66" s="106">
        <f t="shared" si="22"/>
        <v>0</v>
      </c>
      <c r="AA66" s="33">
        <v>0</v>
      </c>
      <c r="AB66" s="33">
        <v>0</v>
      </c>
      <c r="AC66" s="33">
        <v>0</v>
      </c>
      <c r="AD66" s="33">
        <v>0</v>
      </c>
      <c r="AE66" s="33">
        <v>0</v>
      </c>
      <c r="AF66" s="33">
        <v>0</v>
      </c>
      <c r="AG66" s="106">
        <f t="shared" si="23"/>
        <v>0</v>
      </c>
      <c r="AH66" s="24">
        <v>0</v>
      </c>
      <c r="AI66" s="24">
        <v>0</v>
      </c>
      <c r="AJ66" s="24">
        <v>0</v>
      </c>
      <c r="AK66" s="24">
        <v>0</v>
      </c>
      <c r="AL66" s="24">
        <v>0</v>
      </c>
      <c r="AM66" s="24">
        <v>0</v>
      </c>
      <c r="AN66" s="120">
        <f t="shared" si="24"/>
        <v>0</v>
      </c>
      <c r="AO66" s="120">
        <f t="shared" si="20"/>
        <v>0</v>
      </c>
      <c r="AP66" s="27" t="s">
        <v>84</v>
      </c>
      <c r="AQ66" s="27" t="s">
        <v>85</v>
      </c>
      <c r="AR66" s="27" t="s">
        <v>158</v>
      </c>
      <c r="AS66" s="27" t="s">
        <v>135</v>
      </c>
      <c r="AT66" s="27" t="s">
        <v>82</v>
      </c>
      <c r="AU66" s="27" t="s">
        <v>110</v>
      </c>
      <c r="AV66" s="36">
        <v>0.75</v>
      </c>
      <c r="AW66" s="36">
        <v>0.1</v>
      </c>
      <c r="AX66" s="37"/>
      <c r="AY66" s="37"/>
      <c r="AZ66" s="37"/>
      <c r="BA66" s="37"/>
      <c r="BB66" s="37"/>
      <c r="BC66" s="123">
        <f t="shared" si="1"/>
        <v>0.85</v>
      </c>
      <c r="BD66" s="49" t="s">
        <v>111</v>
      </c>
      <c r="BE66" s="44"/>
      <c r="BF66" s="44"/>
      <c r="BG66" s="44"/>
      <c r="BH66" s="124">
        <f t="shared" si="2"/>
        <v>0.85</v>
      </c>
      <c r="BI66" s="45">
        <f t="shared" si="16"/>
        <v>9.4444444444444442E-2</v>
      </c>
      <c r="BJ66" s="39" t="s">
        <v>102</v>
      </c>
      <c r="BK66" s="136">
        <v>50</v>
      </c>
      <c r="BL66" s="137">
        <v>25</v>
      </c>
      <c r="BM66" s="137">
        <v>50</v>
      </c>
      <c r="BN66" s="137">
        <v>70</v>
      </c>
      <c r="BO66" s="137">
        <v>20</v>
      </c>
      <c r="BP66" s="137">
        <v>20</v>
      </c>
      <c r="BQ66" s="138">
        <f t="shared" si="3"/>
        <v>75</v>
      </c>
      <c r="BR66" s="138">
        <f t="shared" si="4"/>
        <v>120</v>
      </c>
      <c r="BS66" s="138">
        <f t="shared" si="5"/>
        <v>40</v>
      </c>
      <c r="BT66" s="138">
        <f t="shared" si="6"/>
        <v>235</v>
      </c>
      <c r="BU66" s="35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</row>
    <row r="67" spans="1:114" ht="13.5" hidden="1" customHeight="1">
      <c r="A67" s="25" t="s">
        <v>282</v>
      </c>
      <c r="B67" s="29" t="s">
        <v>283</v>
      </c>
      <c r="C67" s="29" t="s">
        <v>150</v>
      </c>
      <c r="D67" s="29" t="s">
        <v>150</v>
      </c>
      <c r="E67" s="28" t="s">
        <v>151</v>
      </c>
      <c r="F67" s="24" t="s">
        <v>108</v>
      </c>
      <c r="G67" s="27" t="s">
        <v>80</v>
      </c>
      <c r="H67" s="27" t="s">
        <v>80</v>
      </c>
      <c r="I67" s="30" t="s">
        <v>158</v>
      </c>
      <c r="J67" s="27" t="s">
        <v>135</v>
      </c>
      <c r="K67" s="112">
        <v>15</v>
      </c>
      <c r="L67" s="33">
        <v>15</v>
      </c>
      <c r="M67" s="33">
        <v>0</v>
      </c>
      <c r="N67" s="33">
        <v>0</v>
      </c>
      <c r="O67" s="106">
        <v>88</v>
      </c>
      <c r="P67" s="33">
        <v>88</v>
      </c>
      <c r="Q67" s="33">
        <v>0</v>
      </c>
      <c r="R67" s="33">
        <v>0</v>
      </c>
      <c r="S67" s="106">
        <f t="shared" si="21"/>
        <v>15</v>
      </c>
      <c r="T67" s="33">
        <v>0</v>
      </c>
      <c r="U67" s="33">
        <v>15</v>
      </c>
      <c r="V67" s="33">
        <v>0</v>
      </c>
      <c r="W67" s="33">
        <v>0</v>
      </c>
      <c r="X67" s="33">
        <v>0</v>
      </c>
      <c r="Y67" s="33">
        <v>0</v>
      </c>
      <c r="Z67" s="106">
        <f t="shared" si="22"/>
        <v>0</v>
      </c>
      <c r="AA67" s="33">
        <v>0</v>
      </c>
      <c r="AB67" s="33">
        <v>0</v>
      </c>
      <c r="AC67" s="33">
        <v>0</v>
      </c>
      <c r="AD67" s="33">
        <v>0</v>
      </c>
      <c r="AE67" s="33">
        <v>0</v>
      </c>
      <c r="AF67" s="33">
        <v>0</v>
      </c>
      <c r="AG67" s="106">
        <f t="shared" si="23"/>
        <v>0</v>
      </c>
      <c r="AH67" s="24">
        <v>0</v>
      </c>
      <c r="AI67" s="24">
        <v>0</v>
      </c>
      <c r="AJ67" s="24">
        <v>0</v>
      </c>
      <c r="AK67" s="24">
        <v>0</v>
      </c>
      <c r="AL67" s="24">
        <v>0</v>
      </c>
      <c r="AM67" s="24">
        <v>0</v>
      </c>
      <c r="AN67" s="120">
        <f t="shared" si="24"/>
        <v>0</v>
      </c>
      <c r="AO67" s="120">
        <f t="shared" si="20"/>
        <v>0</v>
      </c>
      <c r="AP67" s="27" t="s">
        <v>93</v>
      </c>
      <c r="AQ67" s="27" t="s">
        <v>85</v>
      </c>
      <c r="AR67" s="27" t="s">
        <v>158</v>
      </c>
      <c r="AS67" s="27" t="s">
        <v>135</v>
      </c>
      <c r="AT67" s="27" t="s">
        <v>82</v>
      </c>
      <c r="AU67" s="27" t="s">
        <v>110</v>
      </c>
      <c r="AV67" s="36">
        <v>1</v>
      </c>
      <c r="AW67" s="36">
        <v>0.85499999999999998</v>
      </c>
      <c r="AX67" s="37"/>
      <c r="AY67" s="37"/>
      <c r="AZ67" s="37"/>
      <c r="BA67" s="37"/>
      <c r="BB67" s="37"/>
      <c r="BC67" s="123">
        <f t="shared" si="1"/>
        <v>1.855</v>
      </c>
      <c r="BD67" s="49" t="s">
        <v>111</v>
      </c>
      <c r="BE67" s="44"/>
      <c r="BF67" s="44"/>
      <c r="BG67" s="44"/>
      <c r="BH67" s="124">
        <f t="shared" si="2"/>
        <v>1.855</v>
      </c>
      <c r="BI67" s="45">
        <f t="shared" si="16"/>
        <v>0.12366666666666666</v>
      </c>
      <c r="BJ67" s="39" t="s">
        <v>102</v>
      </c>
      <c r="BK67" s="136">
        <v>50</v>
      </c>
      <c r="BL67" s="137">
        <v>25</v>
      </c>
      <c r="BM67" s="137">
        <v>50</v>
      </c>
      <c r="BN67" s="137">
        <v>70</v>
      </c>
      <c r="BO67" s="137">
        <v>20</v>
      </c>
      <c r="BP67" s="137">
        <v>20</v>
      </c>
      <c r="BQ67" s="138">
        <f t="shared" si="3"/>
        <v>75</v>
      </c>
      <c r="BR67" s="138">
        <f t="shared" si="4"/>
        <v>120</v>
      </c>
      <c r="BS67" s="138">
        <f t="shared" si="5"/>
        <v>40</v>
      </c>
      <c r="BT67" s="138">
        <f t="shared" si="6"/>
        <v>235</v>
      </c>
      <c r="BU67" s="35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</row>
    <row r="68" spans="1:114" ht="13.5" hidden="1" customHeight="1">
      <c r="A68" s="26" t="s">
        <v>284</v>
      </c>
      <c r="B68" s="30" t="s">
        <v>285</v>
      </c>
      <c r="C68" s="30" t="s">
        <v>150</v>
      </c>
      <c r="D68" s="29" t="s">
        <v>150</v>
      </c>
      <c r="E68" s="28" t="s">
        <v>151</v>
      </c>
      <c r="F68" s="24" t="s">
        <v>79</v>
      </c>
      <c r="G68" s="27" t="s">
        <v>80</v>
      </c>
      <c r="H68" s="27" t="s">
        <v>80</v>
      </c>
      <c r="I68" s="30" t="s">
        <v>86</v>
      </c>
      <c r="J68" s="30" t="s">
        <v>101</v>
      </c>
      <c r="K68" s="112">
        <v>30</v>
      </c>
      <c r="L68" s="33">
        <v>0</v>
      </c>
      <c r="M68" s="33">
        <v>22</v>
      </c>
      <c r="N68" s="33">
        <v>8</v>
      </c>
      <c r="O68" s="106">
        <f t="shared" ref="O68:O107" si="25">SUM(P68:R68)</f>
        <v>67</v>
      </c>
      <c r="P68" s="33">
        <v>0</v>
      </c>
      <c r="Q68" s="33">
        <v>49</v>
      </c>
      <c r="R68" s="33">
        <v>18</v>
      </c>
      <c r="S68" s="106">
        <f t="shared" si="21"/>
        <v>0</v>
      </c>
      <c r="T68" s="33">
        <v>0</v>
      </c>
      <c r="U68" s="33">
        <v>0</v>
      </c>
      <c r="V68" s="33">
        <v>0</v>
      </c>
      <c r="W68" s="33">
        <v>0</v>
      </c>
      <c r="X68" s="33">
        <v>0</v>
      </c>
      <c r="Y68" s="33">
        <v>0</v>
      </c>
      <c r="Z68" s="106">
        <f t="shared" si="22"/>
        <v>22</v>
      </c>
      <c r="AA68" s="33">
        <v>17</v>
      </c>
      <c r="AB68" s="33">
        <v>5</v>
      </c>
      <c r="AC68" s="33">
        <v>0</v>
      </c>
      <c r="AD68" s="33">
        <v>0</v>
      </c>
      <c r="AE68" s="33">
        <v>0</v>
      </c>
      <c r="AF68" s="33">
        <v>0</v>
      </c>
      <c r="AG68" s="106">
        <f t="shared" si="23"/>
        <v>8</v>
      </c>
      <c r="AH68" s="24">
        <v>6</v>
      </c>
      <c r="AI68" s="24">
        <v>2</v>
      </c>
      <c r="AJ68" s="24">
        <v>0</v>
      </c>
      <c r="AK68" s="24">
        <v>0</v>
      </c>
      <c r="AL68" s="24">
        <v>0</v>
      </c>
      <c r="AM68" s="24">
        <v>0</v>
      </c>
      <c r="AN68" s="120">
        <f t="shared" si="24"/>
        <v>1</v>
      </c>
      <c r="AO68" s="120">
        <f t="shared" si="20"/>
        <v>0.26666666666666666</v>
      </c>
      <c r="AP68" s="27" t="s">
        <v>93</v>
      </c>
      <c r="AQ68" s="27" t="s">
        <v>85</v>
      </c>
      <c r="AR68" s="35" t="s">
        <v>86</v>
      </c>
      <c r="AS68" s="58" t="s">
        <v>101</v>
      </c>
      <c r="AT68" s="35" t="s">
        <v>109</v>
      </c>
      <c r="AU68" s="47" t="s">
        <v>101</v>
      </c>
      <c r="AV68" s="36">
        <v>0</v>
      </c>
      <c r="AW68" s="68"/>
      <c r="AX68" s="36"/>
      <c r="AY68" s="36">
        <v>3.1305900000000002</v>
      </c>
      <c r="AZ68" s="37"/>
      <c r="BA68" s="37"/>
      <c r="BB68" s="37"/>
      <c r="BC68" s="123">
        <f t="shared" si="1"/>
        <v>3.1305900000000002</v>
      </c>
      <c r="BD68" s="49"/>
      <c r="BE68" s="69"/>
      <c r="BF68" s="69"/>
      <c r="BG68" s="69"/>
      <c r="BH68" s="124">
        <f t="shared" si="2"/>
        <v>3.1305900000000002</v>
      </c>
      <c r="BI68" s="45">
        <f t="shared" si="16"/>
        <v>0.104353</v>
      </c>
      <c r="BJ68" s="39" t="s">
        <v>102</v>
      </c>
      <c r="BK68" s="136">
        <v>50</v>
      </c>
      <c r="BL68" s="137">
        <v>25</v>
      </c>
      <c r="BM68" s="137">
        <v>30</v>
      </c>
      <c r="BN68" s="137">
        <v>30</v>
      </c>
      <c r="BO68" s="137">
        <v>20</v>
      </c>
      <c r="BP68" s="137">
        <v>30</v>
      </c>
      <c r="BQ68" s="138">
        <f t="shared" si="3"/>
        <v>75</v>
      </c>
      <c r="BR68" s="138">
        <f t="shared" si="4"/>
        <v>60</v>
      </c>
      <c r="BS68" s="138">
        <f t="shared" si="5"/>
        <v>50</v>
      </c>
      <c r="BT68" s="138">
        <f t="shared" si="6"/>
        <v>185</v>
      </c>
      <c r="BU68" s="35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</row>
    <row r="69" spans="1:114" ht="13.5" hidden="1" customHeight="1">
      <c r="A69" s="25" t="s">
        <v>286</v>
      </c>
      <c r="B69" s="29" t="s">
        <v>287</v>
      </c>
      <c r="C69" s="29" t="s">
        <v>150</v>
      </c>
      <c r="D69" s="29" t="s">
        <v>150</v>
      </c>
      <c r="E69" s="28" t="s">
        <v>151</v>
      </c>
      <c r="F69" s="25" t="s">
        <v>108</v>
      </c>
      <c r="G69" s="27" t="s">
        <v>92</v>
      </c>
      <c r="H69" s="27" t="s">
        <v>92</v>
      </c>
      <c r="I69" s="31" t="s">
        <v>213</v>
      </c>
      <c r="J69" s="28" t="s">
        <v>99</v>
      </c>
      <c r="K69" s="107">
        <v>58</v>
      </c>
      <c r="L69" s="33">
        <v>36</v>
      </c>
      <c r="M69" s="33">
        <v>18</v>
      </c>
      <c r="N69" s="33">
        <v>4</v>
      </c>
      <c r="O69" s="106">
        <f t="shared" si="25"/>
        <v>288</v>
      </c>
      <c r="P69" s="33">
        <v>222</v>
      </c>
      <c r="Q69" s="33">
        <v>48</v>
      </c>
      <c r="R69" s="33">
        <v>18</v>
      </c>
      <c r="S69" s="107">
        <f t="shared" si="21"/>
        <v>36</v>
      </c>
      <c r="T69" s="33">
        <v>0</v>
      </c>
      <c r="U69" s="33">
        <v>24</v>
      </c>
      <c r="V69" s="33">
        <v>12</v>
      </c>
      <c r="W69" s="33">
        <v>0</v>
      </c>
      <c r="X69" s="33">
        <v>0</v>
      </c>
      <c r="Y69" s="33">
        <v>0</v>
      </c>
      <c r="Z69" s="107">
        <f t="shared" si="22"/>
        <v>18</v>
      </c>
      <c r="AA69" s="33">
        <v>0</v>
      </c>
      <c r="AB69" s="33">
        <v>8</v>
      </c>
      <c r="AC69" s="33">
        <v>0</v>
      </c>
      <c r="AD69" s="33">
        <v>0</v>
      </c>
      <c r="AE69" s="33">
        <v>10</v>
      </c>
      <c r="AF69" s="33">
        <v>0</v>
      </c>
      <c r="AG69" s="106">
        <f t="shared" si="23"/>
        <v>4</v>
      </c>
      <c r="AH69" s="33">
        <v>0</v>
      </c>
      <c r="AI69" s="33">
        <v>2</v>
      </c>
      <c r="AJ69" s="33">
        <v>2</v>
      </c>
      <c r="AK69" s="33">
        <v>0</v>
      </c>
      <c r="AL69" s="33">
        <v>0</v>
      </c>
      <c r="AM69" s="33">
        <v>0</v>
      </c>
      <c r="AN69" s="120">
        <f t="shared" si="24"/>
        <v>0.37931034482758619</v>
      </c>
      <c r="AO69" s="120">
        <f t="shared" si="20"/>
        <v>6.8965517241379309E-2</v>
      </c>
      <c r="AP69" s="27" t="s">
        <v>93</v>
      </c>
      <c r="AQ69" s="27" t="s">
        <v>85</v>
      </c>
      <c r="AR69" s="35" t="s">
        <v>97</v>
      </c>
      <c r="AS69" s="27" t="s">
        <v>87</v>
      </c>
      <c r="AT69" s="35" t="s">
        <v>100</v>
      </c>
      <c r="AU69" s="35" t="s">
        <v>135</v>
      </c>
      <c r="AV69" s="36">
        <v>4.4191145000000001</v>
      </c>
      <c r="AW69" s="43"/>
      <c r="AX69" s="43"/>
      <c r="AY69" s="43"/>
      <c r="AZ69" s="37"/>
      <c r="BA69" s="37"/>
      <c r="BB69" s="37"/>
      <c r="BC69" s="123">
        <f t="shared" si="1"/>
        <v>4.4191145000000001</v>
      </c>
      <c r="BD69" s="36" t="s">
        <v>111</v>
      </c>
      <c r="BE69" s="44"/>
      <c r="BF69" s="44">
        <v>0.7</v>
      </c>
      <c r="BG69" s="44">
        <v>3.9E-2</v>
      </c>
      <c r="BH69" s="124">
        <f t="shared" si="2"/>
        <v>5.1581144999999999</v>
      </c>
      <c r="BI69" s="59">
        <f t="shared" si="16"/>
        <v>8.893300862068966E-2</v>
      </c>
      <c r="BJ69" s="39" t="s">
        <v>102</v>
      </c>
      <c r="BK69" s="136">
        <v>50</v>
      </c>
      <c r="BL69" s="137">
        <v>25</v>
      </c>
      <c r="BM69" s="137">
        <v>80</v>
      </c>
      <c r="BN69" s="137">
        <v>70</v>
      </c>
      <c r="BO69" s="137">
        <v>0</v>
      </c>
      <c r="BP69" s="137">
        <v>20</v>
      </c>
      <c r="BQ69" s="138">
        <f t="shared" si="3"/>
        <v>75</v>
      </c>
      <c r="BR69" s="138">
        <f t="shared" si="4"/>
        <v>150</v>
      </c>
      <c r="BS69" s="138">
        <f t="shared" si="5"/>
        <v>20</v>
      </c>
      <c r="BT69" s="138">
        <f t="shared" si="6"/>
        <v>245</v>
      </c>
      <c r="BU69" s="35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</row>
    <row r="70" spans="1:114" ht="13.5" hidden="1" customHeight="1">
      <c r="A70" s="54" t="s">
        <v>288</v>
      </c>
      <c r="B70" s="29" t="s">
        <v>289</v>
      </c>
      <c r="C70" s="28" t="s">
        <v>150</v>
      </c>
      <c r="D70" s="29" t="s">
        <v>150</v>
      </c>
      <c r="E70" s="28" t="s">
        <v>151</v>
      </c>
      <c r="F70" s="54" t="s">
        <v>108</v>
      </c>
      <c r="G70" s="27" t="s">
        <v>80</v>
      </c>
      <c r="H70" s="27" t="s">
        <v>81</v>
      </c>
      <c r="I70" s="31" t="s">
        <v>158</v>
      </c>
      <c r="J70" s="47" t="s">
        <v>135</v>
      </c>
      <c r="K70" s="113">
        <v>49</v>
      </c>
      <c r="L70" s="33">
        <v>45</v>
      </c>
      <c r="M70" s="33">
        <v>4</v>
      </c>
      <c r="N70" s="33">
        <v>0</v>
      </c>
      <c r="O70" s="106">
        <f t="shared" si="25"/>
        <v>214</v>
      </c>
      <c r="P70" s="33">
        <v>194</v>
      </c>
      <c r="Q70" s="33">
        <v>20</v>
      </c>
      <c r="R70" s="33">
        <v>0</v>
      </c>
      <c r="S70" s="107">
        <f t="shared" si="21"/>
        <v>45</v>
      </c>
      <c r="T70" s="33">
        <v>0</v>
      </c>
      <c r="U70" s="33">
        <v>33</v>
      </c>
      <c r="V70" s="33">
        <v>10</v>
      </c>
      <c r="W70" s="33">
        <v>2</v>
      </c>
      <c r="X70" s="33">
        <v>0</v>
      </c>
      <c r="Y70" s="33">
        <v>0</v>
      </c>
      <c r="Z70" s="107">
        <f t="shared" si="22"/>
        <v>4</v>
      </c>
      <c r="AA70" s="33">
        <v>0</v>
      </c>
      <c r="AB70" s="33">
        <v>0</v>
      </c>
      <c r="AC70" s="33">
        <v>4</v>
      </c>
      <c r="AD70" s="33">
        <v>0</v>
      </c>
      <c r="AE70" s="33">
        <v>0</v>
      </c>
      <c r="AF70" s="33">
        <v>0</v>
      </c>
      <c r="AG70" s="106">
        <f t="shared" si="23"/>
        <v>0</v>
      </c>
      <c r="AH70" s="33">
        <v>0</v>
      </c>
      <c r="AI70" s="33">
        <v>0</v>
      </c>
      <c r="AJ70" s="33">
        <v>0</v>
      </c>
      <c r="AK70" s="33">
        <v>0</v>
      </c>
      <c r="AL70" s="33">
        <v>0</v>
      </c>
      <c r="AM70" s="33">
        <v>0</v>
      </c>
      <c r="AN70" s="120">
        <f t="shared" si="24"/>
        <v>8.1632653061224483E-2</v>
      </c>
      <c r="AO70" s="120">
        <f t="shared" si="20"/>
        <v>0</v>
      </c>
      <c r="AP70" s="35" t="s">
        <v>84</v>
      </c>
      <c r="AQ70" s="27" t="s">
        <v>85</v>
      </c>
      <c r="AR70" s="35" t="s">
        <v>158</v>
      </c>
      <c r="AS70" s="47" t="s">
        <v>135</v>
      </c>
      <c r="AT70" s="35" t="s">
        <v>82</v>
      </c>
      <c r="AU70" s="47" t="s">
        <v>134</v>
      </c>
      <c r="AV70" s="36">
        <v>2.2599999999999998</v>
      </c>
      <c r="AW70" s="36">
        <v>1.621</v>
      </c>
      <c r="AX70" s="36"/>
      <c r="AY70" s="36"/>
      <c r="AZ70" s="36"/>
      <c r="BA70" s="37"/>
      <c r="BB70" s="37"/>
      <c r="BC70" s="123">
        <f t="shared" ref="BC70:BC123" si="26">SUM(AV70:BB70)</f>
        <v>3.8809999999999998</v>
      </c>
      <c r="BD70" s="24"/>
      <c r="BE70" s="24"/>
      <c r="BF70" s="24"/>
      <c r="BG70" s="24"/>
      <c r="BH70" s="124">
        <f t="shared" ref="BH70:BH123" si="27">BC70+BF70+BG70+BE70</f>
        <v>3.8809999999999998</v>
      </c>
      <c r="BI70" s="45">
        <f t="shared" si="16"/>
        <v>7.9204081632653051E-2</v>
      </c>
      <c r="BJ70" s="39" t="s">
        <v>102</v>
      </c>
      <c r="BK70" s="136">
        <v>50</v>
      </c>
      <c r="BL70" s="137">
        <v>25</v>
      </c>
      <c r="BM70" s="137">
        <v>40</v>
      </c>
      <c r="BN70" s="137">
        <v>70</v>
      </c>
      <c r="BO70" s="137">
        <v>0</v>
      </c>
      <c r="BP70" s="137">
        <v>10</v>
      </c>
      <c r="BQ70" s="138">
        <f t="shared" ref="BQ70:BQ123" si="28">BK70+BL70</f>
        <v>75</v>
      </c>
      <c r="BR70" s="138">
        <f t="shared" ref="BR70:BR123" si="29">BM70+BN70</f>
        <v>110</v>
      </c>
      <c r="BS70" s="138">
        <f t="shared" ref="BS70:BS123" si="30">BO70+BP70</f>
        <v>10</v>
      </c>
      <c r="BT70" s="138">
        <f t="shared" ref="BT70:BT123" si="31">BQ70+BR70+BS70</f>
        <v>195</v>
      </c>
      <c r="BU70" s="55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</row>
    <row r="71" spans="1:114" ht="13.5" hidden="1" customHeight="1">
      <c r="A71" s="54" t="s">
        <v>290</v>
      </c>
      <c r="B71" s="29" t="s">
        <v>291</v>
      </c>
      <c r="C71" s="28" t="s">
        <v>150</v>
      </c>
      <c r="D71" s="29" t="s">
        <v>150</v>
      </c>
      <c r="E71" s="28" t="s">
        <v>151</v>
      </c>
      <c r="F71" s="54" t="s">
        <v>108</v>
      </c>
      <c r="G71" s="27" t="s">
        <v>80</v>
      </c>
      <c r="H71" s="27" t="s">
        <v>80</v>
      </c>
      <c r="I71" s="31" t="s">
        <v>158</v>
      </c>
      <c r="J71" s="47" t="s">
        <v>135</v>
      </c>
      <c r="K71" s="113">
        <v>31</v>
      </c>
      <c r="L71" s="33">
        <v>22</v>
      </c>
      <c r="M71" s="33">
        <v>9</v>
      </c>
      <c r="N71" s="33">
        <v>0</v>
      </c>
      <c r="O71" s="106">
        <f t="shared" si="25"/>
        <v>152</v>
      </c>
      <c r="P71" s="33">
        <v>110</v>
      </c>
      <c r="Q71" s="33">
        <v>42</v>
      </c>
      <c r="R71" s="33">
        <v>0</v>
      </c>
      <c r="S71" s="107">
        <f t="shared" si="21"/>
        <v>22</v>
      </c>
      <c r="T71" s="33">
        <v>0</v>
      </c>
      <c r="U71" s="33">
        <v>8</v>
      </c>
      <c r="V71" s="33">
        <v>6</v>
      </c>
      <c r="W71" s="33">
        <v>8</v>
      </c>
      <c r="X71" s="33">
        <v>0</v>
      </c>
      <c r="Y71" s="33">
        <v>0</v>
      </c>
      <c r="Z71" s="107">
        <f t="shared" si="22"/>
        <v>9</v>
      </c>
      <c r="AA71" s="33">
        <v>0</v>
      </c>
      <c r="AB71" s="33">
        <v>7</v>
      </c>
      <c r="AC71" s="33">
        <v>0</v>
      </c>
      <c r="AD71" s="33">
        <v>0</v>
      </c>
      <c r="AE71" s="33">
        <v>2</v>
      </c>
      <c r="AF71" s="33">
        <v>0</v>
      </c>
      <c r="AG71" s="106">
        <f t="shared" si="23"/>
        <v>0</v>
      </c>
      <c r="AH71" s="33">
        <v>0</v>
      </c>
      <c r="AI71" s="33">
        <v>0</v>
      </c>
      <c r="AJ71" s="33">
        <v>0</v>
      </c>
      <c r="AK71" s="33">
        <v>0</v>
      </c>
      <c r="AL71" s="33">
        <v>0</v>
      </c>
      <c r="AM71" s="33">
        <v>0</v>
      </c>
      <c r="AN71" s="120">
        <f t="shared" si="24"/>
        <v>0.29032258064516131</v>
      </c>
      <c r="AO71" s="120">
        <f t="shared" si="20"/>
        <v>0</v>
      </c>
      <c r="AP71" s="27" t="s">
        <v>93</v>
      </c>
      <c r="AQ71" s="27" t="s">
        <v>85</v>
      </c>
      <c r="AR71" s="35" t="s">
        <v>158</v>
      </c>
      <c r="AS71" s="47" t="s">
        <v>135</v>
      </c>
      <c r="AT71" s="35" t="s">
        <v>82</v>
      </c>
      <c r="AU71" s="47" t="s">
        <v>134</v>
      </c>
      <c r="AV71" s="36">
        <v>1.855</v>
      </c>
      <c r="AW71" s="36">
        <v>1.855</v>
      </c>
      <c r="AX71" s="36"/>
      <c r="AY71" s="36"/>
      <c r="AZ71" s="36"/>
      <c r="BA71" s="37"/>
      <c r="BB71" s="37"/>
      <c r="BC71" s="123">
        <f t="shared" si="26"/>
        <v>3.71</v>
      </c>
      <c r="BD71" s="24"/>
      <c r="BE71" s="24"/>
      <c r="BF71" s="24"/>
      <c r="BG71" s="24"/>
      <c r="BH71" s="124">
        <f t="shared" si="27"/>
        <v>3.71</v>
      </c>
      <c r="BI71" s="45">
        <f t="shared" si="16"/>
        <v>0.11967741935483871</v>
      </c>
      <c r="BJ71" s="39" t="s">
        <v>102</v>
      </c>
      <c r="BK71" s="136">
        <v>50</v>
      </c>
      <c r="BL71" s="137">
        <v>25</v>
      </c>
      <c r="BM71" s="137">
        <v>40</v>
      </c>
      <c r="BN71" s="137">
        <v>70</v>
      </c>
      <c r="BO71" s="137">
        <v>0</v>
      </c>
      <c r="BP71" s="137">
        <v>20</v>
      </c>
      <c r="BQ71" s="138">
        <f t="shared" si="28"/>
        <v>75</v>
      </c>
      <c r="BR71" s="138">
        <f t="shared" si="29"/>
        <v>110</v>
      </c>
      <c r="BS71" s="138">
        <f t="shared" si="30"/>
        <v>20</v>
      </c>
      <c r="BT71" s="138">
        <f t="shared" si="31"/>
        <v>205</v>
      </c>
      <c r="BU71" s="55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</row>
    <row r="72" spans="1:114" ht="13.5" hidden="1" customHeight="1">
      <c r="A72" s="54" t="s">
        <v>292</v>
      </c>
      <c r="B72" s="30" t="s">
        <v>293</v>
      </c>
      <c r="C72" s="28" t="s">
        <v>294</v>
      </c>
      <c r="D72" s="29" t="s">
        <v>295</v>
      </c>
      <c r="E72" s="28" t="s">
        <v>107</v>
      </c>
      <c r="F72" s="54" t="s">
        <v>108</v>
      </c>
      <c r="G72" s="27" t="s">
        <v>80</v>
      </c>
      <c r="H72" s="27" t="s">
        <v>80</v>
      </c>
      <c r="I72" s="31" t="s">
        <v>109</v>
      </c>
      <c r="J72" s="47" t="s">
        <v>134</v>
      </c>
      <c r="K72" s="112">
        <v>0</v>
      </c>
      <c r="L72" s="33">
        <v>19</v>
      </c>
      <c r="M72" s="33">
        <v>9</v>
      </c>
      <c r="N72" s="33">
        <v>2</v>
      </c>
      <c r="O72" s="107">
        <f t="shared" si="25"/>
        <v>129</v>
      </c>
      <c r="P72" s="33">
        <v>85</v>
      </c>
      <c r="Q72" s="33">
        <v>36</v>
      </c>
      <c r="R72" s="33">
        <v>8</v>
      </c>
      <c r="S72" s="106">
        <v>0</v>
      </c>
      <c r="T72" s="33">
        <v>0</v>
      </c>
      <c r="U72" s="33">
        <v>14</v>
      </c>
      <c r="V72" s="33">
        <v>5</v>
      </c>
      <c r="W72" s="33">
        <v>0</v>
      </c>
      <c r="X72" s="33">
        <v>0</v>
      </c>
      <c r="Y72" s="33">
        <v>0</v>
      </c>
      <c r="Z72" s="107">
        <v>0</v>
      </c>
      <c r="AA72" s="33">
        <v>0</v>
      </c>
      <c r="AB72" s="33">
        <v>9</v>
      </c>
      <c r="AC72" s="33">
        <v>0</v>
      </c>
      <c r="AD72" s="33">
        <v>0</v>
      </c>
      <c r="AE72" s="33">
        <v>0</v>
      </c>
      <c r="AF72" s="33">
        <v>0</v>
      </c>
      <c r="AG72" s="107">
        <v>0</v>
      </c>
      <c r="AH72" s="33">
        <v>0</v>
      </c>
      <c r="AI72" s="33">
        <v>2</v>
      </c>
      <c r="AJ72" s="33">
        <v>0</v>
      </c>
      <c r="AK72" s="33">
        <v>0</v>
      </c>
      <c r="AL72" s="33">
        <v>0</v>
      </c>
      <c r="AM72" s="33">
        <v>0</v>
      </c>
      <c r="AN72" s="120">
        <f>(M72+N72)/BV72</f>
        <v>0.36666666666666664</v>
      </c>
      <c r="AO72" s="120">
        <f>N72/BV72</f>
        <v>6.6666666666666666E-2</v>
      </c>
      <c r="AP72" s="27" t="s">
        <v>93</v>
      </c>
      <c r="AQ72" s="27" t="s">
        <v>85</v>
      </c>
      <c r="AR72" s="35" t="s">
        <v>109</v>
      </c>
      <c r="AS72" s="47" t="s">
        <v>134</v>
      </c>
      <c r="AT72" s="35" t="s">
        <v>120</v>
      </c>
      <c r="AU72" s="47" t="s">
        <v>87</v>
      </c>
      <c r="AV72" s="36">
        <v>0.85609254999999995</v>
      </c>
      <c r="AW72" s="36"/>
      <c r="AX72" s="36"/>
      <c r="AY72" s="36"/>
      <c r="AZ72" s="36">
        <v>2.1139999999999999</v>
      </c>
      <c r="BA72" s="37"/>
      <c r="BB72" s="37"/>
      <c r="BC72" s="123">
        <f t="shared" si="26"/>
        <v>2.9700925499999999</v>
      </c>
      <c r="BD72" s="24"/>
      <c r="BE72" s="24"/>
      <c r="BF72" s="24"/>
      <c r="BG72" s="24"/>
      <c r="BH72" s="124">
        <f t="shared" si="27"/>
        <v>2.9700925499999999</v>
      </c>
      <c r="BI72" s="45">
        <f>BH72/BV72</f>
        <v>9.9003085000000005E-2</v>
      </c>
      <c r="BJ72" s="39" t="s">
        <v>88</v>
      </c>
      <c r="BK72" s="136">
        <v>30</v>
      </c>
      <c r="BL72" s="137">
        <v>5</v>
      </c>
      <c r="BM72" s="137">
        <v>50</v>
      </c>
      <c r="BN72" s="137">
        <v>30</v>
      </c>
      <c r="BO72" s="137">
        <v>0</v>
      </c>
      <c r="BP72" s="137">
        <v>20</v>
      </c>
      <c r="BQ72" s="138">
        <f t="shared" si="28"/>
        <v>35</v>
      </c>
      <c r="BR72" s="138">
        <f t="shared" si="29"/>
        <v>80</v>
      </c>
      <c r="BS72" s="138">
        <f t="shared" si="30"/>
        <v>20</v>
      </c>
      <c r="BT72" s="138">
        <f t="shared" si="31"/>
        <v>135</v>
      </c>
      <c r="BU72" s="27" t="s">
        <v>123</v>
      </c>
      <c r="BV72" s="202">
        <v>30</v>
      </c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</row>
    <row r="73" spans="1:114" ht="12.75" customHeight="1">
      <c r="A73" s="25" t="s">
        <v>296</v>
      </c>
      <c r="B73" s="30" t="s">
        <v>297</v>
      </c>
      <c r="C73" s="30" t="s">
        <v>298</v>
      </c>
      <c r="D73" s="30" t="s">
        <v>133</v>
      </c>
      <c r="E73" s="28" t="s">
        <v>78</v>
      </c>
      <c r="F73" s="25" t="s">
        <v>108</v>
      </c>
      <c r="G73" s="30" t="s">
        <v>92</v>
      </c>
      <c r="H73" s="30" t="s">
        <v>92</v>
      </c>
      <c r="I73" s="58" t="s">
        <v>109</v>
      </c>
      <c r="J73" s="58" t="s">
        <v>87</v>
      </c>
      <c r="K73" s="107">
        <v>3</v>
      </c>
      <c r="L73" s="33">
        <v>0</v>
      </c>
      <c r="M73" s="33">
        <v>0</v>
      </c>
      <c r="N73" s="33">
        <v>3</v>
      </c>
      <c r="O73" s="107">
        <f t="shared" si="25"/>
        <v>12</v>
      </c>
      <c r="P73" s="33">
        <v>0</v>
      </c>
      <c r="Q73" s="33">
        <v>0</v>
      </c>
      <c r="R73" s="33">
        <v>12</v>
      </c>
      <c r="S73" s="107">
        <f>SUM(T73:Y73)</f>
        <v>0</v>
      </c>
      <c r="T73" s="33">
        <v>0</v>
      </c>
      <c r="U73" s="33">
        <v>0</v>
      </c>
      <c r="V73" s="33">
        <v>0</v>
      </c>
      <c r="W73" s="33">
        <v>0</v>
      </c>
      <c r="X73" s="33">
        <v>0</v>
      </c>
      <c r="Y73" s="33">
        <v>0</v>
      </c>
      <c r="Z73" s="107">
        <f>SUM(AA73:AF73)</f>
        <v>0</v>
      </c>
      <c r="AA73" s="33">
        <v>0</v>
      </c>
      <c r="AB73" s="33">
        <v>0</v>
      </c>
      <c r="AC73" s="33">
        <v>0</v>
      </c>
      <c r="AD73" s="33">
        <v>0</v>
      </c>
      <c r="AE73" s="33">
        <v>0</v>
      </c>
      <c r="AF73" s="33">
        <v>0</v>
      </c>
      <c r="AG73" s="107">
        <f>SUM(AH73:AM73)</f>
        <v>3</v>
      </c>
      <c r="AH73" s="33">
        <v>0</v>
      </c>
      <c r="AI73" s="33">
        <v>3</v>
      </c>
      <c r="AJ73" s="33">
        <v>0</v>
      </c>
      <c r="AK73" s="33">
        <v>0</v>
      </c>
      <c r="AL73" s="33">
        <v>0</v>
      </c>
      <c r="AM73" s="33">
        <v>0</v>
      </c>
      <c r="AN73" s="120">
        <f>(Z73+AG73)/K73</f>
        <v>1</v>
      </c>
      <c r="AO73" s="120">
        <f>N73/K73</f>
        <v>1</v>
      </c>
      <c r="AP73" s="27" t="s">
        <v>93</v>
      </c>
      <c r="AQ73" s="27" t="s">
        <v>85</v>
      </c>
      <c r="AR73" s="58" t="s">
        <v>109</v>
      </c>
      <c r="AS73" s="58" t="s">
        <v>87</v>
      </c>
      <c r="AT73" s="58" t="s">
        <v>109</v>
      </c>
      <c r="AU73" s="35" t="s">
        <v>119</v>
      </c>
      <c r="AV73" s="36">
        <v>0</v>
      </c>
      <c r="AW73" s="43"/>
      <c r="AX73" s="43"/>
      <c r="AY73" s="43"/>
      <c r="AZ73" s="43">
        <v>0.31305899999999998</v>
      </c>
      <c r="BA73" s="37"/>
      <c r="BB73" s="37"/>
      <c r="BC73" s="123">
        <f t="shared" si="26"/>
        <v>0.31305899999999998</v>
      </c>
      <c r="BD73" s="36" t="s">
        <v>111</v>
      </c>
      <c r="BE73" s="44"/>
      <c r="BF73" s="44"/>
      <c r="BG73" s="44"/>
      <c r="BH73" s="124">
        <f t="shared" si="27"/>
        <v>0.31305899999999998</v>
      </c>
      <c r="BI73" s="59">
        <f>BH73/K73</f>
        <v>0.10435299999999999</v>
      </c>
      <c r="BJ73" s="39" t="s">
        <v>102</v>
      </c>
      <c r="BK73" s="136">
        <v>40</v>
      </c>
      <c r="BL73" s="137">
        <v>40</v>
      </c>
      <c r="BM73" s="137">
        <v>50</v>
      </c>
      <c r="BN73" s="137">
        <v>10</v>
      </c>
      <c r="BO73" s="137">
        <v>20</v>
      </c>
      <c r="BP73" s="137">
        <v>30</v>
      </c>
      <c r="BQ73" s="138">
        <f t="shared" si="28"/>
        <v>80</v>
      </c>
      <c r="BR73" s="138">
        <f t="shared" si="29"/>
        <v>60</v>
      </c>
      <c r="BS73" s="138">
        <f t="shared" si="30"/>
        <v>50</v>
      </c>
      <c r="BT73" s="138">
        <f t="shared" si="31"/>
        <v>190</v>
      </c>
      <c r="BU73" s="27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</row>
    <row r="74" spans="1:114" ht="12.75" hidden="1" customHeight="1">
      <c r="A74" s="25" t="s">
        <v>299</v>
      </c>
      <c r="B74" s="29" t="s">
        <v>300</v>
      </c>
      <c r="C74" s="29" t="s">
        <v>301</v>
      </c>
      <c r="D74" s="29" t="s">
        <v>77</v>
      </c>
      <c r="E74" s="28" t="s">
        <v>78</v>
      </c>
      <c r="F74" s="25" t="s">
        <v>108</v>
      </c>
      <c r="G74" s="30" t="s">
        <v>92</v>
      </c>
      <c r="H74" s="30" t="s">
        <v>92</v>
      </c>
      <c r="I74" s="31" t="s">
        <v>158</v>
      </c>
      <c r="J74" s="47" t="s">
        <v>101</v>
      </c>
      <c r="K74" s="112">
        <v>13</v>
      </c>
      <c r="L74" s="33">
        <v>13</v>
      </c>
      <c r="M74" s="33">
        <v>0</v>
      </c>
      <c r="N74" s="33">
        <v>0</v>
      </c>
      <c r="O74" s="106">
        <f t="shared" si="25"/>
        <v>58</v>
      </c>
      <c r="P74" s="33">
        <v>58</v>
      </c>
      <c r="Q74" s="33">
        <v>0</v>
      </c>
      <c r="R74" s="33">
        <v>0</v>
      </c>
      <c r="S74" s="106">
        <f>SUM(T74:Y74)</f>
        <v>13</v>
      </c>
      <c r="T74" s="33">
        <v>0</v>
      </c>
      <c r="U74" s="33">
        <v>7</v>
      </c>
      <c r="V74" s="33">
        <v>6</v>
      </c>
      <c r="W74" s="33">
        <v>0</v>
      </c>
      <c r="X74" s="33">
        <v>0</v>
      </c>
      <c r="Y74" s="33">
        <v>0</v>
      </c>
      <c r="Z74" s="106">
        <f>SUM(AA74:AF74)</f>
        <v>0</v>
      </c>
      <c r="AA74" s="33">
        <v>0</v>
      </c>
      <c r="AB74" s="33">
        <v>0</v>
      </c>
      <c r="AC74" s="33">
        <v>0</v>
      </c>
      <c r="AD74" s="33">
        <v>0</v>
      </c>
      <c r="AE74" s="33">
        <v>0</v>
      </c>
      <c r="AF74" s="33">
        <v>0</v>
      </c>
      <c r="AG74" s="106">
        <f>SUM(AH74:AM74)</f>
        <v>0</v>
      </c>
      <c r="AH74" s="24">
        <v>0</v>
      </c>
      <c r="AI74" s="33">
        <v>0</v>
      </c>
      <c r="AJ74" s="33">
        <v>0</v>
      </c>
      <c r="AK74" s="24">
        <v>0</v>
      </c>
      <c r="AL74" s="24">
        <v>0</v>
      </c>
      <c r="AM74" s="24">
        <v>0</v>
      </c>
      <c r="AN74" s="120">
        <f>(M74+N74)/K74</f>
        <v>0</v>
      </c>
      <c r="AO74" s="120">
        <f>N74/K74</f>
        <v>0</v>
      </c>
      <c r="AP74" s="27" t="s">
        <v>84</v>
      </c>
      <c r="AQ74" s="29" t="s">
        <v>85</v>
      </c>
      <c r="AR74" s="35" t="s">
        <v>158</v>
      </c>
      <c r="AS74" s="47" t="s">
        <v>110</v>
      </c>
      <c r="AT74" s="35" t="s">
        <v>82</v>
      </c>
      <c r="AU74" s="27" t="s">
        <v>83</v>
      </c>
      <c r="AV74" s="36">
        <v>0.2</v>
      </c>
      <c r="AW74" s="36">
        <v>0.91129048000000001</v>
      </c>
      <c r="AX74" s="37"/>
      <c r="AY74" s="37"/>
      <c r="AZ74" s="37"/>
      <c r="BA74" s="37"/>
      <c r="BB74" s="37"/>
      <c r="BC74" s="123">
        <f t="shared" si="26"/>
        <v>1.1112904800000001</v>
      </c>
      <c r="BD74" s="36" t="s">
        <v>111</v>
      </c>
      <c r="BE74" s="49"/>
      <c r="BF74" s="49"/>
      <c r="BG74" s="49"/>
      <c r="BH74" s="124">
        <f t="shared" si="27"/>
        <v>1.1112904800000001</v>
      </c>
      <c r="BI74" s="45">
        <f>BH74/K74</f>
        <v>8.548388307692309E-2</v>
      </c>
      <c r="BJ74" s="39" t="s">
        <v>88</v>
      </c>
      <c r="BK74" s="136">
        <v>40</v>
      </c>
      <c r="BL74" s="137">
        <v>20</v>
      </c>
      <c r="BM74" s="137">
        <v>0</v>
      </c>
      <c r="BN74" s="137">
        <v>30</v>
      </c>
      <c r="BO74" s="137">
        <v>20</v>
      </c>
      <c r="BP74" s="137">
        <v>10</v>
      </c>
      <c r="BQ74" s="138">
        <f t="shared" si="28"/>
        <v>60</v>
      </c>
      <c r="BR74" s="138">
        <f t="shared" si="29"/>
        <v>30</v>
      </c>
      <c r="BS74" s="138">
        <f t="shared" si="30"/>
        <v>30</v>
      </c>
      <c r="BT74" s="138">
        <f t="shared" si="31"/>
        <v>120</v>
      </c>
      <c r="BU74" s="27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</row>
    <row r="75" spans="1:114" ht="13.5" hidden="1" customHeight="1">
      <c r="A75" s="25" t="s">
        <v>302</v>
      </c>
      <c r="B75" s="29" t="s">
        <v>303</v>
      </c>
      <c r="C75" s="29" t="s">
        <v>301</v>
      </c>
      <c r="D75" s="29" t="s">
        <v>77</v>
      </c>
      <c r="E75" s="28" t="s">
        <v>78</v>
      </c>
      <c r="F75" s="25" t="s">
        <v>108</v>
      </c>
      <c r="G75" s="30" t="s">
        <v>92</v>
      </c>
      <c r="H75" s="30" t="s">
        <v>92</v>
      </c>
      <c r="I75" s="31" t="s">
        <v>158</v>
      </c>
      <c r="J75" s="47" t="s">
        <v>101</v>
      </c>
      <c r="K75" s="112">
        <v>31</v>
      </c>
      <c r="L75" s="33">
        <v>20</v>
      </c>
      <c r="M75" s="33">
        <v>8</v>
      </c>
      <c r="N75" s="33">
        <v>3</v>
      </c>
      <c r="O75" s="106">
        <f t="shared" si="25"/>
        <v>144</v>
      </c>
      <c r="P75" s="33">
        <v>91</v>
      </c>
      <c r="Q75" s="33">
        <v>40</v>
      </c>
      <c r="R75" s="33">
        <v>13</v>
      </c>
      <c r="S75" s="106">
        <f>SUM(T75:Y75)</f>
        <v>20</v>
      </c>
      <c r="T75" s="33">
        <v>0</v>
      </c>
      <c r="U75" s="33">
        <v>11</v>
      </c>
      <c r="V75" s="33">
        <v>7</v>
      </c>
      <c r="W75" s="33">
        <v>2</v>
      </c>
      <c r="X75" s="33">
        <v>0</v>
      </c>
      <c r="Y75" s="33">
        <v>0</v>
      </c>
      <c r="Z75" s="106">
        <f>SUM(AA75:AF75)</f>
        <v>8</v>
      </c>
      <c r="AA75" s="33">
        <v>0</v>
      </c>
      <c r="AB75" s="33">
        <v>6</v>
      </c>
      <c r="AC75" s="33">
        <v>0</v>
      </c>
      <c r="AD75" s="33">
        <v>0</v>
      </c>
      <c r="AE75" s="33">
        <v>2</v>
      </c>
      <c r="AF75" s="33">
        <v>0</v>
      </c>
      <c r="AG75" s="106">
        <f>SUM(AH75:AM75)</f>
        <v>3</v>
      </c>
      <c r="AH75" s="24">
        <v>0</v>
      </c>
      <c r="AI75" s="33">
        <v>2</v>
      </c>
      <c r="AJ75" s="33">
        <v>1</v>
      </c>
      <c r="AK75" s="24">
        <v>0</v>
      </c>
      <c r="AL75" s="24">
        <v>0</v>
      </c>
      <c r="AM75" s="24">
        <v>0</v>
      </c>
      <c r="AN75" s="120">
        <f>(M75+N75)/K75</f>
        <v>0.35483870967741937</v>
      </c>
      <c r="AO75" s="120">
        <f>N75/K75</f>
        <v>9.6774193548387094E-2</v>
      </c>
      <c r="AP75" s="27" t="s">
        <v>93</v>
      </c>
      <c r="AQ75" s="29" t="s">
        <v>85</v>
      </c>
      <c r="AR75" s="35" t="s">
        <v>158</v>
      </c>
      <c r="AS75" s="47" t="s">
        <v>110</v>
      </c>
      <c r="AT75" s="35" t="s">
        <v>82</v>
      </c>
      <c r="AU75" s="27" t="s">
        <v>83</v>
      </c>
      <c r="AV75" s="36">
        <v>2.5</v>
      </c>
      <c r="AW75" s="36">
        <v>0.55225064999999995</v>
      </c>
      <c r="AX75" s="37"/>
      <c r="AY75" s="37"/>
      <c r="AZ75" s="37"/>
      <c r="BA75" s="37"/>
      <c r="BB75" s="37"/>
      <c r="BC75" s="123">
        <f t="shared" si="26"/>
        <v>3.05225065</v>
      </c>
      <c r="BD75" s="36" t="s">
        <v>111</v>
      </c>
      <c r="BE75" s="49"/>
      <c r="BF75" s="49">
        <v>0.6</v>
      </c>
      <c r="BG75" s="49"/>
      <c r="BH75" s="124">
        <f t="shared" si="27"/>
        <v>3.65225065</v>
      </c>
      <c r="BI75" s="45">
        <f>BH75/K75</f>
        <v>0.1178145370967742</v>
      </c>
      <c r="BJ75" s="39" t="s">
        <v>88</v>
      </c>
      <c r="BK75" s="136">
        <v>40</v>
      </c>
      <c r="BL75" s="137">
        <v>20</v>
      </c>
      <c r="BM75" s="137">
        <v>0</v>
      </c>
      <c r="BN75" s="137">
        <v>30</v>
      </c>
      <c r="BO75" s="137">
        <v>20</v>
      </c>
      <c r="BP75" s="137">
        <v>20</v>
      </c>
      <c r="BQ75" s="138">
        <f t="shared" si="28"/>
        <v>60</v>
      </c>
      <c r="BR75" s="138">
        <f t="shared" si="29"/>
        <v>30</v>
      </c>
      <c r="BS75" s="138">
        <f t="shared" si="30"/>
        <v>40</v>
      </c>
      <c r="BT75" s="138">
        <f t="shared" si="31"/>
        <v>130</v>
      </c>
      <c r="BU75" s="27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</row>
    <row r="76" spans="1:114" ht="12.75" hidden="1" customHeight="1">
      <c r="A76" s="54" t="s">
        <v>304</v>
      </c>
      <c r="B76" s="58" t="s">
        <v>305</v>
      </c>
      <c r="C76" s="58" t="s">
        <v>301</v>
      </c>
      <c r="D76" s="47" t="s">
        <v>77</v>
      </c>
      <c r="E76" s="28" t="s">
        <v>78</v>
      </c>
      <c r="F76" s="54" t="s">
        <v>79</v>
      </c>
      <c r="G76" s="47" t="s">
        <v>80</v>
      </c>
      <c r="H76" s="47" t="s">
        <v>80</v>
      </c>
      <c r="I76" s="47" t="s">
        <v>109</v>
      </c>
      <c r="J76" s="47" t="s">
        <v>135</v>
      </c>
      <c r="K76" s="112">
        <v>0</v>
      </c>
      <c r="L76" s="33">
        <v>29</v>
      </c>
      <c r="M76" s="33">
        <v>14</v>
      </c>
      <c r="N76" s="33">
        <v>2</v>
      </c>
      <c r="O76" s="106">
        <f t="shared" si="25"/>
        <v>189</v>
      </c>
      <c r="P76" s="33">
        <v>116</v>
      </c>
      <c r="Q76" s="33">
        <v>65</v>
      </c>
      <c r="R76" s="33">
        <v>8</v>
      </c>
      <c r="S76" s="106">
        <v>0</v>
      </c>
      <c r="T76" s="33">
        <v>0</v>
      </c>
      <c r="U76" s="33">
        <v>18</v>
      </c>
      <c r="V76" s="33">
        <v>11</v>
      </c>
      <c r="W76" s="33">
        <v>0</v>
      </c>
      <c r="X76" s="33">
        <v>0</v>
      </c>
      <c r="Y76" s="33">
        <v>0</v>
      </c>
      <c r="Z76" s="106">
        <v>0</v>
      </c>
      <c r="AA76" s="33">
        <v>0</v>
      </c>
      <c r="AB76" s="33">
        <v>8</v>
      </c>
      <c r="AC76" s="33">
        <v>3</v>
      </c>
      <c r="AD76" s="33">
        <v>3</v>
      </c>
      <c r="AE76" s="33">
        <v>0</v>
      </c>
      <c r="AF76" s="33">
        <v>0</v>
      </c>
      <c r="AG76" s="106">
        <v>0</v>
      </c>
      <c r="AH76" s="33">
        <v>0</v>
      </c>
      <c r="AI76" s="33">
        <v>2</v>
      </c>
      <c r="AJ76" s="33">
        <v>0</v>
      </c>
      <c r="AK76" s="33">
        <v>0</v>
      </c>
      <c r="AL76" s="33">
        <v>0</v>
      </c>
      <c r="AM76" s="33">
        <v>0</v>
      </c>
      <c r="AN76" s="120">
        <f>(M76+N76)/BV76</f>
        <v>0.35555555555555557</v>
      </c>
      <c r="AO76" s="120">
        <f>N76/BV76</f>
        <v>4.4444444444444446E-2</v>
      </c>
      <c r="AP76" s="35" t="s">
        <v>93</v>
      </c>
      <c r="AQ76" s="35" t="s">
        <v>85</v>
      </c>
      <c r="AR76" s="47" t="s">
        <v>109</v>
      </c>
      <c r="AS76" s="47" t="s">
        <v>135</v>
      </c>
      <c r="AT76" s="47" t="s">
        <v>120</v>
      </c>
      <c r="AU76" s="35" t="s">
        <v>119</v>
      </c>
      <c r="AV76" s="36">
        <v>0</v>
      </c>
      <c r="AW76" s="70"/>
      <c r="AX76" s="70"/>
      <c r="AY76" s="36"/>
      <c r="AZ76" s="36">
        <v>1</v>
      </c>
      <c r="BA76" s="36">
        <v>3.008</v>
      </c>
      <c r="BB76" s="36"/>
      <c r="BC76" s="123">
        <f t="shared" si="26"/>
        <v>4.008</v>
      </c>
      <c r="BD76" s="36"/>
      <c r="BE76" s="49"/>
      <c r="BF76" s="49"/>
      <c r="BG76" s="49"/>
      <c r="BH76" s="124">
        <f t="shared" si="27"/>
        <v>4.008</v>
      </c>
      <c r="BI76" s="45">
        <f>BH76/BV76</f>
        <v>8.9066666666666669E-2</v>
      </c>
      <c r="BJ76" s="39" t="s">
        <v>88</v>
      </c>
      <c r="BK76" s="136">
        <v>40</v>
      </c>
      <c r="BL76" s="137">
        <v>20</v>
      </c>
      <c r="BM76" s="137">
        <v>10</v>
      </c>
      <c r="BN76" s="137">
        <v>30</v>
      </c>
      <c r="BO76" s="137">
        <v>0</v>
      </c>
      <c r="BP76" s="137">
        <v>10</v>
      </c>
      <c r="BQ76" s="138">
        <f t="shared" si="28"/>
        <v>60</v>
      </c>
      <c r="BR76" s="138">
        <f t="shared" si="29"/>
        <v>40</v>
      </c>
      <c r="BS76" s="138">
        <f t="shared" si="30"/>
        <v>10</v>
      </c>
      <c r="BT76" s="138">
        <f t="shared" si="31"/>
        <v>110</v>
      </c>
      <c r="BU76" s="27" t="s">
        <v>306</v>
      </c>
      <c r="BV76" s="202">
        <v>45</v>
      </c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</row>
    <row r="77" spans="1:114" ht="13.5" hidden="1" customHeight="1">
      <c r="A77" s="25" t="s">
        <v>307</v>
      </c>
      <c r="B77" s="29" t="s">
        <v>308</v>
      </c>
      <c r="C77" s="29" t="s">
        <v>309</v>
      </c>
      <c r="D77" s="29" t="s">
        <v>127</v>
      </c>
      <c r="E77" s="28" t="s">
        <v>78</v>
      </c>
      <c r="F77" s="25" t="s">
        <v>108</v>
      </c>
      <c r="G77" s="27" t="s">
        <v>80</v>
      </c>
      <c r="H77" s="27" t="s">
        <v>80</v>
      </c>
      <c r="I77" s="31" t="s">
        <v>109</v>
      </c>
      <c r="J77" s="28" t="s">
        <v>101</v>
      </c>
      <c r="K77" s="112">
        <v>6</v>
      </c>
      <c r="L77" s="33">
        <v>3</v>
      </c>
      <c r="M77" s="33">
        <v>3</v>
      </c>
      <c r="N77" s="33">
        <v>0</v>
      </c>
      <c r="O77" s="106">
        <f t="shared" si="25"/>
        <v>24</v>
      </c>
      <c r="P77" s="33">
        <v>12</v>
      </c>
      <c r="Q77" s="33">
        <v>12</v>
      </c>
      <c r="R77" s="33">
        <v>0</v>
      </c>
      <c r="S77" s="106">
        <f>SUM(T77:Y77)</f>
        <v>3</v>
      </c>
      <c r="T77" s="33">
        <v>0</v>
      </c>
      <c r="U77" s="33">
        <v>3</v>
      </c>
      <c r="V77" s="33">
        <v>0</v>
      </c>
      <c r="W77" s="33">
        <v>0</v>
      </c>
      <c r="X77" s="33">
        <v>0</v>
      </c>
      <c r="Y77" s="33">
        <v>0</v>
      </c>
      <c r="Z77" s="106">
        <f>SUM(AA77:AF77)</f>
        <v>3</v>
      </c>
      <c r="AA77" s="33">
        <v>0</v>
      </c>
      <c r="AB77" s="33">
        <v>3</v>
      </c>
      <c r="AC77" s="33">
        <v>0</v>
      </c>
      <c r="AD77" s="33">
        <v>0</v>
      </c>
      <c r="AE77" s="33">
        <v>0</v>
      </c>
      <c r="AF77" s="33">
        <v>0</v>
      </c>
      <c r="AG77" s="106">
        <f>SUM(AH77:AM77)</f>
        <v>0</v>
      </c>
      <c r="AH77" s="33">
        <v>0</v>
      </c>
      <c r="AI77" s="33">
        <v>0</v>
      </c>
      <c r="AJ77" s="33">
        <v>0</v>
      </c>
      <c r="AK77" s="33">
        <v>0</v>
      </c>
      <c r="AL77" s="33">
        <v>0</v>
      </c>
      <c r="AM77" s="33">
        <v>0</v>
      </c>
      <c r="AN77" s="120">
        <f>(M77+N77)/K77</f>
        <v>0.5</v>
      </c>
      <c r="AO77" s="120">
        <f>N77/K77</f>
        <v>0</v>
      </c>
      <c r="AP77" s="27" t="s">
        <v>93</v>
      </c>
      <c r="AQ77" s="29" t="s">
        <v>85</v>
      </c>
      <c r="AR77" s="35" t="s">
        <v>109</v>
      </c>
      <c r="AS77" s="27" t="s">
        <v>101</v>
      </c>
      <c r="AT77" s="35" t="s">
        <v>94</v>
      </c>
      <c r="AU77" s="27" t="s">
        <v>99</v>
      </c>
      <c r="AV77" s="36">
        <v>0</v>
      </c>
      <c r="AW77" s="37"/>
      <c r="AX77" s="37"/>
      <c r="AY77" s="37"/>
      <c r="AZ77" s="43">
        <v>0.2</v>
      </c>
      <c r="BA77" s="43">
        <v>0.38800000000000001</v>
      </c>
      <c r="BB77" s="43"/>
      <c r="BC77" s="123">
        <f t="shared" si="26"/>
        <v>0.58800000000000008</v>
      </c>
      <c r="BD77" s="36"/>
      <c r="BE77" s="49"/>
      <c r="BF77" s="49"/>
      <c r="BG77" s="49"/>
      <c r="BH77" s="124">
        <f t="shared" si="27"/>
        <v>0.58800000000000008</v>
      </c>
      <c r="BI77" s="45">
        <f>BH77/K77</f>
        <v>9.8000000000000018E-2</v>
      </c>
      <c r="BJ77" s="39" t="s">
        <v>88</v>
      </c>
      <c r="BK77" s="136">
        <v>40</v>
      </c>
      <c r="BL77" s="137">
        <v>10</v>
      </c>
      <c r="BM77" s="137">
        <v>50</v>
      </c>
      <c r="BN77" s="137">
        <v>30</v>
      </c>
      <c r="BO77" s="137">
        <v>0</v>
      </c>
      <c r="BP77" s="137">
        <v>10</v>
      </c>
      <c r="BQ77" s="138">
        <f t="shared" si="28"/>
        <v>50</v>
      </c>
      <c r="BR77" s="138">
        <f t="shared" si="29"/>
        <v>80</v>
      </c>
      <c r="BS77" s="138">
        <f t="shared" si="30"/>
        <v>10</v>
      </c>
      <c r="BT77" s="138">
        <f t="shared" si="31"/>
        <v>140</v>
      </c>
      <c r="BU77" s="27"/>
      <c r="BV77" s="8"/>
      <c r="BW77" s="8"/>
      <c r="BX77" s="8"/>
      <c r="BY77" s="71"/>
      <c r="BZ77" s="71"/>
      <c r="CA77" s="71"/>
      <c r="CB77" s="71"/>
      <c r="CC77" s="71"/>
      <c r="CD77" s="71"/>
      <c r="CE77" s="71"/>
      <c r="CF77" s="71"/>
      <c r="CG77" s="71"/>
      <c r="CH77" s="71"/>
      <c r="CI77" s="71"/>
      <c r="CJ77" s="71"/>
      <c r="CK77" s="71"/>
      <c r="CL77" s="71"/>
      <c r="CM77" s="71"/>
      <c r="CN77" s="71"/>
      <c r="CO77" s="71"/>
      <c r="CP77" s="71"/>
      <c r="CQ77" s="71"/>
      <c r="CR77" s="71"/>
      <c r="CS77" s="71"/>
      <c r="CT77" s="71"/>
      <c r="CU77" s="71"/>
      <c r="CV77" s="71"/>
      <c r="CW77" s="71"/>
      <c r="CX77" s="71"/>
      <c r="CY77" s="71"/>
      <c r="CZ77" s="71"/>
      <c r="DA77" s="71"/>
      <c r="DB77" s="71"/>
      <c r="DC77" s="71"/>
      <c r="DD77" s="71"/>
      <c r="DE77" s="71"/>
      <c r="DF77" s="71"/>
      <c r="DG77" s="71"/>
      <c r="DH77" s="71"/>
      <c r="DI77" s="71"/>
      <c r="DJ77" s="71"/>
    </row>
    <row r="78" spans="1:114" ht="12.75" hidden="1" customHeight="1">
      <c r="A78" s="25" t="s">
        <v>310</v>
      </c>
      <c r="B78" s="30" t="s">
        <v>311</v>
      </c>
      <c r="C78" s="29" t="s">
        <v>312</v>
      </c>
      <c r="D78" s="29" t="s">
        <v>313</v>
      </c>
      <c r="E78" s="28" t="s">
        <v>151</v>
      </c>
      <c r="F78" s="25" t="s">
        <v>108</v>
      </c>
      <c r="G78" s="27" t="s">
        <v>80</v>
      </c>
      <c r="H78" s="27" t="s">
        <v>80</v>
      </c>
      <c r="I78" s="31" t="s">
        <v>86</v>
      </c>
      <c r="J78" s="30" t="s">
        <v>87</v>
      </c>
      <c r="K78" s="106">
        <v>48</v>
      </c>
      <c r="L78" s="33">
        <v>31</v>
      </c>
      <c r="M78" s="33">
        <v>17</v>
      </c>
      <c r="N78" s="33">
        <v>0</v>
      </c>
      <c r="O78" s="106">
        <f t="shared" si="25"/>
        <v>210</v>
      </c>
      <c r="P78" s="33">
        <v>132</v>
      </c>
      <c r="Q78" s="33">
        <v>78</v>
      </c>
      <c r="R78" s="33">
        <v>0</v>
      </c>
      <c r="S78" s="106">
        <f>SUM(T78:Y78)</f>
        <v>31</v>
      </c>
      <c r="T78" s="33">
        <v>0</v>
      </c>
      <c r="U78" s="33">
        <v>23</v>
      </c>
      <c r="V78" s="33">
        <v>8</v>
      </c>
      <c r="W78" s="33">
        <v>0</v>
      </c>
      <c r="X78" s="33">
        <v>0</v>
      </c>
      <c r="Y78" s="33">
        <v>0</v>
      </c>
      <c r="Z78" s="106">
        <f>SUM(AA78:AF78)</f>
        <v>17</v>
      </c>
      <c r="AA78" s="33">
        <v>0</v>
      </c>
      <c r="AB78" s="33">
        <v>11</v>
      </c>
      <c r="AC78" s="33">
        <v>4</v>
      </c>
      <c r="AD78" s="33">
        <v>1</v>
      </c>
      <c r="AE78" s="33">
        <v>1</v>
      </c>
      <c r="AF78" s="33">
        <v>0</v>
      </c>
      <c r="AG78" s="106">
        <f>SUM(AH78:AM78)</f>
        <v>0</v>
      </c>
      <c r="AH78" s="33">
        <v>0</v>
      </c>
      <c r="AI78" s="33">
        <v>0</v>
      </c>
      <c r="AJ78" s="33">
        <v>0</v>
      </c>
      <c r="AK78" s="33">
        <v>0</v>
      </c>
      <c r="AL78" s="33">
        <v>0</v>
      </c>
      <c r="AM78" s="33">
        <v>0</v>
      </c>
      <c r="AN78" s="120">
        <f>(M78+N78)/K78</f>
        <v>0.35416666666666669</v>
      </c>
      <c r="AO78" s="120">
        <f>N78/K78</f>
        <v>0</v>
      </c>
      <c r="AP78" s="27" t="s">
        <v>93</v>
      </c>
      <c r="AQ78" s="27" t="s">
        <v>85</v>
      </c>
      <c r="AR78" s="35" t="s">
        <v>86</v>
      </c>
      <c r="AS78" s="30" t="s">
        <v>87</v>
      </c>
      <c r="AT78" s="35" t="s">
        <v>94</v>
      </c>
      <c r="AU78" s="30" t="s">
        <v>119</v>
      </c>
      <c r="AV78" s="36">
        <v>0</v>
      </c>
      <c r="AW78" s="36"/>
      <c r="AX78" s="36"/>
      <c r="AY78" s="36">
        <v>2.351</v>
      </c>
      <c r="AZ78" s="36">
        <v>2.351</v>
      </c>
      <c r="BA78" s="36"/>
      <c r="BB78" s="36"/>
      <c r="BC78" s="123">
        <f t="shared" si="26"/>
        <v>4.702</v>
      </c>
      <c r="BD78" s="36"/>
      <c r="BE78" s="49"/>
      <c r="BF78" s="49"/>
      <c r="BG78" s="49"/>
      <c r="BH78" s="124">
        <f t="shared" si="27"/>
        <v>4.702</v>
      </c>
      <c r="BI78" s="45">
        <f>BH78/K78</f>
        <v>9.7958333333333328E-2</v>
      </c>
      <c r="BJ78" s="39" t="s">
        <v>102</v>
      </c>
      <c r="BK78" s="136">
        <v>50</v>
      </c>
      <c r="BL78" s="137">
        <v>45</v>
      </c>
      <c r="BM78" s="137">
        <v>0</v>
      </c>
      <c r="BN78" s="137">
        <v>70</v>
      </c>
      <c r="BO78" s="137">
        <v>0</v>
      </c>
      <c r="BP78" s="137">
        <v>10</v>
      </c>
      <c r="BQ78" s="138">
        <f t="shared" si="28"/>
        <v>95</v>
      </c>
      <c r="BR78" s="138">
        <f t="shared" si="29"/>
        <v>70</v>
      </c>
      <c r="BS78" s="138">
        <f t="shared" si="30"/>
        <v>10</v>
      </c>
      <c r="BT78" s="138">
        <f t="shared" si="31"/>
        <v>175</v>
      </c>
      <c r="BU78" s="55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</row>
    <row r="79" spans="1:114" ht="15.75" hidden="1" customHeight="1">
      <c r="A79" s="26" t="s">
        <v>314</v>
      </c>
      <c r="B79" s="30" t="s">
        <v>315</v>
      </c>
      <c r="C79" s="30" t="s">
        <v>312</v>
      </c>
      <c r="D79" s="29" t="s">
        <v>313</v>
      </c>
      <c r="E79" s="28" t="s">
        <v>151</v>
      </c>
      <c r="F79" s="24" t="s">
        <v>79</v>
      </c>
      <c r="G79" s="27" t="s">
        <v>91</v>
      </c>
      <c r="H79" s="27" t="s">
        <v>92</v>
      </c>
      <c r="I79" s="51" t="s">
        <v>82</v>
      </c>
      <c r="J79" s="48" t="s">
        <v>121</v>
      </c>
      <c r="K79" s="107">
        <v>14</v>
      </c>
      <c r="L79" s="24">
        <v>10</v>
      </c>
      <c r="M79" s="24">
        <v>3</v>
      </c>
      <c r="N79" s="24">
        <v>1</v>
      </c>
      <c r="O79" s="106">
        <f t="shared" si="25"/>
        <v>64</v>
      </c>
      <c r="P79" s="24">
        <v>48</v>
      </c>
      <c r="Q79" s="24">
        <v>12</v>
      </c>
      <c r="R79" s="24">
        <v>4</v>
      </c>
      <c r="S79" s="106">
        <f>SUM(T79:Y79)</f>
        <v>10</v>
      </c>
      <c r="T79" s="24">
        <v>0</v>
      </c>
      <c r="U79" s="24">
        <v>4</v>
      </c>
      <c r="V79" s="24">
        <v>4</v>
      </c>
      <c r="W79" s="24">
        <v>2</v>
      </c>
      <c r="X79" s="24">
        <v>0</v>
      </c>
      <c r="Y79" s="24">
        <v>0</v>
      </c>
      <c r="Z79" s="106">
        <f>SUM(AA79:AF79)</f>
        <v>3</v>
      </c>
      <c r="AA79" s="24">
        <v>0</v>
      </c>
      <c r="AB79" s="24">
        <v>2</v>
      </c>
      <c r="AC79" s="24">
        <v>0</v>
      </c>
      <c r="AD79" s="24">
        <v>0</v>
      </c>
      <c r="AE79" s="24">
        <v>1</v>
      </c>
      <c r="AF79" s="24">
        <v>0</v>
      </c>
      <c r="AG79" s="106">
        <f>SUM(AH79:AM79)</f>
        <v>1</v>
      </c>
      <c r="AH79" s="24">
        <v>0</v>
      </c>
      <c r="AI79" s="24">
        <v>1</v>
      </c>
      <c r="AJ79" s="24">
        <v>0</v>
      </c>
      <c r="AK79" s="24">
        <v>0</v>
      </c>
      <c r="AL79" s="24">
        <v>0</v>
      </c>
      <c r="AM79" s="24">
        <v>0</v>
      </c>
      <c r="AN79" s="120">
        <f>(M79+N79)/K79</f>
        <v>0.2857142857142857</v>
      </c>
      <c r="AO79" s="120">
        <f>N79/K79</f>
        <v>7.1428571428571425E-2</v>
      </c>
      <c r="AP79" s="27" t="s">
        <v>93</v>
      </c>
      <c r="AQ79" s="27" t="s">
        <v>85</v>
      </c>
      <c r="AR79" s="27" t="s">
        <v>82</v>
      </c>
      <c r="AS79" s="30" t="s">
        <v>121</v>
      </c>
      <c r="AT79" s="27" t="s">
        <v>86</v>
      </c>
      <c r="AU79" s="28" t="s">
        <v>140</v>
      </c>
      <c r="AV79" s="36">
        <v>0</v>
      </c>
      <c r="AW79" s="43"/>
      <c r="AX79" s="43"/>
      <c r="AY79" s="43">
        <v>1.460942</v>
      </c>
      <c r="AZ79" s="43"/>
      <c r="BA79" s="43"/>
      <c r="BB79" s="43"/>
      <c r="BC79" s="123">
        <f t="shared" si="26"/>
        <v>1.460942</v>
      </c>
      <c r="BD79" s="36"/>
      <c r="BE79" s="44"/>
      <c r="BF79" s="44"/>
      <c r="BG79" s="44"/>
      <c r="BH79" s="124">
        <f t="shared" si="27"/>
        <v>1.460942</v>
      </c>
      <c r="BI79" s="45">
        <f>BH79/K79</f>
        <v>0.104353</v>
      </c>
      <c r="BJ79" s="39" t="s">
        <v>102</v>
      </c>
      <c r="BK79" s="136">
        <v>50</v>
      </c>
      <c r="BL79" s="137">
        <v>45</v>
      </c>
      <c r="BM79" s="137">
        <v>40</v>
      </c>
      <c r="BN79" s="137">
        <v>30</v>
      </c>
      <c r="BO79" s="137">
        <v>0</v>
      </c>
      <c r="BP79" s="137">
        <v>20</v>
      </c>
      <c r="BQ79" s="138">
        <f t="shared" si="28"/>
        <v>95</v>
      </c>
      <c r="BR79" s="138">
        <f t="shared" si="29"/>
        <v>70</v>
      </c>
      <c r="BS79" s="138">
        <f t="shared" si="30"/>
        <v>20</v>
      </c>
      <c r="BT79" s="138">
        <f t="shared" si="31"/>
        <v>185</v>
      </c>
      <c r="BU79" s="27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</row>
    <row r="80" spans="1:114" ht="18" customHeight="1">
      <c r="A80" s="24" t="s">
        <v>316</v>
      </c>
      <c r="B80" s="30" t="s">
        <v>317</v>
      </c>
      <c r="C80" s="30" t="s">
        <v>318</v>
      </c>
      <c r="D80" s="29" t="s">
        <v>133</v>
      </c>
      <c r="E80" s="28" t="s">
        <v>78</v>
      </c>
      <c r="F80" s="24" t="s">
        <v>79</v>
      </c>
      <c r="G80" s="27" t="s">
        <v>91</v>
      </c>
      <c r="H80" s="27" t="s">
        <v>92</v>
      </c>
      <c r="I80" s="27" t="s">
        <v>86</v>
      </c>
      <c r="J80" s="30" t="s">
        <v>121</v>
      </c>
      <c r="K80" s="107">
        <v>40</v>
      </c>
      <c r="L80" s="24">
        <v>27</v>
      </c>
      <c r="M80" s="24">
        <v>9</v>
      </c>
      <c r="N80" s="24">
        <v>4</v>
      </c>
      <c r="O80" s="107">
        <f t="shared" si="25"/>
        <v>177</v>
      </c>
      <c r="P80" s="24">
        <v>123</v>
      </c>
      <c r="Q80" s="24">
        <v>37</v>
      </c>
      <c r="R80" s="24">
        <v>17</v>
      </c>
      <c r="S80" s="107">
        <f>SUM(T80:Y80)</f>
        <v>27</v>
      </c>
      <c r="T80" s="24">
        <v>0</v>
      </c>
      <c r="U80" s="24">
        <v>12</v>
      </c>
      <c r="V80" s="24">
        <v>9</v>
      </c>
      <c r="W80" s="24">
        <v>6</v>
      </c>
      <c r="X80" s="24">
        <v>0</v>
      </c>
      <c r="Y80" s="24">
        <v>0</v>
      </c>
      <c r="Z80" s="107">
        <f>SUM(AA80:AF80)</f>
        <v>9</v>
      </c>
      <c r="AA80" s="24">
        <v>0</v>
      </c>
      <c r="AB80" s="24">
        <v>6</v>
      </c>
      <c r="AC80" s="24">
        <v>1</v>
      </c>
      <c r="AD80" s="24">
        <v>0</v>
      </c>
      <c r="AE80" s="24">
        <v>2</v>
      </c>
      <c r="AF80" s="24">
        <v>0</v>
      </c>
      <c r="AG80" s="107">
        <f>SUM(AH80:AM80)</f>
        <v>4</v>
      </c>
      <c r="AH80" s="24">
        <v>0</v>
      </c>
      <c r="AI80" s="24">
        <v>3</v>
      </c>
      <c r="AJ80" s="24">
        <v>1</v>
      </c>
      <c r="AK80" s="24">
        <v>0</v>
      </c>
      <c r="AL80" s="24">
        <v>0</v>
      </c>
      <c r="AM80" s="24">
        <v>0</v>
      </c>
      <c r="AN80" s="120">
        <f>(Z80+AG80)/K80</f>
        <v>0.32500000000000001</v>
      </c>
      <c r="AO80" s="120">
        <f>N80/K80</f>
        <v>0.1</v>
      </c>
      <c r="AP80" s="27" t="s">
        <v>93</v>
      </c>
      <c r="AQ80" s="27" t="s">
        <v>85</v>
      </c>
      <c r="AR80" s="27" t="s">
        <v>86</v>
      </c>
      <c r="AS80" s="30" t="s">
        <v>121</v>
      </c>
      <c r="AT80" s="27" t="s">
        <v>94</v>
      </c>
      <c r="AU80" s="28" t="s">
        <v>135</v>
      </c>
      <c r="AV80" s="36">
        <v>0</v>
      </c>
      <c r="AW80" s="43"/>
      <c r="AX80" s="43"/>
      <c r="AY80" s="43">
        <v>2</v>
      </c>
      <c r="AZ80" s="43">
        <v>2.1741199999999998</v>
      </c>
      <c r="BA80" s="43"/>
      <c r="BB80" s="43"/>
      <c r="BC80" s="123">
        <f t="shared" si="26"/>
        <v>4.1741200000000003</v>
      </c>
      <c r="BD80" s="36" t="s">
        <v>111</v>
      </c>
      <c r="BE80" s="44"/>
      <c r="BF80" s="44"/>
      <c r="BG80" s="44"/>
      <c r="BH80" s="124">
        <f t="shared" si="27"/>
        <v>4.1741200000000003</v>
      </c>
      <c r="BI80" s="45">
        <f>BH80/K80</f>
        <v>0.104353</v>
      </c>
      <c r="BJ80" s="39" t="s">
        <v>88</v>
      </c>
      <c r="BK80" s="136">
        <v>40</v>
      </c>
      <c r="BL80" s="137">
        <v>40</v>
      </c>
      <c r="BM80" s="137">
        <v>10</v>
      </c>
      <c r="BN80" s="137">
        <v>10</v>
      </c>
      <c r="BO80" s="137">
        <v>20</v>
      </c>
      <c r="BP80" s="137">
        <v>20</v>
      </c>
      <c r="BQ80" s="138">
        <f t="shared" si="28"/>
        <v>80</v>
      </c>
      <c r="BR80" s="138">
        <f t="shared" si="29"/>
        <v>20</v>
      </c>
      <c r="BS80" s="138">
        <f t="shared" si="30"/>
        <v>40</v>
      </c>
      <c r="BT80" s="138">
        <f t="shared" si="31"/>
        <v>140</v>
      </c>
      <c r="BU80" s="27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</row>
    <row r="81" spans="1:114" ht="13.5" customHeight="1">
      <c r="A81" s="25" t="s">
        <v>319</v>
      </c>
      <c r="B81" s="30" t="s">
        <v>320</v>
      </c>
      <c r="C81" s="29" t="s">
        <v>318</v>
      </c>
      <c r="D81" s="29" t="s">
        <v>133</v>
      </c>
      <c r="E81" s="28" t="s">
        <v>78</v>
      </c>
      <c r="F81" s="25" t="s">
        <v>79</v>
      </c>
      <c r="G81" s="27" t="s">
        <v>92</v>
      </c>
      <c r="H81" s="27" t="s">
        <v>92</v>
      </c>
      <c r="I81" s="27" t="s">
        <v>109</v>
      </c>
      <c r="J81" s="27" t="s">
        <v>135</v>
      </c>
      <c r="K81" s="107">
        <v>0</v>
      </c>
      <c r="L81" s="33">
        <v>26</v>
      </c>
      <c r="M81" s="33">
        <v>10</v>
      </c>
      <c r="N81" s="33">
        <v>4</v>
      </c>
      <c r="O81" s="107">
        <f t="shared" si="25"/>
        <v>178</v>
      </c>
      <c r="P81" s="33">
        <v>112</v>
      </c>
      <c r="Q81" s="33">
        <v>49</v>
      </c>
      <c r="R81" s="33">
        <v>17</v>
      </c>
      <c r="S81" s="107">
        <v>0</v>
      </c>
      <c r="T81" s="33">
        <v>0</v>
      </c>
      <c r="U81" s="33">
        <v>12</v>
      </c>
      <c r="V81" s="33">
        <v>8</v>
      </c>
      <c r="W81" s="33">
        <v>6</v>
      </c>
      <c r="X81" s="33">
        <v>0</v>
      </c>
      <c r="Y81" s="33">
        <v>0</v>
      </c>
      <c r="Z81" s="107">
        <v>0</v>
      </c>
      <c r="AA81" s="33">
        <v>0</v>
      </c>
      <c r="AB81" s="33">
        <v>7</v>
      </c>
      <c r="AC81" s="33">
        <v>1</v>
      </c>
      <c r="AD81" s="33">
        <v>0</v>
      </c>
      <c r="AE81" s="33">
        <v>2</v>
      </c>
      <c r="AF81" s="33">
        <v>0</v>
      </c>
      <c r="AG81" s="107">
        <v>0</v>
      </c>
      <c r="AH81" s="33">
        <v>0</v>
      </c>
      <c r="AI81" s="33">
        <v>3</v>
      </c>
      <c r="AJ81" s="33">
        <v>1</v>
      </c>
      <c r="AK81" s="33">
        <v>0</v>
      </c>
      <c r="AL81" s="33">
        <v>0</v>
      </c>
      <c r="AM81" s="33">
        <v>0</v>
      </c>
      <c r="AN81" s="120">
        <f>(M81+N81)/BV81</f>
        <v>0.35</v>
      </c>
      <c r="AO81" s="120">
        <f>N81/BV81</f>
        <v>0.1</v>
      </c>
      <c r="AP81" s="27" t="s">
        <v>93</v>
      </c>
      <c r="AQ81" s="27" t="s">
        <v>85</v>
      </c>
      <c r="AR81" s="27" t="s">
        <v>109</v>
      </c>
      <c r="AS81" s="27" t="s">
        <v>135</v>
      </c>
      <c r="AT81" s="27" t="s">
        <v>120</v>
      </c>
      <c r="AU81" s="27" t="s">
        <v>135</v>
      </c>
      <c r="AV81" s="36">
        <v>0</v>
      </c>
      <c r="AW81" s="43"/>
      <c r="AX81" s="43"/>
      <c r="AY81" s="43"/>
      <c r="AZ81" s="43">
        <v>1</v>
      </c>
      <c r="BA81" s="36">
        <v>3.1741199999999998</v>
      </c>
      <c r="BB81" s="36"/>
      <c r="BC81" s="123">
        <f t="shared" si="26"/>
        <v>4.1741200000000003</v>
      </c>
      <c r="BD81" s="36" t="s">
        <v>111</v>
      </c>
      <c r="BE81" s="44"/>
      <c r="BF81" s="44"/>
      <c r="BG81" s="44"/>
      <c r="BH81" s="124">
        <f t="shared" si="27"/>
        <v>4.1741200000000003</v>
      </c>
      <c r="BI81" s="45">
        <f>BH81/BV81</f>
        <v>0.104353</v>
      </c>
      <c r="BJ81" s="39" t="s">
        <v>88</v>
      </c>
      <c r="BK81" s="136">
        <v>40</v>
      </c>
      <c r="BL81" s="137">
        <v>40</v>
      </c>
      <c r="BM81" s="137">
        <v>10</v>
      </c>
      <c r="BN81" s="137">
        <v>10</v>
      </c>
      <c r="BO81" s="137">
        <v>20</v>
      </c>
      <c r="BP81" s="137">
        <v>20</v>
      </c>
      <c r="BQ81" s="138">
        <f t="shared" si="28"/>
        <v>80</v>
      </c>
      <c r="BR81" s="138">
        <f t="shared" si="29"/>
        <v>20</v>
      </c>
      <c r="BS81" s="138">
        <f t="shared" si="30"/>
        <v>40</v>
      </c>
      <c r="BT81" s="138">
        <f t="shared" si="31"/>
        <v>140</v>
      </c>
      <c r="BU81" s="27" t="s">
        <v>129</v>
      </c>
      <c r="BV81" s="202">
        <v>40</v>
      </c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</row>
    <row r="82" spans="1:114" ht="13.5" hidden="1" customHeight="1">
      <c r="A82" s="24" t="s">
        <v>321</v>
      </c>
      <c r="B82" s="150" t="s">
        <v>322</v>
      </c>
      <c r="C82" s="151" t="s">
        <v>323</v>
      </c>
      <c r="D82" s="29" t="s">
        <v>155</v>
      </c>
      <c r="E82" s="28" t="s">
        <v>151</v>
      </c>
      <c r="F82" s="152" t="s">
        <v>108</v>
      </c>
      <c r="G82" s="153" t="s">
        <v>91</v>
      </c>
      <c r="H82" s="27" t="s">
        <v>92</v>
      </c>
      <c r="I82" s="56" t="s">
        <v>158</v>
      </c>
      <c r="J82" s="28" t="s">
        <v>87</v>
      </c>
      <c r="K82" s="107">
        <v>25</v>
      </c>
      <c r="L82" s="33">
        <v>23</v>
      </c>
      <c r="M82" s="33">
        <v>0</v>
      </c>
      <c r="N82" s="33">
        <v>2</v>
      </c>
      <c r="O82" s="107">
        <f t="shared" si="25"/>
        <v>98</v>
      </c>
      <c r="P82" s="33">
        <v>92</v>
      </c>
      <c r="Q82" s="33">
        <v>0</v>
      </c>
      <c r="R82" s="33">
        <v>6</v>
      </c>
      <c r="S82" s="107">
        <f>SUM(T82:Y82)</f>
        <v>23</v>
      </c>
      <c r="T82" s="33">
        <v>0</v>
      </c>
      <c r="U82" s="33">
        <v>23</v>
      </c>
      <c r="V82" s="33">
        <v>0</v>
      </c>
      <c r="W82" s="33">
        <v>0</v>
      </c>
      <c r="X82" s="33">
        <v>0</v>
      </c>
      <c r="Y82" s="33">
        <v>0</v>
      </c>
      <c r="Z82" s="107">
        <f>SUM(AA82:AF82)</f>
        <v>0</v>
      </c>
      <c r="AA82" s="33">
        <v>0</v>
      </c>
      <c r="AB82" s="33">
        <v>0</v>
      </c>
      <c r="AC82" s="33">
        <v>0</v>
      </c>
      <c r="AD82" s="33">
        <v>0</v>
      </c>
      <c r="AE82" s="33">
        <v>0</v>
      </c>
      <c r="AF82" s="33">
        <v>0</v>
      </c>
      <c r="AG82" s="107">
        <f>SUM(AH82:AM82)</f>
        <v>2</v>
      </c>
      <c r="AH82" s="33">
        <v>0</v>
      </c>
      <c r="AI82" s="33">
        <v>2</v>
      </c>
      <c r="AJ82" s="33">
        <v>0</v>
      </c>
      <c r="AK82" s="33">
        <v>0</v>
      </c>
      <c r="AL82" s="33">
        <v>0</v>
      </c>
      <c r="AM82" s="33">
        <v>0</v>
      </c>
      <c r="AN82" s="120">
        <f>(Z82+AG82)/K82</f>
        <v>0.08</v>
      </c>
      <c r="AO82" s="120">
        <f>N82/K82</f>
        <v>0.08</v>
      </c>
      <c r="AP82" s="27" t="s">
        <v>93</v>
      </c>
      <c r="AQ82" s="27" t="s">
        <v>85</v>
      </c>
      <c r="AR82" s="27" t="s">
        <v>158</v>
      </c>
      <c r="AS82" s="27" t="s">
        <v>87</v>
      </c>
      <c r="AT82" s="27" t="s">
        <v>100</v>
      </c>
      <c r="AU82" s="27" t="s">
        <v>140</v>
      </c>
      <c r="AV82" s="36">
        <v>2.8234585000000001</v>
      </c>
      <c r="AW82" s="43"/>
      <c r="AX82" s="43"/>
      <c r="AY82" s="43"/>
      <c r="AZ82" s="36"/>
      <c r="BA82" s="36"/>
      <c r="BB82" s="36"/>
      <c r="BC82" s="123">
        <f t="shared" si="26"/>
        <v>2.8234585000000001</v>
      </c>
      <c r="BD82" s="36" t="s">
        <v>111</v>
      </c>
      <c r="BE82" s="44"/>
      <c r="BF82" s="44"/>
      <c r="BG82" s="44"/>
      <c r="BH82" s="124">
        <f t="shared" si="27"/>
        <v>2.8234585000000001</v>
      </c>
      <c r="BI82" s="59">
        <f>BH82/K82</f>
        <v>0.11293834</v>
      </c>
      <c r="BJ82" s="39" t="s">
        <v>102</v>
      </c>
      <c r="BK82" s="136">
        <v>50</v>
      </c>
      <c r="BL82" s="137">
        <v>50</v>
      </c>
      <c r="BM82" s="137">
        <v>10</v>
      </c>
      <c r="BN82" s="137">
        <v>70</v>
      </c>
      <c r="BO82" s="137">
        <v>20</v>
      </c>
      <c r="BP82" s="137">
        <v>20</v>
      </c>
      <c r="BQ82" s="138">
        <f t="shared" si="28"/>
        <v>100</v>
      </c>
      <c r="BR82" s="138">
        <f t="shared" si="29"/>
        <v>80</v>
      </c>
      <c r="BS82" s="138">
        <f t="shared" si="30"/>
        <v>40</v>
      </c>
      <c r="BT82" s="138">
        <f t="shared" si="31"/>
        <v>220</v>
      </c>
      <c r="BU82" s="27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</row>
    <row r="83" spans="1:114" ht="12.75" hidden="1" customHeight="1">
      <c r="A83" s="24" t="s">
        <v>324</v>
      </c>
      <c r="B83" s="50" t="s">
        <v>325</v>
      </c>
      <c r="C83" s="29" t="s">
        <v>155</v>
      </c>
      <c r="D83" s="29" t="s">
        <v>155</v>
      </c>
      <c r="E83" s="28" t="s">
        <v>151</v>
      </c>
      <c r="F83" s="24" t="s">
        <v>108</v>
      </c>
      <c r="G83" s="27" t="s">
        <v>91</v>
      </c>
      <c r="H83" s="27" t="s">
        <v>92</v>
      </c>
      <c r="I83" s="56" t="s">
        <v>214</v>
      </c>
      <c r="J83" s="27" t="s">
        <v>87</v>
      </c>
      <c r="K83" s="106">
        <v>10</v>
      </c>
      <c r="L83" s="33">
        <v>4</v>
      </c>
      <c r="M83" s="33">
        <v>4</v>
      </c>
      <c r="N83" s="33">
        <v>2</v>
      </c>
      <c r="O83" s="106">
        <f t="shared" si="25"/>
        <v>65</v>
      </c>
      <c r="P83" s="33">
        <v>24</v>
      </c>
      <c r="Q83" s="33">
        <v>32</v>
      </c>
      <c r="R83" s="33">
        <v>9</v>
      </c>
      <c r="S83" s="106">
        <f>SUM(T83:Y83)</f>
        <v>4</v>
      </c>
      <c r="T83" s="33">
        <v>0</v>
      </c>
      <c r="U83" s="33">
        <v>0</v>
      </c>
      <c r="V83" s="33">
        <v>0</v>
      </c>
      <c r="W83" s="33">
        <v>4</v>
      </c>
      <c r="X83" s="33">
        <v>0</v>
      </c>
      <c r="Y83" s="33">
        <v>0</v>
      </c>
      <c r="Z83" s="106">
        <f>SUM(AA83:AF83)</f>
        <v>4</v>
      </c>
      <c r="AA83" s="33">
        <v>0</v>
      </c>
      <c r="AB83" s="33">
        <v>0</v>
      </c>
      <c r="AC83" s="33">
        <v>0</v>
      </c>
      <c r="AD83" s="33">
        <v>0</v>
      </c>
      <c r="AE83" s="33">
        <v>4</v>
      </c>
      <c r="AF83" s="33">
        <v>0</v>
      </c>
      <c r="AG83" s="106">
        <f>SUM(AH83:AM83)</f>
        <v>2</v>
      </c>
      <c r="AH83" s="33">
        <v>0</v>
      </c>
      <c r="AI83" s="33">
        <v>1</v>
      </c>
      <c r="AJ83" s="33">
        <v>1</v>
      </c>
      <c r="AK83" s="33">
        <v>0</v>
      </c>
      <c r="AL83" s="33">
        <v>0</v>
      </c>
      <c r="AM83" s="33">
        <v>0</v>
      </c>
      <c r="AN83" s="120">
        <f>(Z83+AG83)/K83</f>
        <v>0.6</v>
      </c>
      <c r="AO83" s="120">
        <f>N83/K83</f>
        <v>0.2</v>
      </c>
      <c r="AP83" s="27" t="s">
        <v>93</v>
      </c>
      <c r="AQ83" s="27" t="s">
        <v>262</v>
      </c>
      <c r="AR83" s="35" t="s">
        <v>210</v>
      </c>
      <c r="AS83" s="35" t="s">
        <v>135</v>
      </c>
      <c r="AT83" s="35" t="s">
        <v>100</v>
      </c>
      <c r="AU83" s="35" t="s">
        <v>83</v>
      </c>
      <c r="AV83" s="36">
        <v>0.983317</v>
      </c>
      <c r="AW83" s="37"/>
      <c r="AX83" s="37"/>
      <c r="AY83" s="37"/>
      <c r="AZ83" s="37"/>
      <c r="BA83" s="37"/>
      <c r="BB83" s="37"/>
      <c r="BC83" s="123">
        <f t="shared" si="26"/>
        <v>0.983317</v>
      </c>
      <c r="BD83" s="36" t="s">
        <v>111</v>
      </c>
      <c r="BE83" s="44"/>
      <c r="BF83" s="44"/>
      <c r="BG83" s="44">
        <v>2.7933329999999999E-2</v>
      </c>
      <c r="BH83" s="124">
        <f t="shared" si="27"/>
        <v>1.01125033</v>
      </c>
      <c r="BI83" s="45">
        <f>BH83/K83</f>
        <v>0.101125033</v>
      </c>
      <c r="BJ83" s="39" t="s">
        <v>102</v>
      </c>
      <c r="BK83" s="136">
        <v>50</v>
      </c>
      <c r="BL83" s="137">
        <v>50</v>
      </c>
      <c r="BM83" s="137">
        <v>80</v>
      </c>
      <c r="BN83" s="137">
        <v>70</v>
      </c>
      <c r="BO83" s="137">
        <v>20</v>
      </c>
      <c r="BP83" s="137">
        <v>20</v>
      </c>
      <c r="BQ83" s="138">
        <f t="shared" si="28"/>
        <v>100</v>
      </c>
      <c r="BR83" s="138">
        <f t="shared" si="29"/>
        <v>150</v>
      </c>
      <c r="BS83" s="138">
        <f t="shared" si="30"/>
        <v>40</v>
      </c>
      <c r="BT83" s="138">
        <f t="shared" si="31"/>
        <v>290</v>
      </c>
      <c r="BU83" s="55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</row>
    <row r="84" spans="1:114" ht="12.75" hidden="1" customHeight="1">
      <c r="A84" s="54" t="s">
        <v>326</v>
      </c>
      <c r="B84" s="27" t="s">
        <v>327</v>
      </c>
      <c r="C84" s="28" t="s">
        <v>155</v>
      </c>
      <c r="D84" s="29" t="s">
        <v>155</v>
      </c>
      <c r="E84" s="28" t="s">
        <v>151</v>
      </c>
      <c r="F84" s="54" t="s">
        <v>108</v>
      </c>
      <c r="G84" s="27" t="s">
        <v>80</v>
      </c>
      <c r="H84" s="27" t="s">
        <v>81</v>
      </c>
      <c r="I84" s="31" t="s">
        <v>109</v>
      </c>
      <c r="J84" s="47" t="s">
        <v>110</v>
      </c>
      <c r="K84" s="112">
        <v>0</v>
      </c>
      <c r="L84" s="33">
        <v>20</v>
      </c>
      <c r="M84" s="33">
        <v>3</v>
      </c>
      <c r="N84" s="33">
        <v>1</v>
      </c>
      <c r="O84" s="107">
        <f t="shared" si="25"/>
        <v>95</v>
      </c>
      <c r="P84" s="33">
        <v>80</v>
      </c>
      <c r="Q84" s="33">
        <v>3</v>
      </c>
      <c r="R84" s="33">
        <v>12</v>
      </c>
      <c r="S84" s="107">
        <v>0</v>
      </c>
      <c r="T84" s="33">
        <v>0</v>
      </c>
      <c r="U84" s="33">
        <v>20</v>
      </c>
      <c r="V84" s="33">
        <v>0</v>
      </c>
      <c r="W84" s="33">
        <v>0</v>
      </c>
      <c r="X84" s="33">
        <v>0</v>
      </c>
      <c r="Y84" s="33">
        <v>0</v>
      </c>
      <c r="Z84" s="107">
        <v>0</v>
      </c>
      <c r="AA84" s="33">
        <v>0</v>
      </c>
      <c r="AB84" s="33">
        <v>3</v>
      </c>
      <c r="AC84" s="33">
        <v>0</v>
      </c>
      <c r="AD84" s="33">
        <v>0</v>
      </c>
      <c r="AE84" s="33">
        <v>0</v>
      </c>
      <c r="AF84" s="33">
        <v>0</v>
      </c>
      <c r="AG84" s="107">
        <v>0</v>
      </c>
      <c r="AH84" s="33">
        <v>0</v>
      </c>
      <c r="AI84" s="33">
        <v>1</v>
      </c>
      <c r="AJ84" s="33">
        <v>0</v>
      </c>
      <c r="AK84" s="33">
        <v>0</v>
      </c>
      <c r="AL84" s="33">
        <v>0</v>
      </c>
      <c r="AM84" s="33">
        <v>0</v>
      </c>
      <c r="AN84" s="120">
        <f>(M84+N84)/BV84</f>
        <v>0.16666666666666666</v>
      </c>
      <c r="AO84" s="120">
        <f>N84/BV84</f>
        <v>4.1666666666666664E-2</v>
      </c>
      <c r="AP84" s="27" t="s">
        <v>84</v>
      </c>
      <c r="AQ84" s="27" t="s">
        <v>85</v>
      </c>
      <c r="AR84" s="35" t="s">
        <v>109</v>
      </c>
      <c r="AS84" s="47" t="s">
        <v>110</v>
      </c>
      <c r="AT84" s="35" t="s">
        <v>120</v>
      </c>
      <c r="AU84" s="47" t="s">
        <v>87</v>
      </c>
      <c r="AV84" s="36">
        <v>0</v>
      </c>
      <c r="AW84" s="36"/>
      <c r="AX84" s="36"/>
      <c r="AY84" s="36"/>
      <c r="AZ84" s="36">
        <v>1.105</v>
      </c>
      <c r="BA84" s="36">
        <v>0.83899999999999997</v>
      </c>
      <c r="BB84" s="37"/>
      <c r="BC84" s="123">
        <f t="shared" si="26"/>
        <v>1.944</v>
      </c>
      <c r="BD84" s="24"/>
      <c r="BE84" s="24"/>
      <c r="BF84" s="24"/>
      <c r="BG84" s="24"/>
      <c r="BH84" s="124">
        <f t="shared" si="27"/>
        <v>1.944</v>
      </c>
      <c r="BI84" s="45">
        <f>BH84/BV84</f>
        <v>8.1000000000000003E-2</v>
      </c>
      <c r="BJ84" s="39" t="s">
        <v>88</v>
      </c>
      <c r="BK84" s="136">
        <v>50</v>
      </c>
      <c r="BL84" s="137">
        <v>50</v>
      </c>
      <c r="BM84" s="137">
        <v>0</v>
      </c>
      <c r="BN84" s="137">
        <v>30</v>
      </c>
      <c r="BO84" s="137">
        <v>20</v>
      </c>
      <c r="BP84" s="137">
        <v>10</v>
      </c>
      <c r="BQ84" s="138">
        <f t="shared" si="28"/>
        <v>100</v>
      </c>
      <c r="BR84" s="138">
        <f t="shared" si="29"/>
        <v>30</v>
      </c>
      <c r="BS84" s="138">
        <f t="shared" si="30"/>
        <v>30</v>
      </c>
      <c r="BT84" s="138">
        <f t="shared" si="31"/>
        <v>160</v>
      </c>
      <c r="BU84" s="27" t="s">
        <v>328</v>
      </c>
      <c r="BV84" s="202">
        <v>24</v>
      </c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</row>
    <row r="85" spans="1:114" ht="12.75" hidden="1" customHeight="1">
      <c r="A85" s="25" t="s">
        <v>329</v>
      </c>
      <c r="B85" s="29" t="s">
        <v>330</v>
      </c>
      <c r="C85" s="29" t="s">
        <v>155</v>
      </c>
      <c r="D85" s="29" t="s">
        <v>155</v>
      </c>
      <c r="E85" s="28" t="s">
        <v>151</v>
      </c>
      <c r="F85" s="25" t="s">
        <v>79</v>
      </c>
      <c r="G85" s="27" t="s">
        <v>91</v>
      </c>
      <c r="H85" s="27" t="s">
        <v>92</v>
      </c>
      <c r="I85" s="56" t="s">
        <v>94</v>
      </c>
      <c r="J85" s="27" t="s">
        <v>134</v>
      </c>
      <c r="K85" s="107">
        <v>0</v>
      </c>
      <c r="L85" s="33">
        <v>35</v>
      </c>
      <c r="M85" s="33">
        <v>13</v>
      </c>
      <c r="N85" s="33">
        <v>2</v>
      </c>
      <c r="O85" s="106">
        <f t="shared" si="25"/>
        <v>227</v>
      </c>
      <c r="P85" s="33">
        <v>165</v>
      </c>
      <c r="Q85" s="33">
        <v>52</v>
      </c>
      <c r="R85" s="33">
        <v>10</v>
      </c>
      <c r="S85" s="106">
        <v>0</v>
      </c>
      <c r="T85" s="33">
        <v>0</v>
      </c>
      <c r="U85" s="33">
        <v>16</v>
      </c>
      <c r="V85" s="33">
        <v>16</v>
      </c>
      <c r="W85" s="33">
        <v>3</v>
      </c>
      <c r="X85" s="33">
        <v>0</v>
      </c>
      <c r="Y85" s="33">
        <v>0</v>
      </c>
      <c r="Z85" s="106">
        <v>0</v>
      </c>
      <c r="AA85" s="33">
        <v>0</v>
      </c>
      <c r="AB85" s="33">
        <v>12</v>
      </c>
      <c r="AC85" s="33">
        <v>0</v>
      </c>
      <c r="AD85" s="33">
        <v>0</v>
      </c>
      <c r="AE85" s="33">
        <v>1</v>
      </c>
      <c r="AF85" s="33">
        <v>0</v>
      </c>
      <c r="AG85" s="106">
        <v>0</v>
      </c>
      <c r="AH85" s="33">
        <v>0</v>
      </c>
      <c r="AI85" s="33">
        <v>2</v>
      </c>
      <c r="AJ85" s="33">
        <v>0</v>
      </c>
      <c r="AK85" s="33">
        <v>0</v>
      </c>
      <c r="AL85" s="33">
        <v>0</v>
      </c>
      <c r="AM85" s="33">
        <v>0</v>
      </c>
      <c r="AN85" s="120">
        <f>(M85+N85)/BV85</f>
        <v>0.3</v>
      </c>
      <c r="AO85" s="120">
        <f>N85/BV85</f>
        <v>0.04</v>
      </c>
      <c r="AP85" s="27" t="s">
        <v>93</v>
      </c>
      <c r="AQ85" s="27" t="s">
        <v>85</v>
      </c>
      <c r="AR85" s="27" t="s">
        <v>94</v>
      </c>
      <c r="AS85" s="27" t="s">
        <v>134</v>
      </c>
      <c r="AT85" s="35" t="s">
        <v>128</v>
      </c>
      <c r="AU85" s="27" t="s">
        <v>98</v>
      </c>
      <c r="AV85" s="36">
        <v>0</v>
      </c>
      <c r="AW85" s="43"/>
      <c r="AX85" s="43"/>
      <c r="AY85" s="43"/>
      <c r="AZ85" s="43"/>
      <c r="BA85" s="43">
        <v>0.5</v>
      </c>
      <c r="BB85" s="43">
        <v>4.7176499999999999</v>
      </c>
      <c r="BC85" s="123">
        <f t="shared" si="26"/>
        <v>5.2176499999999999</v>
      </c>
      <c r="BD85" s="36" t="s">
        <v>111</v>
      </c>
      <c r="BE85" s="44"/>
      <c r="BF85" s="44"/>
      <c r="BG85" s="44"/>
      <c r="BH85" s="124">
        <f t="shared" si="27"/>
        <v>5.2176499999999999</v>
      </c>
      <c r="BI85" s="45">
        <f>BH85/BV85</f>
        <v>0.104353</v>
      </c>
      <c r="BJ85" s="39" t="s">
        <v>88</v>
      </c>
      <c r="BK85" s="136">
        <v>50</v>
      </c>
      <c r="BL85" s="137">
        <v>50</v>
      </c>
      <c r="BM85" s="137">
        <v>10</v>
      </c>
      <c r="BN85" s="137">
        <v>10</v>
      </c>
      <c r="BO85" s="137">
        <v>20</v>
      </c>
      <c r="BP85" s="137">
        <v>20</v>
      </c>
      <c r="BQ85" s="138">
        <f t="shared" si="28"/>
        <v>100</v>
      </c>
      <c r="BR85" s="138">
        <f t="shared" si="29"/>
        <v>20</v>
      </c>
      <c r="BS85" s="138">
        <f t="shared" si="30"/>
        <v>40</v>
      </c>
      <c r="BT85" s="138">
        <f t="shared" si="31"/>
        <v>160</v>
      </c>
      <c r="BU85" s="27" t="s">
        <v>331</v>
      </c>
      <c r="BV85" s="202">
        <v>50</v>
      </c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</row>
    <row r="86" spans="1:114" ht="13.5" hidden="1" customHeight="1">
      <c r="A86" s="24" t="s">
        <v>332</v>
      </c>
      <c r="B86" s="29" t="s">
        <v>333</v>
      </c>
      <c r="C86" s="30" t="s">
        <v>155</v>
      </c>
      <c r="D86" s="29" t="s">
        <v>155</v>
      </c>
      <c r="E86" s="28" t="s">
        <v>151</v>
      </c>
      <c r="F86" s="24" t="s">
        <v>79</v>
      </c>
      <c r="G86" s="29" t="s">
        <v>91</v>
      </c>
      <c r="H86" s="29" t="s">
        <v>92</v>
      </c>
      <c r="I86" s="29" t="s">
        <v>109</v>
      </c>
      <c r="J86" s="27" t="s">
        <v>134</v>
      </c>
      <c r="K86" s="112">
        <v>0</v>
      </c>
      <c r="L86" s="72">
        <v>60</v>
      </c>
      <c r="M86" s="72">
        <v>23</v>
      </c>
      <c r="N86" s="72">
        <v>4</v>
      </c>
      <c r="O86" s="106">
        <f t="shared" si="25"/>
        <v>395</v>
      </c>
      <c r="P86" s="33">
        <v>286</v>
      </c>
      <c r="Q86" s="33">
        <v>91</v>
      </c>
      <c r="R86" s="33">
        <v>18</v>
      </c>
      <c r="S86" s="106">
        <v>0</v>
      </c>
      <c r="T86" s="33">
        <v>0</v>
      </c>
      <c r="U86" s="33">
        <v>28</v>
      </c>
      <c r="V86" s="33">
        <v>26</v>
      </c>
      <c r="W86" s="33">
        <v>6</v>
      </c>
      <c r="X86" s="33">
        <v>0</v>
      </c>
      <c r="Y86" s="33">
        <v>0</v>
      </c>
      <c r="Z86" s="106">
        <v>0</v>
      </c>
      <c r="AA86" s="33">
        <v>0</v>
      </c>
      <c r="AB86" s="33">
        <v>21</v>
      </c>
      <c r="AC86" s="33">
        <v>0</v>
      </c>
      <c r="AD86" s="33">
        <v>0</v>
      </c>
      <c r="AE86" s="33">
        <v>2</v>
      </c>
      <c r="AF86" s="33">
        <v>0</v>
      </c>
      <c r="AG86" s="106">
        <v>0</v>
      </c>
      <c r="AH86" s="72">
        <v>0</v>
      </c>
      <c r="AI86" s="72">
        <v>4</v>
      </c>
      <c r="AJ86" s="72">
        <v>0</v>
      </c>
      <c r="AK86" s="72">
        <v>0</v>
      </c>
      <c r="AL86" s="72">
        <v>0</v>
      </c>
      <c r="AM86" s="72">
        <v>0</v>
      </c>
      <c r="AN86" s="120">
        <f>(M86+N86)/BV86</f>
        <v>0.31034482758620691</v>
      </c>
      <c r="AO86" s="120">
        <f>N86/BV86</f>
        <v>4.5977011494252873E-2</v>
      </c>
      <c r="AP86" s="27" t="s">
        <v>93</v>
      </c>
      <c r="AQ86" s="27" t="s">
        <v>85</v>
      </c>
      <c r="AR86" s="29" t="s">
        <v>109</v>
      </c>
      <c r="AS86" s="27" t="s">
        <v>134</v>
      </c>
      <c r="AT86" s="29" t="s">
        <v>128</v>
      </c>
      <c r="AU86" s="27" t="s">
        <v>134</v>
      </c>
      <c r="AV86" s="36">
        <v>0</v>
      </c>
      <c r="AW86" s="36"/>
      <c r="AX86" s="36"/>
      <c r="AY86" s="36"/>
      <c r="AZ86" s="36">
        <v>1</v>
      </c>
      <c r="BA86" s="36">
        <v>4</v>
      </c>
      <c r="BB86" s="36">
        <f>4.078711-0.5-0.1</f>
        <v>3.4787110000000001</v>
      </c>
      <c r="BC86" s="123">
        <f t="shared" si="26"/>
        <v>8.4787110000000006</v>
      </c>
      <c r="BD86" s="24" t="s">
        <v>111</v>
      </c>
      <c r="BE86" s="44"/>
      <c r="BF86" s="44">
        <v>0.6</v>
      </c>
      <c r="BG86" s="49"/>
      <c r="BH86" s="124">
        <f t="shared" si="27"/>
        <v>9.0787110000000002</v>
      </c>
      <c r="BI86" s="45">
        <f>BH86/BV86</f>
        <v>0.104353</v>
      </c>
      <c r="BJ86" s="39" t="s">
        <v>102</v>
      </c>
      <c r="BK86" s="136">
        <v>50</v>
      </c>
      <c r="BL86" s="137">
        <v>50</v>
      </c>
      <c r="BM86" s="137">
        <v>40</v>
      </c>
      <c r="BN86" s="137">
        <v>30</v>
      </c>
      <c r="BO86" s="137">
        <v>20</v>
      </c>
      <c r="BP86" s="137">
        <v>20</v>
      </c>
      <c r="BQ86" s="138">
        <f t="shared" si="28"/>
        <v>100</v>
      </c>
      <c r="BR86" s="138">
        <f t="shared" si="29"/>
        <v>70</v>
      </c>
      <c r="BS86" s="138">
        <f t="shared" si="30"/>
        <v>40</v>
      </c>
      <c r="BT86" s="138">
        <f t="shared" si="31"/>
        <v>210</v>
      </c>
      <c r="BU86" s="27" t="s">
        <v>334</v>
      </c>
      <c r="BV86" s="202">
        <v>87</v>
      </c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</row>
    <row r="87" spans="1:114" ht="13.5" hidden="1" customHeight="1">
      <c r="A87" s="25" t="s">
        <v>335</v>
      </c>
      <c r="B87" s="29" t="s">
        <v>336</v>
      </c>
      <c r="C87" s="58" t="s">
        <v>155</v>
      </c>
      <c r="D87" s="30" t="s">
        <v>155</v>
      </c>
      <c r="E87" s="28" t="s">
        <v>151</v>
      </c>
      <c r="F87" s="25" t="s">
        <v>108</v>
      </c>
      <c r="G87" s="28" t="s">
        <v>92</v>
      </c>
      <c r="H87" s="28" t="s">
        <v>92</v>
      </c>
      <c r="I87" s="30" t="s">
        <v>86</v>
      </c>
      <c r="J87" s="28" t="s">
        <v>110</v>
      </c>
      <c r="K87" s="106">
        <v>12</v>
      </c>
      <c r="L87" s="33">
        <v>8</v>
      </c>
      <c r="M87" s="33">
        <v>0</v>
      </c>
      <c r="N87" s="33">
        <v>4</v>
      </c>
      <c r="O87" s="106">
        <f t="shared" si="25"/>
        <v>44</v>
      </c>
      <c r="P87" s="33">
        <v>24</v>
      </c>
      <c r="Q87" s="33">
        <v>0</v>
      </c>
      <c r="R87" s="33">
        <v>20</v>
      </c>
      <c r="S87" s="106">
        <f t="shared" ref="S87:S100" si="32">SUM(T87:Y87)</f>
        <v>8</v>
      </c>
      <c r="T87" s="33">
        <v>0</v>
      </c>
      <c r="U87" s="33">
        <v>0</v>
      </c>
      <c r="V87" s="33">
        <v>0</v>
      </c>
      <c r="W87" s="33">
        <v>8</v>
      </c>
      <c r="X87" s="33">
        <v>0</v>
      </c>
      <c r="Y87" s="33">
        <v>0</v>
      </c>
      <c r="Z87" s="106">
        <f t="shared" ref="Z87:Z100" si="33">SUM(AA87:AF87)</f>
        <v>0</v>
      </c>
      <c r="AA87" s="33">
        <v>0</v>
      </c>
      <c r="AB87" s="33">
        <v>0</v>
      </c>
      <c r="AC87" s="33">
        <v>0</v>
      </c>
      <c r="AD87" s="33">
        <v>0</v>
      </c>
      <c r="AE87" s="33">
        <v>0</v>
      </c>
      <c r="AF87" s="33">
        <v>0</v>
      </c>
      <c r="AG87" s="106">
        <f t="shared" ref="AG87:AG100" si="34">SUM(AH87:AM87)</f>
        <v>4</v>
      </c>
      <c r="AH87" s="33">
        <v>0</v>
      </c>
      <c r="AI87" s="33">
        <v>0</v>
      </c>
      <c r="AJ87" s="33">
        <v>4</v>
      </c>
      <c r="AK87" s="33">
        <v>0</v>
      </c>
      <c r="AL87" s="33">
        <v>0</v>
      </c>
      <c r="AM87" s="33">
        <v>0</v>
      </c>
      <c r="AN87" s="120">
        <f t="shared" ref="AN87:AN92" si="35">(M87+N87)/K87</f>
        <v>0.33333333333333331</v>
      </c>
      <c r="AO87" s="120">
        <f t="shared" ref="AO87:AO100" si="36">N87/K87</f>
        <v>0.33333333333333331</v>
      </c>
      <c r="AP87" s="27" t="s">
        <v>93</v>
      </c>
      <c r="AQ87" s="27" t="s">
        <v>241</v>
      </c>
      <c r="AR87" s="30" t="s">
        <v>86</v>
      </c>
      <c r="AS87" s="28" t="s">
        <v>110</v>
      </c>
      <c r="AT87" s="30" t="s">
        <v>94</v>
      </c>
      <c r="AU87" s="27" t="s">
        <v>101</v>
      </c>
      <c r="AV87" s="36">
        <v>0</v>
      </c>
      <c r="AW87" s="43"/>
      <c r="AX87" s="43"/>
      <c r="AY87" s="43">
        <v>1.0522359999999999</v>
      </c>
      <c r="AZ87" s="37"/>
      <c r="BA87" s="37"/>
      <c r="BB87" s="37"/>
      <c r="BC87" s="123">
        <f t="shared" si="26"/>
        <v>1.0522359999999999</v>
      </c>
      <c r="BD87" s="36" t="s">
        <v>111</v>
      </c>
      <c r="BE87" s="44"/>
      <c r="BF87" s="44">
        <v>0.2</v>
      </c>
      <c r="BG87" s="44"/>
      <c r="BH87" s="124">
        <f t="shared" si="27"/>
        <v>1.2522359999999999</v>
      </c>
      <c r="BI87" s="45">
        <f t="shared" ref="BI87:BI100" si="37">BH87/K87</f>
        <v>0.10435299999999999</v>
      </c>
      <c r="BJ87" s="39" t="s">
        <v>102</v>
      </c>
      <c r="BK87" s="136">
        <v>50</v>
      </c>
      <c r="BL87" s="137">
        <v>50</v>
      </c>
      <c r="BM87" s="137">
        <v>0</v>
      </c>
      <c r="BN87" s="137">
        <v>30</v>
      </c>
      <c r="BO87" s="137">
        <v>20</v>
      </c>
      <c r="BP87" s="137">
        <v>20</v>
      </c>
      <c r="BQ87" s="138">
        <f t="shared" si="28"/>
        <v>100</v>
      </c>
      <c r="BR87" s="138">
        <f t="shared" si="29"/>
        <v>30</v>
      </c>
      <c r="BS87" s="138">
        <f t="shared" si="30"/>
        <v>40</v>
      </c>
      <c r="BT87" s="138">
        <f t="shared" si="31"/>
        <v>170</v>
      </c>
      <c r="BU87" s="27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</row>
    <row r="88" spans="1:114" ht="13.5" hidden="1" customHeight="1">
      <c r="A88" s="25" t="s">
        <v>337</v>
      </c>
      <c r="B88" s="30" t="s">
        <v>338</v>
      </c>
      <c r="C88" s="30" t="s">
        <v>155</v>
      </c>
      <c r="D88" s="30" t="s">
        <v>155</v>
      </c>
      <c r="E88" s="28" t="s">
        <v>151</v>
      </c>
      <c r="F88" s="25" t="s">
        <v>108</v>
      </c>
      <c r="G88" s="30" t="s">
        <v>80</v>
      </c>
      <c r="H88" s="30" t="s">
        <v>81</v>
      </c>
      <c r="I88" s="30" t="s">
        <v>86</v>
      </c>
      <c r="J88" s="28" t="s">
        <v>110</v>
      </c>
      <c r="K88" s="107">
        <v>12</v>
      </c>
      <c r="L88" s="33">
        <v>12</v>
      </c>
      <c r="M88" s="33">
        <v>0</v>
      </c>
      <c r="N88" s="33">
        <v>0</v>
      </c>
      <c r="O88" s="106">
        <f t="shared" si="25"/>
        <v>48</v>
      </c>
      <c r="P88" s="33">
        <v>48</v>
      </c>
      <c r="Q88" s="33">
        <v>0</v>
      </c>
      <c r="R88" s="33">
        <v>0</v>
      </c>
      <c r="S88" s="106">
        <f t="shared" si="32"/>
        <v>12</v>
      </c>
      <c r="T88" s="33">
        <v>0</v>
      </c>
      <c r="U88" s="33">
        <v>12</v>
      </c>
      <c r="V88" s="33">
        <v>0</v>
      </c>
      <c r="W88" s="33">
        <v>0</v>
      </c>
      <c r="X88" s="33">
        <v>0</v>
      </c>
      <c r="Y88" s="33">
        <v>0</v>
      </c>
      <c r="Z88" s="106">
        <f t="shared" si="33"/>
        <v>0</v>
      </c>
      <c r="AA88" s="33">
        <v>0</v>
      </c>
      <c r="AB88" s="33">
        <v>0</v>
      </c>
      <c r="AC88" s="33">
        <v>0</v>
      </c>
      <c r="AD88" s="33">
        <v>0</v>
      </c>
      <c r="AE88" s="33">
        <v>0</v>
      </c>
      <c r="AF88" s="33">
        <v>0</v>
      </c>
      <c r="AG88" s="106">
        <f t="shared" si="34"/>
        <v>0</v>
      </c>
      <c r="AH88" s="33">
        <v>0</v>
      </c>
      <c r="AI88" s="33">
        <v>0</v>
      </c>
      <c r="AJ88" s="33">
        <v>0</v>
      </c>
      <c r="AK88" s="33">
        <v>0</v>
      </c>
      <c r="AL88" s="33">
        <v>0</v>
      </c>
      <c r="AM88" s="33">
        <v>0</v>
      </c>
      <c r="AN88" s="120">
        <f t="shared" si="35"/>
        <v>0</v>
      </c>
      <c r="AO88" s="120">
        <f t="shared" si="36"/>
        <v>0</v>
      </c>
      <c r="AP88" s="27" t="s">
        <v>84</v>
      </c>
      <c r="AQ88" s="27" t="s">
        <v>85</v>
      </c>
      <c r="AR88" s="30" t="s">
        <v>86</v>
      </c>
      <c r="AS88" s="28" t="s">
        <v>110</v>
      </c>
      <c r="AT88" s="30" t="s">
        <v>94</v>
      </c>
      <c r="AU88" s="27" t="s">
        <v>121</v>
      </c>
      <c r="AV88" s="36">
        <v>0</v>
      </c>
      <c r="AW88" s="43"/>
      <c r="AX88" s="43"/>
      <c r="AY88" s="43">
        <v>0.97199999999999998</v>
      </c>
      <c r="AZ88" s="37"/>
      <c r="BA88" s="37"/>
      <c r="BB88" s="37"/>
      <c r="BC88" s="123">
        <f t="shared" si="26"/>
        <v>0.97199999999999998</v>
      </c>
      <c r="BD88" s="36" t="s">
        <v>111</v>
      </c>
      <c r="BE88" s="44"/>
      <c r="BF88" s="44"/>
      <c r="BG88" s="44"/>
      <c r="BH88" s="124">
        <f t="shared" si="27"/>
        <v>0.97199999999999998</v>
      </c>
      <c r="BI88" s="45">
        <f t="shared" si="37"/>
        <v>8.1000000000000003E-2</v>
      </c>
      <c r="BJ88" s="39" t="s">
        <v>88</v>
      </c>
      <c r="BK88" s="136">
        <v>50</v>
      </c>
      <c r="BL88" s="137">
        <v>50</v>
      </c>
      <c r="BM88" s="137">
        <v>0</v>
      </c>
      <c r="BN88" s="137">
        <v>30</v>
      </c>
      <c r="BO88" s="137">
        <v>20</v>
      </c>
      <c r="BP88" s="137">
        <v>10</v>
      </c>
      <c r="BQ88" s="138">
        <f t="shared" si="28"/>
        <v>100</v>
      </c>
      <c r="BR88" s="138">
        <f t="shared" si="29"/>
        <v>30</v>
      </c>
      <c r="BS88" s="138">
        <f t="shared" si="30"/>
        <v>30</v>
      </c>
      <c r="BT88" s="138">
        <f t="shared" si="31"/>
        <v>160</v>
      </c>
      <c r="BU88" s="27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</row>
    <row r="89" spans="1:114" ht="13.5" hidden="1" customHeight="1">
      <c r="A89" s="25" t="s">
        <v>339</v>
      </c>
      <c r="B89" s="30" t="s">
        <v>340</v>
      </c>
      <c r="C89" s="30" t="s">
        <v>155</v>
      </c>
      <c r="D89" s="30" t="s">
        <v>155</v>
      </c>
      <c r="E89" s="28" t="s">
        <v>151</v>
      </c>
      <c r="F89" s="25" t="s">
        <v>108</v>
      </c>
      <c r="G89" s="30" t="s">
        <v>92</v>
      </c>
      <c r="H89" s="30" t="s">
        <v>92</v>
      </c>
      <c r="I89" s="30" t="s">
        <v>100</v>
      </c>
      <c r="J89" s="28" t="s">
        <v>110</v>
      </c>
      <c r="K89" s="107">
        <v>30</v>
      </c>
      <c r="L89" s="33">
        <v>0</v>
      </c>
      <c r="M89" s="33">
        <v>27</v>
      </c>
      <c r="N89" s="33">
        <v>3</v>
      </c>
      <c r="O89" s="106">
        <f t="shared" si="25"/>
        <v>80</v>
      </c>
      <c r="P89" s="33">
        <v>0</v>
      </c>
      <c r="Q89" s="33">
        <v>71</v>
      </c>
      <c r="R89" s="33">
        <v>9</v>
      </c>
      <c r="S89" s="106">
        <f t="shared" si="32"/>
        <v>0</v>
      </c>
      <c r="T89" s="33">
        <v>0</v>
      </c>
      <c r="U89" s="33">
        <v>0</v>
      </c>
      <c r="V89" s="33">
        <v>0</v>
      </c>
      <c r="W89" s="33">
        <v>0</v>
      </c>
      <c r="X89" s="33">
        <v>0</v>
      </c>
      <c r="Y89" s="33">
        <v>0</v>
      </c>
      <c r="Z89" s="106">
        <f t="shared" si="33"/>
        <v>27</v>
      </c>
      <c r="AA89" s="33">
        <v>10</v>
      </c>
      <c r="AB89" s="33">
        <v>17</v>
      </c>
      <c r="AC89" s="33">
        <v>0</v>
      </c>
      <c r="AD89" s="33">
        <v>0</v>
      </c>
      <c r="AE89" s="33">
        <v>0</v>
      </c>
      <c r="AF89" s="33">
        <v>0</v>
      </c>
      <c r="AG89" s="106">
        <f t="shared" si="34"/>
        <v>3</v>
      </c>
      <c r="AH89" s="33">
        <v>0</v>
      </c>
      <c r="AI89" s="33">
        <v>3</v>
      </c>
      <c r="AJ89" s="33">
        <v>0</v>
      </c>
      <c r="AK89" s="33">
        <v>0</v>
      </c>
      <c r="AL89" s="33">
        <v>0</v>
      </c>
      <c r="AM89" s="33">
        <v>0</v>
      </c>
      <c r="AN89" s="120">
        <f t="shared" si="35"/>
        <v>1</v>
      </c>
      <c r="AO89" s="120">
        <f t="shared" si="36"/>
        <v>0.1</v>
      </c>
      <c r="AP89" s="27" t="s">
        <v>93</v>
      </c>
      <c r="AQ89" s="27" t="s">
        <v>241</v>
      </c>
      <c r="AR89" s="30" t="s">
        <v>100</v>
      </c>
      <c r="AS89" s="28" t="s">
        <v>110</v>
      </c>
      <c r="AT89" s="30" t="s">
        <v>86</v>
      </c>
      <c r="AU89" s="27" t="s">
        <v>101</v>
      </c>
      <c r="AV89" s="36">
        <v>0</v>
      </c>
      <c r="AW89" s="43">
        <v>1</v>
      </c>
      <c r="AX89" s="43">
        <v>1.63059</v>
      </c>
      <c r="AY89" s="43"/>
      <c r="AZ89" s="37"/>
      <c r="BA89" s="37"/>
      <c r="BB89" s="37"/>
      <c r="BC89" s="123">
        <f t="shared" si="26"/>
        <v>2.6305899999999998</v>
      </c>
      <c r="BD89" s="36"/>
      <c r="BE89" s="44"/>
      <c r="BF89" s="44">
        <v>0.5</v>
      </c>
      <c r="BG89" s="44"/>
      <c r="BH89" s="124">
        <f t="shared" si="27"/>
        <v>3.1305899999999998</v>
      </c>
      <c r="BI89" s="45">
        <f t="shared" si="37"/>
        <v>0.10435299999999999</v>
      </c>
      <c r="BJ89" s="39" t="s">
        <v>102</v>
      </c>
      <c r="BK89" s="136">
        <v>50</v>
      </c>
      <c r="BL89" s="137">
        <v>50</v>
      </c>
      <c r="BM89" s="137">
        <v>0</v>
      </c>
      <c r="BN89" s="137">
        <v>30</v>
      </c>
      <c r="BO89" s="137">
        <v>20</v>
      </c>
      <c r="BP89" s="137">
        <v>30</v>
      </c>
      <c r="BQ89" s="138">
        <f t="shared" si="28"/>
        <v>100</v>
      </c>
      <c r="BR89" s="138">
        <f t="shared" si="29"/>
        <v>30</v>
      </c>
      <c r="BS89" s="138">
        <f t="shared" si="30"/>
        <v>50</v>
      </c>
      <c r="BT89" s="138">
        <f t="shared" si="31"/>
        <v>180</v>
      </c>
      <c r="BU89" s="27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</row>
    <row r="90" spans="1:114" ht="13.5" hidden="1" customHeight="1">
      <c r="A90" s="24" t="s">
        <v>341</v>
      </c>
      <c r="B90" s="58" t="s">
        <v>342</v>
      </c>
      <c r="C90" s="58" t="s">
        <v>155</v>
      </c>
      <c r="D90" s="30" t="s">
        <v>155</v>
      </c>
      <c r="E90" s="28" t="s">
        <v>151</v>
      </c>
      <c r="F90" s="24" t="s">
        <v>108</v>
      </c>
      <c r="G90" s="28" t="s">
        <v>91</v>
      </c>
      <c r="H90" s="28" t="s">
        <v>92</v>
      </c>
      <c r="I90" s="47" t="s">
        <v>82</v>
      </c>
      <c r="J90" s="58" t="s">
        <v>87</v>
      </c>
      <c r="K90" s="112">
        <v>51</v>
      </c>
      <c r="L90" s="24">
        <v>20</v>
      </c>
      <c r="M90" s="24">
        <v>27</v>
      </c>
      <c r="N90" s="24">
        <v>4</v>
      </c>
      <c r="O90" s="106">
        <f t="shared" si="25"/>
        <v>188</v>
      </c>
      <c r="P90" s="24">
        <v>80</v>
      </c>
      <c r="Q90" s="24">
        <v>96</v>
      </c>
      <c r="R90" s="24">
        <v>12</v>
      </c>
      <c r="S90" s="106">
        <f t="shared" si="32"/>
        <v>20</v>
      </c>
      <c r="T90" s="24">
        <v>0</v>
      </c>
      <c r="U90" s="24">
        <v>20</v>
      </c>
      <c r="V90" s="24">
        <v>0</v>
      </c>
      <c r="W90" s="24">
        <v>0</v>
      </c>
      <c r="X90" s="24">
        <v>0</v>
      </c>
      <c r="Y90" s="24">
        <v>0</v>
      </c>
      <c r="Z90" s="106">
        <f t="shared" si="33"/>
        <v>27</v>
      </c>
      <c r="AA90" s="24">
        <v>6</v>
      </c>
      <c r="AB90" s="24">
        <v>21</v>
      </c>
      <c r="AC90" s="24">
        <v>0</v>
      </c>
      <c r="AD90" s="24">
        <v>0</v>
      </c>
      <c r="AE90" s="24">
        <v>0</v>
      </c>
      <c r="AF90" s="24">
        <v>0</v>
      </c>
      <c r="AG90" s="106">
        <f t="shared" si="34"/>
        <v>4</v>
      </c>
      <c r="AH90" s="24">
        <v>2</v>
      </c>
      <c r="AI90" s="24">
        <v>2</v>
      </c>
      <c r="AJ90" s="24">
        <v>0</v>
      </c>
      <c r="AK90" s="24">
        <v>0</v>
      </c>
      <c r="AL90" s="24">
        <v>0</v>
      </c>
      <c r="AM90" s="24">
        <v>0</v>
      </c>
      <c r="AN90" s="120">
        <f t="shared" si="35"/>
        <v>0.60784313725490191</v>
      </c>
      <c r="AO90" s="120">
        <f t="shared" si="36"/>
        <v>7.8431372549019607E-2</v>
      </c>
      <c r="AP90" s="27" t="s">
        <v>93</v>
      </c>
      <c r="AQ90" s="27" t="s">
        <v>85</v>
      </c>
      <c r="AR90" s="47" t="s">
        <v>82</v>
      </c>
      <c r="AS90" s="47" t="s">
        <v>87</v>
      </c>
      <c r="AT90" s="47" t="s">
        <v>86</v>
      </c>
      <c r="AU90" s="35" t="s">
        <v>83</v>
      </c>
      <c r="AV90" s="36">
        <v>0</v>
      </c>
      <c r="AW90" s="43"/>
      <c r="AX90" s="43">
        <v>2.5</v>
      </c>
      <c r="AY90" s="43">
        <v>2.1572891900000002</v>
      </c>
      <c r="AZ90" s="37"/>
      <c r="BA90" s="37"/>
      <c r="BB90" s="37"/>
      <c r="BC90" s="123">
        <f t="shared" si="26"/>
        <v>4.6572891900000002</v>
      </c>
      <c r="BD90" s="24" t="s">
        <v>111</v>
      </c>
      <c r="BE90" s="44"/>
      <c r="BF90" s="44">
        <v>1</v>
      </c>
      <c r="BG90" s="44"/>
      <c r="BH90" s="124">
        <f t="shared" si="27"/>
        <v>5.6572891900000002</v>
      </c>
      <c r="BI90" s="45">
        <f t="shared" si="37"/>
        <v>0.11092723901960784</v>
      </c>
      <c r="BJ90" s="39" t="s">
        <v>102</v>
      </c>
      <c r="BK90" s="136">
        <v>50</v>
      </c>
      <c r="BL90" s="137">
        <v>50</v>
      </c>
      <c r="BM90" s="137">
        <v>0</v>
      </c>
      <c r="BN90" s="137">
        <v>30</v>
      </c>
      <c r="BO90" s="137">
        <v>20</v>
      </c>
      <c r="BP90" s="137">
        <v>20</v>
      </c>
      <c r="BQ90" s="138">
        <f t="shared" si="28"/>
        <v>100</v>
      </c>
      <c r="BR90" s="138">
        <f t="shared" si="29"/>
        <v>30</v>
      </c>
      <c r="BS90" s="138">
        <f t="shared" si="30"/>
        <v>40</v>
      </c>
      <c r="BT90" s="138">
        <f t="shared" si="31"/>
        <v>170</v>
      </c>
      <c r="BU90" s="35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</row>
    <row r="91" spans="1:114" ht="13.5" hidden="1" customHeight="1">
      <c r="A91" s="25" t="s">
        <v>343</v>
      </c>
      <c r="B91" s="29" t="s">
        <v>344</v>
      </c>
      <c r="C91" s="58" t="s">
        <v>155</v>
      </c>
      <c r="D91" s="30" t="s">
        <v>155</v>
      </c>
      <c r="E91" s="28" t="s">
        <v>151</v>
      </c>
      <c r="F91" s="25" t="s">
        <v>108</v>
      </c>
      <c r="G91" s="28" t="s">
        <v>80</v>
      </c>
      <c r="H91" s="30" t="s">
        <v>81</v>
      </c>
      <c r="I91" s="30" t="s">
        <v>82</v>
      </c>
      <c r="J91" s="28" t="s">
        <v>135</v>
      </c>
      <c r="K91" s="107">
        <v>30</v>
      </c>
      <c r="L91" s="33">
        <v>30</v>
      </c>
      <c r="M91" s="33">
        <v>0</v>
      </c>
      <c r="N91" s="33">
        <v>0</v>
      </c>
      <c r="O91" s="106">
        <f t="shared" si="25"/>
        <v>86</v>
      </c>
      <c r="P91" s="33">
        <v>86</v>
      </c>
      <c r="Q91" s="33">
        <v>0</v>
      </c>
      <c r="R91" s="33">
        <v>0</v>
      </c>
      <c r="S91" s="106">
        <f t="shared" si="32"/>
        <v>30</v>
      </c>
      <c r="T91" s="33">
        <v>12</v>
      </c>
      <c r="U91" s="33">
        <v>18</v>
      </c>
      <c r="V91" s="33">
        <v>0</v>
      </c>
      <c r="W91" s="33">
        <v>0</v>
      </c>
      <c r="X91" s="33">
        <v>0</v>
      </c>
      <c r="Y91" s="33">
        <v>0</v>
      </c>
      <c r="Z91" s="106">
        <f t="shared" si="33"/>
        <v>0</v>
      </c>
      <c r="AA91" s="33">
        <v>0</v>
      </c>
      <c r="AB91" s="33">
        <v>0</v>
      </c>
      <c r="AC91" s="33">
        <v>0</v>
      </c>
      <c r="AD91" s="33">
        <v>0</v>
      </c>
      <c r="AE91" s="33">
        <v>0</v>
      </c>
      <c r="AF91" s="33">
        <v>0</v>
      </c>
      <c r="AG91" s="106">
        <f t="shared" si="34"/>
        <v>0</v>
      </c>
      <c r="AH91" s="33">
        <v>0</v>
      </c>
      <c r="AI91" s="33">
        <v>0</v>
      </c>
      <c r="AJ91" s="33">
        <v>0</v>
      </c>
      <c r="AK91" s="33">
        <v>0</v>
      </c>
      <c r="AL91" s="33">
        <v>0</v>
      </c>
      <c r="AM91" s="33">
        <v>0</v>
      </c>
      <c r="AN91" s="120">
        <f t="shared" si="35"/>
        <v>0</v>
      </c>
      <c r="AO91" s="120">
        <f t="shared" si="36"/>
        <v>0</v>
      </c>
      <c r="AP91" s="27" t="s">
        <v>84</v>
      </c>
      <c r="AQ91" s="27" t="s">
        <v>85</v>
      </c>
      <c r="AR91" s="30" t="s">
        <v>82</v>
      </c>
      <c r="AS91" s="30" t="s">
        <v>135</v>
      </c>
      <c r="AT91" s="30" t="s">
        <v>109</v>
      </c>
      <c r="AU91" s="27" t="s">
        <v>119</v>
      </c>
      <c r="AV91" s="36">
        <v>0</v>
      </c>
      <c r="AW91" s="43"/>
      <c r="AX91" s="43">
        <v>1.5</v>
      </c>
      <c r="AY91" s="43">
        <v>0.93</v>
      </c>
      <c r="AZ91" s="37"/>
      <c r="BA91" s="37"/>
      <c r="BB91" s="37"/>
      <c r="BC91" s="123">
        <f t="shared" si="26"/>
        <v>2.4300000000000002</v>
      </c>
      <c r="BD91" s="36"/>
      <c r="BE91" s="44"/>
      <c r="BF91" s="44"/>
      <c r="BG91" s="44"/>
      <c r="BH91" s="124">
        <f t="shared" si="27"/>
        <v>2.4300000000000002</v>
      </c>
      <c r="BI91" s="45">
        <f t="shared" si="37"/>
        <v>8.1000000000000003E-2</v>
      </c>
      <c r="BJ91" s="39" t="s">
        <v>102</v>
      </c>
      <c r="BK91" s="136">
        <v>50</v>
      </c>
      <c r="BL91" s="137">
        <v>50</v>
      </c>
      <c r="BM91" s="137">
        <v>0</v>
      </c>
      <c r="BN91" s="137">
        <v>30</v>
      </c>
      <c r="BO91" s="137">
        <v>20</v>
      </c>
      <c r="BP91" s="137">
        <v>20</v>
      </c>
      <c r="BQ91" s="138">
        <f t="shared" si="28"/>
        <v>100</v>
      </c>
      <c r="BR91" s="138">
        <f t="shared" si="29"/>
        <v>30</v>
      </c>
      <c r="BS91" s="138">
        <f t="shared" si="30"/>
        <v>40</v>
      </c>
      <c r="BT91" s="138">
        <f t="shared" si="31"/>
        <v>170</v>
      </c>
      <c r="BU91" s="27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</row>
    <row r="92" spans="1:114" ht="13.5" hidden="1" customHeight="1">
      <c r="A92" s="25" t="s">
        <v>345</v>
      </c>
      <c r="B92" s="29" t="s">
        <v>346</v>
      </c>
      <c r="C92" s="58" t="s">
        <v>155</v>
      </c>
      <c r="D92" s="30" t="s">
        <v>155</v>
      </c>
      <c r="E92" s="28" t="s">
        <v>151</v>
      </c>
      <c r="F92" s="25" t="s">
        <v>108</v>
      </c>
      <c r="G92" s="28" t="s">
        <v>80</v>
      </c>
      <c r="H92" s="28" t="s">
        <v>80</v>
      </c>
      <c r="I92" s="30" t="s">
        <v>82</v>
      </c>
      <c r="J92" s="28" t="s">
        <v>135</v>
      </c>
      <c r="K92" s="107">
        <v>53</v>
      </c>
      <c r="L92" s="33">
        <v>45</v>
      </c>
      <c r="M92" s="33">
        <v>8</v>
      </c>
      <c r="N92" s="33">
        <v>0</v>
      </c>
      <c r="O92" s="106">
        <f t="shared" si="25"/>
        <v>176</v>
      </c>
      <c r="P92" s="33">
        <v>150</v>
      </c>
      <c r="Q92" s="33">
        <v>26</v>
      </c>
      <c r="R92" s="33">
        <v>0</v>
      </c>
      <c r="S92" s="106">
        <f t="shared" si="32"/>
        <v>45</v>
      </c>
      <c r="T92" s="33">
        <v>15</v>
      </c>
      <c r="U92" s="33">
        <v>30</v>
      </c>
      <c r="V92" s="33">
        <v>0</v>
      </c>
      <c r="W92" s="33">
        <v>0</v>
      </c>
      <c r="X92" s="33">
        <v>0</v>
      </c>
      <c r="Y92" s="33">
        <v>0</v>
      </c>
      <c r="Z92" s="106">
        <f t="shared" si="33"/>
        <v>8</v>
      </c>
      <c r="AA92" s="33">
        <v>3</v>
      </c>
      <c r="AB92" s="33">
        <v>5</v>
      </c>
      <c r="AC92" s="33">
        <v>0</v>
      </c>
      <c r="AD92" s="33">
        <v>0</v>
      </c>
      <c r="AE92" s="33">
        <v>0</v>
      </c>
      <c r="AF92" s="33">
        <v>0</v>
      </c>
      <c r="AG92" s="106">
        <f t="shared" si="34"/>
        <v>0</v>
      </c>
      <c r="AH92" s="33">
        <v>0</v>
      </c>
      <c r="AI92" s="33">
        <v>0</v>
      </c>
      <c r="AJ92" s="33">
        <v>0</v>
      </c>
      <c r="AK92" s="33">
        <v>0</v>
      </c>
      <c r="AL92" s="33">
        <v>0</v>
      </c>
      <c r="AM92" s="33">
        <v>0</v>
      </c>
      <c r="AN92" s="120">
        <f t="shared" si="35"/>
        <v>0.15094339622641509</v>
      </c>
      <c r="AO92" s="120">
        <f t="shared" si="36"/>
        <v>0</v>
      </c>
      <c r="AP92" s="27" t="s">
        <v>93</v>
      </c>
      <c r="AQ92" s="27" t="s">
        <v>85</v>
      </c>
      <c r="AR92" s="30" t="s">
        <v>82</v>
      </c>
      <c r="AS92" s="30" t="s">
        <v>135</v>
      </c>
      <c r="AT92" s="30" t="s">
        <v>109</v>
      </c>
      <c r="AU92" s="27" t="s">
        <v>119</v>
      </c>
      <c r="AV92" s="36">
        <v>0</v>
      </c>
      <c r="AW92" s="43"/>
      <c r="AX92" s="43">
        <v>2</v>
      </c>
      <c r="AY92" s="43">
        <v>3.883</v>
      </c>
      <c r="AZ92" s="37"/>
      <c r="BA92" s="37"/>
      <c r="BB92" s="37"/>
      <c r="BC92" s="123">
        <f t="shared" si="26"/>
        <v>5.883</v>
      </c>
      <c r="BD92" s="36"/>
      <c r="BE92" s="44"/>
      <c r="BF92" s="44"/>
      <c r="BG92" s="44"/>
      <c r="BH92" s="124">
        <f t="shared" si="27"/>
        <v>5.883</v>
      </c>
      <c r="BI92" s="45">
        <f t="shared" si="37"/>
        <v>0.111</v>
      </c>
      <c r="BJ92" s="39" t="s">
        <v>102</v>
      </c>
      <c r="BK92" s="136">
        <v>50</v>
      </c>
      <c r="BL92" s="137">
        <v>50</v>
      </c>
      <c r="BM92" s="137">
        <v>0</v>
      </c>
      <c r="BN92" s="137">
        <v>70</v>
      </c>
      <c r="BO92" s="137">
        <v>20</v>
      </c>
      <c r="BP92" s="137">
        <v>20</v>
      </c>
      <c r="BQ92" s="138">
        <f t="shared" si="28"/>
        <v>100</v>
      </c>
      <c r="BR92" s="138">
        <f t="shared" si="29"/>
        <v>70</v>
      </c>
      <c r="BS92" s="138">
        <f t="shared" si="30"/>
        <v>40</v>
      </c>
      <c r="BT92" s="138">
        <f t="shared" si="31"/>
        <v>210</v>
      </c>
      <c r="BU92" s="27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8"/>
      <c r="DD92" s="8"/>
      <c r="DE92" s="8"/>
      <c r="DF92" s="8"/>
      <c r="DG92" s="8"/>
      <c r="DH92" s="8"/>
      <c r="DI92" s="8"/>
      <c r="DJ92" s="8"/>
    </row>
    <row r="93" spans="1:114" ht="13.5" hidden="1" customHeight="1">
      <c r="A93" s="26" t="s">
        <v>347</v>
      </c>
      <c r="B93" s="27" t="s">
        <v>348</v>
      </c>
      <c r="C93" s="28" t="s">
        <v>155</v>
      </c>
      <c r="D93" s="29" t="s">
        <v>155</v>
      </c>
      <c r="E93" s="28" t="s">
        <v>151</v>
      </c>
      <c r="F93" s="54" t="s">
        <v>108</v>
      </c>
      <c r="G93" s="27" t="s">
        <v>91</v>
      </c>
      <c r="H93" s="27" t="s">
        <v>92</v>
      </c>
      <c r="I93" s="31" t="s">
        <v>100</v>
      </c>
      <c r="J93" s="47" t="s">
        <v>98</v>
      </c>
      <c r="K93" s="115">
        <v>25</v>
      </c>
      <c r="L93" s="33">
        <v>17</v>
      </c>
      <c r="M93" s="33">
        <v>6</v>
      </c>
      <c r="N93" s="33">
        <v>2</v>
      </c>
      <c r="O93" s="106">
        <f t="shared" si="25"/>
        <v>118</v>
      </c>
      <c r="P93" s="33">
        <v>81</v>
      </c>
      <c r="Q93" s="33">
        <v>29</v>
      </c>
      <c r="R93" s="33">
        <v>8</v>
      </c>
      <c r="S93" s="106">
        <f t="shared" si="32"/>
        <v>17</v>
      </c>
      <c r="T93" s="33">
        <v>0</v>
      </c>
      <c r="U93" s="33">
        <v>8</v>
      </c>
      <c r="V93" s="33">
        <v>5</v>
      </c>
      <c r="W93" s="33">
        <v>4</v>
      </c>
      <c r="X93" s="33">
        <v>0</v>
      </c>
      <c r="Y93" s="33">
        <v>0</v>
      </c>
      <c r="Z93" s="106">
        <f t="shared" si="33"/>
        <v>6</v>
      </c>
      <c r="AA93" s="33">
        <v>0</v>
      </c>
      <c r="AB93" s="33">
        <v>4</v>
      </c>
      <c r="AC93" s="33">
        <v>1</v>
      </c>
      <c r="AD93" s="33">
        <v>0</v>
      </c>
      <c r="AE93" s="33">
        <v>1</v>
      </c>
      <c r="AF93" s="33">
        <v>0</v>
      </c>
      <c r="AG93" s="106">
        <f t="shared" si="34"/>
        <v>2</v>
      </c>
      <c r="AH93" s="33">
        <v>0</v>
      </c>
      <c r="AI93" s="33">
        <v>2</v>
      </c>
      <c r="AJ93" s="33">
        <v>0</v>
      </c>
      <c r="AK93" s="33">
        <v>0</v>
      </c>
      <c r="AL93" s="33">
        <v>0</v>
      </c>
      <c r="AM93" s="33">
        <v>0</v>
      </c>
      <c r="AN93" s="120">
        <f>(Z93+AG93)/K93</f>
        <v>0.32</v>
      </c>
      <c r="AO93" s="120">
        <f t="shared" si="36"/>
        <v>0.08</v>
      </c>
      <c r="AP93" s="27" t="s">
        <v>93</v>
      </c>
      <c r="AQ93" s="27" t="s">
        <v>85</v>
      </c>
      <c r="AR93" s="35" t="s">
        <v>100</v>
      </c>
      <c r="AS93" s="47" t="s">
        <v>101</v>
      </c>
      <c r="AT93" s="35" t="s">
        <v>82</v>
      </c>
      <c r="AU93" s="47" t="s">
        <v>87</v>
      </c>
      <c r="AV93" s="36">
        <v>0</v>
      </c>
      <c r="AW93" s="36">
        <v>1.5</v>
      </c>
      <c r="AX93" s="36">
        <v>0.60882499999999995</v>
      </c>
      <c r="AY93" s="36"/>
      <c r="AZ93" s="37"/>
      <c r="BA93" s="37"/>
      <c r="BB93" s="37"/>
      <c r="BC93" s="123">
        <f t="shared" si="26"/>
        <v>2.1088249999999999</v>
      </c>
      <c r="BD93" s="24"/>
      <c r="BE93" s="24"/>
      <c r="BF93" s="44">
        <v>0.5</v>
      </c>
      <c r="BG93" s="24"/>
      <c r="BH93" s="124">
        <f t="shared" si="27"/>
        <v>2.6088249999999999</v>
      </c>
      <c r="BI93" s="59">
        <f t="shared" si="37"/>
        <v>0.104353</v>
      </c>
      <c r="BJ93" s="39" t="s">
        <v>88</v>
      </c>
      <c r="BK93" s="136">
        <v>50</v>
      </c>
      <c r="BL93" s="137">
        <v>50</v>
      </c>
      <c r="BM93" s="137">
        <v>0</v>
      </c>
      <c r="BN93" s="137">
        <v>30</v>
      </c>
      <c r="BO93" s="137">
        <v>0</v>
      </c>
      <c r="BP93" s="137">
        <v>20</v>
      </c>
      <c r="BQ93" s="138">
        <f t="shared" si="28"/>
        <v>100</v>
      </c>
      <c r="BR93" s="138">
        <f t="shared" si="29"/>
        <v>30</v>
      </c>
      <c r="BS93" s="138">
        <f t="shared" si="30"/>
        <v>20</v>
      </c>
      <c r="BT93" s="138">
        <f t="shared" si="31"/>
        <v>150</v>
      </c>
      <c r="BU93" s="27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8"/>
      <c r="DD93" s="8"/>
      <c r="DE93" s="8"/>
      <c r="DF93" s="8"/>
      <c r="DG93" s="8"/>
      <c r="DH93" s="8"/>
      <c r="DI93" s="8"/>
      <c r="DJ93" s="8"/>
    </row>
    <row r="94" spans="1:114" ht="13.5" hidden="1" customHeight="1">
      <c r="A94" s="54" t="s">
        <v>349</v>
      </c>
      <c r="B94" s="30" t="s">
        <v>350</v>
      </c>
      <c r="C94" s="28" t="s">
        <v>351</v>
      </c>
      <c r="D94" s="29" t="s">
        <v>295</v>
      </c>
      <c r="E94" s="28" t="s">
        <v>107</v>
      </c>
      <c r="F94" s="24" t="s">
        <v>108</v>
      </c>
      <c r="G94" s="27" t="s">
        <v>80</v>
      </c>
      <c r="H94" s="27" t="s">
        <v>80</v>
      </c>
      <c r="I94" s="31" t="s">
        <v>86</v>
      </c>
      <c r="J94" s="47" t="s">
        <v>87</v>
      </c>
      <c r="K94" s="112">
        <v>46</v>
      </c>
      <c r="L94" s="33">
        <v>31</v>
      </c>
      <c r="M94" s="33">
        <v>15</v>
      </c>
      <c r="N94" s="33">
        <v>0</v>
      </c>
      <c r="O94" s="106">
        <f t="shared" si="25"/>
        <v>196</v>
      </c>
      <c r="P94" s="33">
        <v>132</v>
      </c>
      <c r="Q94" s="33">
        <v>64</v>
      </c>
      <c r="R94" s="33">
        <v>0</v>
      </c>
      <c r="S94" s="106">
        <f t="shared" si="32"/>
        <v>31</v>
      </c>
      <c r="T94" s="33">
        <v>0</v>
      </c>
      <c r="U94" s="33">
        <v>23</v>
      </c>
      <c r="V94" s="33">
        <v>8</v>
      </c>
      <c r="W94" s="33">
        <v>0</v>
      </c>
      <c r="X94" s="33">
        <v>0</v>
      </c>
      <c r="Y94" s="33">
        <v>0</v>
      </c>
      <c r="Z94" s="106">
        <f t="shared" si="33"/>
        <v>15</v>
      </c>
      <c r="AA94" s="33">
        <v>0</v>
      </c>
      <c r="AB94" s="33">
        <v>13</v>
      </c>
      <c r="AC94" s="33">
        <v>2</v>
      </c>
      <c r="AD94" s="33">
        <v>0</v>
      </c>
      <c r="AE94" s="33">
        <v>0</v>
      </c>
      <c r="AF94" s="33">
        <v>0</v>
      </c>
      <c r="AG94" s="106">
        <f t="shared" si="34"/>
        <v>0</v>
      </c>
      <c r="AH94" s="33">
        <v>0</v>
      </c>
      <c r="AI94" s="33">
        <v>0</v>
      </c>
      <c r="AJ94" s="33">
        <v>0</v>
      </c>
      <c r="AK94" s="33">
        <v>0</v>
      </c>
      <c r="AL94" s="33">
        <v>0</v>
      </c>
      <c r="AM94" s="33">
        <v>0</v>
      </c>
      <c r="AN94" s="120">
        <f>(M94+N94)/K94</f>
        <v>0.32608695652173914</v>
      </c>
      <c r="AO94" s="120">
        <f t="shared" si="36"/>
        <v>0</v>
      </c>
      <c r="AP94" s="27" t="s">
        <v>93</v>
      </c>
      <c r="AQ94" s="27" t="s">
        <v>85</v>
      </c>
      <c r="AR94" s="58" t="s">
        <v>86</v>
      </c>
      <c r="AS94" s="47" t="s">
        <v>87</v>
      </c>
      <c r="AT94" s="35" t="s">
        <v>94</v>
      </c>
      <c r="AU94" s="47" t="s">
        <v>119</v>
      </c>
      <c r="AV94" s="36">
        <v>1.4477641299999999</v>
      </c>
      <c r="AW94" s="36"/>
      <c r="AX94" s="43"/>
      <c r="AY94" s="43">
        <f>3.15642586</f>
        <v>3.1564258600000001</v>
      </c>
      <c r="AZ94" s="37"/>
      <c r="BA94" s="37"/>
      <c r="BB94" s="37"/>
      <c r="BC94" s="123">
        <f t="shared" si="26"/>
        <v>4.6041899900000001</v>
      </c>
      <c r="BD94" s="24"/>
      <c r="BE94" s="24"/>
      <c r="BF94" s="24"/>
      <c r="BG94" s="24"/>
      <c r="BH94" s="124">
        <f t="shared" si="27"/>
        <v>4.6041899900000001</v>
      </c>
      <c r="BI94" s="45">
        <f t="shared" si="37"/>
        <v>0.10009108673913043</v>
      </c>
      <c r="BJ94" s="39" t="s">
        <v>102</v>
      </c>
      <c r="BK94" s="136">
        <v>30</v>
      </c>
      <c r="BL94" s="137">
        <v>5</v>
      </c>
      <c r="BM94" s="137">
        <v>50</v>
      </c>
      <c r="BN94" s="137">
        <v>70</v>
      </c>
      <c r="BO94" s="137">
        <v>0</v>
      </c>
      <c r="BP94" s="137">
        <v>20</v>
      </c>
      <c r="BQ94" s="138">
        <f t="shared" si="28"/>
        <v>35</v>
      </c>
      <c r="BR94" s="138">
        <f t="shared" si="29"/>
        <v>120</v>
      </c>
      <c r="BS94" s="138">
        <f t="shared" si="30"/>
        <v>20</v>
      </c>
      <c r="BT94" s="138">
        <f t="shared" si="31"/>
        <v>175</v>
      </c>
      <c r="BU94" s="55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8"/>
      <c r="DD94" s="8"/>
      <c r="DE94" s="8"/>
      <c r="DF94" s="8"/>
      <c r="DG94" s="8"/>
      <c r="DH94" s="8"/>
      <c r="DI94" s="8"/>
      <c r="DJ94" s="8"/>
    </row>
    <row r="95" spans="1:114" ht="13.5" hidden="1" customHeight="1">
      <c r="A95" s="24" t="s">
        <v>352</v>
      </c>
      <c r="B95" s="35" t="s">
        <v>510</v>
      </c>
      <c r="C95" s="35" t="s">
        <v>354</v>
      </c>
      <c r="D95" s="50" t="s">
        <v>313</v>
      </c>
      <c r="E95" s="28" t="s">
        <v>151</v>
      </c>
      <c r="F95" s="24" t="s">
        <v>108</v>
      </c>
      <c r="G95" s="47" t="s">
        <v>92</v>
      </c>
      <c r="H95" s="47" t="s">
        <v>92</v>
      </c>
      <c r="I95" s="31" t="s">
        <v>100</v>
      </c>
      <c r="J95" s="28" t="s">
        <v>87</v>
      </c>
      <c r="K95" s="109">
        <v>29</v>
      </c>
      <c r="L95" s="24">
        <v>19</v>
      </c>
      <c r="M95" s="24">
        <v>6</v>
      </c>
      <c r="N95" s="24">
        <v>4</v>
      </c>
      <c r="O95" s="106">
        <f t="shared" si="25"/>
        <v>128</v>
      </c>
      <c r="P95" s="33">
        <v>92</v>
      </c>
      <c r="Q95" s="33">
        <v>24</v>
      </c>
      <c r="R95" s="33">
        <v>12</v>
      </c>
      <c r="S95" s="106">
        <f t="shared" si="32"/>
        <v>19</v>
      </c>
      <c r="T95" s="33">
        <v>0</v>
      </c>
      <c r="U95" s="33">
        <v>7</v>
      </c>
      <c r="V95" s="33">
        <v>8</v>
      </c>
      <c r="W95" s="33">
        <v>4</v>
      </c>
      <c r="X95" s="33">
        <v>0</v>
      </c>
      <c r="Y95" s="33">
        <v>0</v>
      </c>
      <c r="Z95" s="106">
        <f t="shared" si="33"/>
        <v>6</v>
      </c>
      <c r="AA95" s="33">
        <v>0</v>
      </c>
      <c r="AB95" s="33">
        <v>3</v>
      </c>
      <c r="AC95" s="33">
        <v>3</v>
      </c>
      <c r="AD95" s="33">
        <v>0</v>
      </c>
      <c r="AE95" s="33">
        <v>0</v>
      </c>
      <c r="AF95" s="33">
        <v>0</v>
      </c>
      <c r="AG95" s="106">
        <f t="shared" si="34"/>
        <v>4</v>
      </c>
      <c r="AH95" s="33">
        <v>0</v>
      </c>
      <c r="AI95" s="33">
        <v>4</v>
      </c>
      <c r="AJ95" s="33">
        <v>0</v>
      </c>
      <c r="AK95" s="33">
        <v>0</v>
      </c>
      <c r="AL95" s="33">
        <v>0</v>
      </c>
      <c r="AM95" s="33">
        <v>0</v>
      </c>
      <c r="AN95" s="120">
        <f>(M95+N95)/K95</f>
        <v>0.34482758620689657</v>
      </c>
      <c r="AO95" s="120">
        <f t="shared" si="36"/>
        <v>0.13793103448275862</v>
      </c>
      <c r="AP95" s="27" t="s">
        <v>93</v>
      </c>
      <c r="AQ95" s="27" t="s">
        <v>85</v>
      </c>
      <c r="AR95" s="31" t="s">
        <v>100</v>
      </c>
      <c r="AS95" s="28" t="s">
        <v>87</v>
      </c>
      <c r="AT95" s="35" t="s">
        <v>82</v>
      </c>
      <c r="AU95" s="28" t="s">
        <v>134</v>
      </c>
      <c r="AV95" s="36">
        <v>0.38700000000000001</v>
      </c>
      <c r="AW95" s="43">
        <v>2.1294369999999998</v>
      </c>
      <c r="AX95" s="37"/>
      <c r="AY95" s="37"/>
      <c r="AZ95" s="37"/>
      <c r="BA95" s="37"/>
      <c r="BB95" s="37"/>
      <c r="BC95" s="123">
        <f t="shared" si="26"/>
        <v>2.5164369999999998</v>
      </c>
      <c r="BD95" s="24" t="s">
        <v>111</v>
      </c>
      <c r="BE95" s="44"/>
      <c r="BF95" s="44">
        <v>0.5</v>
      </c>
      <c r="BG95" s="49">
        <v>9.7999999999999997E-3</v>
      </c>
      <c r="BH95" s="124">
        <f t="shared" si="27"/>
        <v>3.0262369999999996</v>
      </c>
      <c r="BI95" s="45">
        <f t="shared" si="37"/>
        <v>0.10435299999999999</v>
      </c>
      <c r="BJ95" s="39" t="s">
        <v>102</v>
      </c>
      <c r="BK95" s="136">
        <v>50</v>
      </c>
      <c r="BL95" s="137">
        <v>45</v>
      </c>
      <c r="BM95" s="137">
        <v>50</v>
      </c>
      <c r="BN95" s="137">
        <v>30</v>
      </c>
      <c r="BO95" s="137">
        <v>20</v>
      </c>
      <c r="BP95" s="137">
        <v>20</v>
      </c>
      <c r="BQ95" s="138">
        <f t="shared" si="28"/>
        <v>95</v>
      </c>
      <c r="BR95" s="138">
        <f t="shared" si="29"/>
        <v>80</v>
      </c>
      <c r="BS95" s="138">
        <f t="shared" si="30"/>
        <v>40</v>
      </c>
      <c r="BT95" s="138">
        <f t="shared" si="31"/>
        <v>215</v>
      </c>
      <c r="BU95" s="55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</row>
    <row r="96" spans="1:114" ht="12.75" hidden="1" customHeight="1">
      <c r="A96" s="25" t="s">
        <v>355</v>
      </c>
      <c r="B96" s="30" t="s">
        <v>356</v>
      </c>
      <c r="C96" s="30" t="s">
        <v>357</v>
      </c>
      <c r="D96" s="30" t="s">
        <v>127</v>
      </c>
      <c r="E96" s="28" t="s">
        <v>78</v>
      </c>
      <c r="F96" s="25" t="s">
        <v>108</v>
      </c>
      <c r="G96" s="28" t="s">
        <v>80</v>
      </c>
      <c r="H96" s="28" t="s">
        <v>358</v>
      </c>
      <c r="I96" s="47" t="s">
        <v>158</v>
      </c>
      <c r="J96" s="47" t="s">
        <v>134</v>
      </c>
      <c r="K96" s="112">
        <v>45</v>
      </c>
      <c r="L96" s="24">
        <v>31</v>
      </c>
      <c r="M96" s="24">
        <v>14</v>
      </c>
      <c r="N96" s="33">
        <v>0</v>
      </c>
      <c r="O96" s="106">
        <f t="shared" si="25"/>
        <v>163</v>
      </c>
      <c r="P96" s="33">
        <v>114</v>
      </c>
      <c r="Q96" s="33">
        <v>49</v>
      </c>
      <c r="R96" s="33">
        <v>0</v>
      </c>
      <c r="S96" s="106">
        <f t="shared" si="32"/>
        <v>31</v>
      </c>
      <c r="T96" s="33">
        <v>6</v>
      </c>
      <c r="U96" s="33">
        <v>21</v>
      </c>
      <c r="V96" s="33">
        <v>4</v>
      </c>
      <c r="W96" s="33">
        <v>0</v>
      </c>
      <c r="X96" s="33">
        <v>0</v>
      </c>
      <c r="Y96" s="33">
        <v>0</v>
      </c>
      <c r="Z96" s="106">
        <f t="shared" si="33"/>
        <v>14</v>
      </c>
      <c r="AA96" s="33">
        <v>2</v>
      </c>
      <c r="AB96" s="33">
        <v>12</v>
      </c>
      <c r="AC96" s="33">
        <v>0</v>
      </c>
      <c r="AD96" s="33">
        <v>0</v>
      </c>
      <c r="AE96" s="33">
        <v>0</v>
      </c>
      <c r="AF96" s="33">
        <v>0</v>
      </c>
      <c r="AG96" s="106">
        <f t="shared" si="34"/>
        <v>0</v>
      </c>
      <c r="AH96" s="33">
        <v>0</v>
      </c>
      <c r="AI96" s="33">
        <v>0</v>
      </c>
      <c r="AJ96" s="33">
        <v>0</v>
      </c>
      <c r="AK96" s="33">
        <v>0</v>
      </c>
      <c r="AL96" s="33">
        <v>0</v>
      </c>
      <c r="AM96" s="33">
        <v>0</v>
      </c>
      <c r="AN96" s="120">
        <f>(M96+N96)/K96</f>
        <v>0.31111111111111112</v>
      </c>
      <c r="AO96" s="120">
        <f t="shared" si="36"/>
        <v>0</v>
      </c>
      <c r="AP96" s="27" t="s">
        <v>93</v>
      </c>
      <c r="AQ96" s="29" t="s">
        <v>85</v>
      </c>
      <c r="AR96" s="35" t="s">
        <v>158</v>
      </c>
      <c r="AS96" s="35" t="s">
        <v>134</v>
      </c>
      <c r="AT96" s="35" t="s">
        <v>82</v>
      </c>
      <c r="AU96" s="35" t="s">
        <v>101</v>
      </c>
      <c r="AV96" s="36">
        <v>1.90934812</v>
      </c>
      <c r="AW96" s="36">
        <v>2.9620000000000002</v>
      </c>
      <c r="AX96" s="37"/>
      <c r="AY96" s="37"/>
      <c r="AZ96" s="37"/>
      <c r="BA96" s="37"/>
      <c r="BB96" s="37"/>
      <c r="BC96" s="123">
        <f t="shared" si="26"/>
        <v>4.8713481200000004</v>
      </c>
      <c r="BD96" s="36" t="s">
        <v>111</v>
      </c>
      <c r="BE96" s="49"/>
      <c r="BF96" s="49"/>
      <c r="BG96" s="49"/>
      <c r="BH96" s="124">
        <f t="shared" si="27"/>
        <v>4.8713481200000004</v>
      </c>
      <c r="BI96" s="45">
        <f t="shared" si="37"/>
        <v>0.10825218044444446</v>
      </c>
      <c r="BJ96" s="39" t="s">
        <v>102</v>
      </c>
      <c r="BK96" s="136">
        <v>40</v>
      </c>
      <c r="BL96" s="137">
        <v>10</v>
      </c>
      <c r="BM96" s="137">
        <v>80</v>
      </c>
      <c r="BN96" s="137">
        <v>70</v>
      </c>
      <c r="BO96" s="137">
        <v>20</v>
      </c>
      <c r="BP96" s="137">
        <v>10</v>
      </c>
      <c r="BQ96" s="138">
        <f t="shared" si="28"/>
        <v>50</v>
      </c>
      <c r="BR96" s="138">
        <f t="shared" si="29"/>
        <v>150</v>
      </c>
      <c r="BS96" s="138">
        <f t="shared" si="30"/>
        <v>30</v>
      </c>
      <c r="BT96" s="138">
        <f t="shared" si="31"/>
        <v>230</v>
      </c>
      <c r="BU96" s="27"/>
      <c r="BV96" s="9"/>
      <c r="BW96" s="9"/>
      <c r="BX96" s="9"/>
      <c r="BY96" s="9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</row>
    <row r="97" spans="1:114" ht="12.75" hidden="1" customHeight="1">
      <c r="A97" s="25" t="s">
        <v>359</v>
      </c>
      <c r="B97" s="30" t="s">
        <v>360</v>
      </c>
      <c r="C97" s="58" t="s">
        <v>357</v>
      </c>
      <c r="D97" s="30" t="s">
        <v>127</v>
      </c>
      <c r="E97" s="28" t="s">
        <v>78</v>
      </c>
      <c r="F97" s="25" t="s">
        <v>108</v>
      </c>
      <c r="G97" s="30" t="s">
        <v>92</v>
      </c>
      <c r="H97" s="30" t="s">
        <v>92</v>
      </c>
      <c r="I97" s="58" t="s">
        <v>213</v>
      </c>
      <c r="J97" s="47" t="s">
        <v>134</v>
      </c>
      <c r="K97" s="107">
        <v>44</v>
      </c>
      <c r="L97" s="53">
        <v>0</v>
      </c>
      <c r="M97" s="53">
        <v>30</v>
      </c>
      <c r="N97" s="33">
        <v>14</v>
      </c>
      <c r="O97" s="106">
        <f t="shared" si="25"/>
        <v>128</v>
      </c>
      <c r="P97" s="33">
        <v>0</v>
      </c>
      <c r="Q97" s="33">
        <v>82</v>
      </c>
      <c r="R97" s="33">
        <v>46</v>
      </c>
      <c r="S97" s="106">
        <f t="shared" si="32"/>
        <v>0</v>
      </c>
      <c r="T97" s="33">
        <v>0</v>
      </c>
      <c r="U97" s="33">
        <v>0</v>
      </c>
      <c r="V97" s="33">
        <v>0</v>
      </c>
      <c r="W97" s="33">
        <v>0</v>
      </c>
      <c r="X97" s="33">
        <v>0</v>
      </c>
      <c r="Y97" s="33">
        <v>0</v>
      </c>
      <c r="Z97" s="106">
        <f t="shared" si="33"/>
        <v>30</v>
      </c>
      <c r="AA97" s="33">
        <v>18</v>
      </c>
      <c r="AB97" s="33">
        <v>10</v>
      </c>
      <c r="AC97" s="33">
        <v>2</v>
      </c>
      <c r="AD97" s="33">
        <v>0</v>
      </c>
      <c r="AE97" s="33">
        <v>0</v>
      </c>
      <c r="AF97" s="33">
        <v>0</v>
      </c>
      <c r="AG97" s="106">
        <f t="shared" si="34"/>
        <v>14</v>
      </c>
      <c r="AH97" s="33">
        <v>0</v>
      </c>
      <c r="AI97" s="33">
        <v>14</v>
      </c>
      <c r="AJ97" s="33">
        <v>0</v>
      </c>
      <c r="AK97" s="33">
        <v>0</v>
      </c>
      <c r="AL97" s="33">
        <v>0</v>
      </c>
      <c r="AM97" s="33">
        <v>0</v>
      </c>
      <c r="AN97" s="120">
        <f>(Z97+AG97)/K97</f>
        <v>1</v>
      </c>
      <c r="AO97" s="120">
        <f t="shared" si="36"/>
        <v>0.31818181818181818</v>
      </c>
      <c r="AP97" s="27" t="s">
        <v>93</v>
      </c>
      <c r="AQ97" s="27" t="s">
        <v>85</v>
      </c>
      <c r="AR97" s="58" t="s">
        <v>97</v>
      </c>
      <c r="AS97" s="58" t="s">
        <v>121</v>
      </c>
      <c r="AT97" s="58" t="s">
        <v>100</v>
      </c>
      <c r="AU97" s="58" t="s">
        <v>98</v>
      </c>
      <c r="AV97" s="36">
        <v>3.3519188</v>
      </c>
      <c r="AW97" s="43"/>
      <c r="AX97" s="43"/>
      <c r="AY97" s="43"/>
      <c r="AZ97" s="37"/>
      <c r="BA97" s="37"/>
      <c r="BB97" s="37"/>
      <c r="BC97" s="123">
        <f t="shared" si="26"/>
        <v>3.3519188</v>
      </c>
      <c r="BD97" s="36" t="s">
        <v>111</v>
      </c>
      <c r="BE97" s="44"/>
      <c r="BF97" s="44"/>
      <c r="BG97" s="44"/>
      <c r="BH97" s="124">
        <f t="shared" si="27"/>
        <v>3.3519188</v>
      </c>
      <c r="BI97" s="45">
        <f t="shared" si="37"/>
        <v>7.6179972727272727E-2</v>
      </c>
      <c r="BJ97" s="39" t="s">
        <v>102</v>
      </c>
      <c r="BK97" s="136">
        <v>40</v>
      </c>
      <c r="BL97" s="137">
        <v>10</v>
      </c>
      <c r="BM97" s="137">
        <v>80</v>
      </c>
      <c r="BN97" s="137">
        <v>70</v>
      </c>
      <c r="BO97" s="137">
        <v>0</v>
      </c>
      <c r="BP97" s="137">
        <v>30</v>
      </c>
      <c r="BQ97" s="138">
        <f t="shared" si="28"/>
        <v>50</v>
      </c>
      <c r="BR97" s="138">
        <f t="shared" si="29"/>
        <v>150</v>
      </c>
      <c r="BS97" s="138">
        <f t="shared" si="30"/>
        <v>30</v>
      </c>
      <c r="BT97" s="138">
        <f t="shared" si="31"/>
        <v>230</v>
      </c>
      <c r="BU97" s="35"/>
      <c r="BV97" s="8"/>
      <c r="BW97" s="8"/>
      <c r="BX97" s="8"/>
      <c r="BY97" s="57"/>
      <c r="BZ97" s="57"/>
      <c r="CA97" s="57"/>
      <c r="CB97" s="57"/>
      <c r="CC97" s="57"/>
      <c r="CD97" s="57"/>
      <c r="CE97" s="57"/>
      <c r="CF97" s="57"/>
      <c r="CG97" s="57"/>
      <c r="CH97" s="57"/>
      <c r="CI97" s="57"/>
      <c r="CJ97" s="57"/>
      <c r="CK97" s="57"/>
      <c r="CL97" s="57"/>
      <c r="CM97" s="57"/>
      <c r="CN97" s="57"/>
      <c r="CO97" s="57"/>
      <c r="CP97" s="57"/>
      <c r="CQ97" s="57"/>
      <c r="CR97" s="57"/>
      <c r="CS97" s="57"/>
      <c r="CT97" s="57"/>
      <c r="CU97" s="57"/>
      <c r="CV97" s="57"/>
      <c r="CW97" s="57"/>
      <c r="CX97" s="57"/>
      <c r="CY97" s="57"/>
      <c r="CZ97" s="57"/>
      <c r="DA97" s="57"/>
      <c r="DB97" s="57"/>
      <c r="DC97" s="57"/>
      <c r="DD97" s="57"/>
      <c r="DE97" s="57"/>
      <c r="DF97" s="57"/>
      <c r="DG97" s="57"/>
      <c r="DH97" s="57"/>
      <c r="DI97" s="57"/>
      <c r="DJ97" s="57"/>
    </row>
    <row r="98" spans="1:114" ht="13.5" hidden="1" customHeight="1">
      <c r="A98" s="26" t="s">
        <v>361</v>
      </c>
      <c r="B98" s="73" t="s">
        <v>362</v>
      </c>
      <c r="C98" s="73" t="s">
        <v>357</v>
      </c>
      <c r="D98" s="29" t="s">
        <v>127</v>
      </c>
      <c r="E98" s="27" t="s">
        <v>78</v>
      </c>
      <c r="F98" s="26" t="s">
        <v>108</v>
      </c>
      <c r="G98" s="35" t="s">
        <v>92</v>
      </c>
      <c r="H98" s="35" t="s">
        <v>92</v>
      </c>
      <c r="I98" s="31" t="s">
        <v>109</v>
      </c>
      <c r="J98" s="28" t="s">
        <v>87</v>
      </c>
      <c r="K98" s="114">
        <v>10</v>
      </c>
      <c r="L98" s="33">
        <v>7</v>
      </c>
      <c r="M98" s="33">
        <v>2</v>
      </c>
      <c r="N98" s="33">
        <v>1</v>
      </c>
      <c r="O98" s="106">
        <f t="shared" si="25"/>
        <v>43</v>
      </c>
      <c r="P98" s="33">
        <v>31</v>
      </c>
      <c r="Q98" s="33">
        <v>8</v>
      </c>
      <c r="R98" s="33">
        <v>4</v>
      </c>
      <c r="S98" s="106">
        <f t="shared" si="32"/>
        <v>7</v>
      </c>
      <c r="T98" s="33">
        <v>0</v>
      </c>
      <c r="U98" s="33">
        <v>4</v>
      </c>
      <c r="V98" s="33">
        <v>3</v>
      </c>
      <c r="W98" s="33">
        <v>0</v>
      </c>
      <c r="X98" s="33">
        <v>0</v>
      </c>
      <c r="Y98" s="33">
        <v>0</v>
      </c>
      <c r="Z98" s="106">
        <f t="shared" si="33"/>
        <v>2</v>
      </c>
      <c r="AA98" s="33">
        <v>0</v>
      </c>
      <c r="AB98" s="33">
        <v>2</v>
      </c>
      <c r="AC98" s="33">
        <v>0</v>
      </c>
      <c r="AD98" s="33">
        <v>0</v>
      </c>
      <c r="AE98" s="33">
        <v>0</v>
      </c>
      <c r="AF98" s="33">
        <v>0</v>
      </c>
      <c r="AG98" s="106">
        <f t="shared" si="34"/>
        <v>1</v>
      </c>
      <c r="AH98" s="33">
        <v>0</v>
      </c>
      <c r="AI98" s="33">
        <v>1</v>
      </c>
      <c r="AJ98" s="33">
        <v>0</v>
      </c>
      <c r="AK98" s="33">
        <v>0</v>
      </c>
      <c r="AL98" s="33">
        <v>0</v>
      </c>
      <c r="AM98" s="33">
        <v>0</v>
      </c>
      <c r="AN98" s="120">
        <f>(Z98+AG98)/K98</f>
        <v>0.3</v>
      </c>
      <c r="AO98" s="120">
        <f t="shared" si="36"/>
        <v>0.1</v>
      </c>
      <c r="AP98" s="27" t="s">
        <v>93</v>
      </c>
      <c r="AQ98" s="27" t="s">
        <v>85</v>
      </c>
      <c r="AR98" s="35" t="s">
        <v>109</v>
      </c>
      <c r="AS98" s="35" t="s">
        <v>87</v>
      </c>
      <c r="AT98" s="35" t="s">
        <v>94</v>
      </c>
      <c r="AU98" s="35" t="s">
        <v>87</v>
      </c>
      <c r="AV98" s="36">
        <v>0</v>
      </c>
      <c r="AW98" s="36"/>
      <c r="AX98" s="36"/>
      <c r="AZ98" s="36">
        <v>1.0435300000000001</v>
      </c>
      <c r="BA98" s="37"/>
      <c r="BB98" s="37"/>
      <c r="BC98" s="123">
        <f t="shared" si="26"/>
        <v>1.0435300000000001</v>
      </c>
      <c r="BD98" s="24"/>
      <c r="BE98" s="154"/>
      <c r="BF98" s="154"/>
      <c r="BG98" s="44"/>
      <c r="BH98" s="124">
        <f t="shared" si="27"/>
        <v>1.0435300000000001</v>
      </c>
      <c r="BI98" s="45">
        <f t="shared" si="37"/>
        <v>0.104353</v>
      </c>
      <c r="BJ98" s="39" t="s">
        <v>88</v>
      </c>
      <c r="BK98" s="136">
        <v>40</v>
      </c>
      <c r="BL98" s="137">
        <v>10</v>
      </c>
      <c r="BM98" s="137">
        <v>0</v>
      </c>
      <c r="BN98" s="137">
        <v>30</v>
      </c>
      <c r="BO98" s="137">
        <v>0</v>
      </c>
      <c r="BP98" s="137">
        <v>20</v>
      </c>
      <c r="BQ98" s="138">
        <f t="shared" si="28"/>
        <v>50</v>
      </c>
      <c r="BR98" s="138">
        <f t="shared" si="29"/>
        <v>30</v>
      </c>
      <c r="BS98" s="138">
        <f t="shared" si="30"/>
        <v>20</v>
      </c>
      <c r="BT98" s="138">
        <f t="shared" si="31"/>
        <v>100</v>
      </c>
      <c r="BU98" s="55"/>
      <c r="BV98" s="8"/>
      <c r="BW98" s="8"/>
      <c r="BX98" s="8"/>
      <c r="BY98" s="40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8"/>
      <c r="DD98" s="8"/>
      <c r="DE98" s="8"/>
      <c r="DF98" s="8"/>
      <c r="DG98" s="8"/>
      <c r="DH98" s="8"/>
      <c r="DI98" s="8"/>
      <c r="DJ98" s="8"/>
    </row>
    <row r="99" spans="1:114" ht="13.5" hidden="1" customHeight="1">
      <c r="A99" s="155" t="s">
        <v>363</v>
      </c>
      <c r="B99" s="47" t="s">
        <v>364</v>
      </c>
      <c r="C99" s="47" t="s">
        <v>365</v>
      </c>
      <c r="D99" s="29" t="s">
        <v>127</v>
      </c>
      <c r="E99" s="27" t="s">
        <v>78</v>
      </c>
      <c r="F99" s="26" t="s">
        <v>108</v>
      </c>
      <c r="G99" s="35" t="s">
        <v>91</v>
      </c>
      <c r="H99" s="35" t="s">
        <v>92</v>
      </c>
      <c r="I99" s="31" t="s">
        <v>210</v>
      </c>
      <c r="J99" s="28" t="s">
        <v>99</v>
      </c>
      <c r="K99" s="109">
        <v>51</v>
      </c>
      <c r="L99" s="33">
        <v>34</v>
      </c>
      <c r="M99" s="33">
        <v>14</v>
      </c>
      <c r="N99" s="74">
        <v>3</v>
      </c>
      <c r="O99" s="106">
        <f t="shared" si="25"/>
        <v>200</v>
      </c>
      <c r="P99" s="33">
        <v>144</v>
      </c>
      <c r="Q99" s="33">
        <v>44</v>
      </c>
      <c r="R99" s="33">
        <v>12</v>
      </c>
      <c r="S99" s="106">
        <f t="shared" si="32"/>
        <v>34</v>
      </c>
      <c r="T99" s="33">
        <v>2</v>
      </c>
      <c r="U99" s="33">
        <v>22</v>
      </c>
      <c r="V99" s="33">
        <v>8</v>
      </c>
      <c r="W99" s="33">
        <v>2</v>
      </c>
      <c r="X99" s="33">
        <v>0</v>
      </c>
      <c r="Y99" s="33">
        <v>0</v>
      </c>
      <c r="Z99" s="106">
        <f t="shared" si="33"/>
        <v>14</v>
      </c>
      <c r="AA99" s="33">
        <v>6</v>
      </c>
      <c r="AB99" s="33">
        <v>8</v>
      </c>
      <c r="AC99" s="33">
        <v>0</v>
      </c>
      <c r="AD99" s="33">
        <v>0</v>
      </c>
      <c r="AE99" s="33">
        <v>0</v>
      </c>
      <c r="AF99" s="33">
        <v>0</v>
      </c>
      <c r="AG99" s="106">
        <f t="shared" si="34"/>
        <v>3</v>
      </c>
      <c r="AH99" s="33">
        <v>0</v>
      </c>
      <c r="AI99" s="33">
        <v>3</v>
      </c>
      <c r="AJ99" s="33">
        <v>0</v>
      </c>
      <c r="AK99" s="33">
        <v>0</v>
      </c>
      <c r="AL99" s="33">
        <v>0</v>
      </c>
      <c r="AM99" s="33">
        <v>0</v>
      </c>
      <c r="AN99" s="120">
        <f>(M99+N99)/K99</f>
        <v>0.33333333333333331</v>
      </c>
      <c r="AO99" s="120">
        <f t="shared" si="36"/>
        <v>5.8823529411764705E-2</v>
      </c>
      <c r="AP99" s="27" t="s">
        <v>93</v>
      </c>
      <c r="AQ99" s="27" t="s">
        <v>85</v>
      </c>
      <c r="AR99" s="35" t="s">
        <v>210</v>
      </c>
      <c r="AS99" s="35" t="s">
        <v>98</v>
      </c>
      <c r="AT99" s="35" t="s">
        <v>82</v>
      </c>
      <c r="AU99" s="35" t="s">
        <v>101</v>
      </c>
      <c r="AV99" s="36">
        <v>4.2307753000000003</v>
      </c>
      <c r="AW99" s="36"/>
      <c r="AX99" s="36"/>
      <c r="AY99" s="36"/>
      <c r="AZ99" s="37"/>
      <c r="BA99" s="37"/>
      <c r="BB99" s="37"/>
      <c r="BC99" s="123">
        <f t="shared" si="26"/>
        <v>4.2307753000000003</v>
      </c>
      <c r="BD99" s="24" t="s">
        <v>111</v>
      </c>
      <c r="BE99" s="154"/>
      <c r="BF99" s="154"/>
      <c r="BG99" s="44">
        <v>8.1499999999999993E-3</v>
      </c>
      <c r="BH99" s="124">
        <f t="shared" si="27"/>
        <v>4.2389253</v>
      </c>
      <c r="BI99" s="156">
        <f t="shared" si="37"/>
        <v>8.3116182352941173E-2</v>
      </c>
      <c r="BJ99" s="39" t="s">
        <v>102</v>
      </c>
      <c r="BK99" s="136">
        <v>40</v>
      </c>
      <c r="BL99" s="137">
        <v>10</v>
      </c>
      <c r="BM99" s="137">
        <v>80</v>
      </c>
      <c r="BN99" s="137">
        <v>70</v>
      </c>
      <c r="BO99" s="137">
        <v>0</v>
      </c>
      <c r="BP99" s="137">
        <v>20</v>
      </c>
      <c r="BQ99" s="138">
        <f t="shared" si="28"/>
        <v>50</v>
      </c>
      <c r="BR99" s="138">
        <f t="shared" si="29"/>
        <v>150</v>
      </c>
      <c r="BS99" s="138">
        <f t="shared" si="30"/>
        <v>20</v>
      </c>
      <c r="BT99" s="138">
        <f t="shared" si="31"/>
        <v>220</v>
      </c>
      <c r="BU99" s="55"/>
      <c r="BV99" s="8"/>
      <c r="BW99" s="8"/>
      <c r="BX99" s="8"/>
      <c r="BY99" s="40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8"/>
      <c r="DD99" s="8"/>
      <c r="DE99" s="8"/>
      <c r="DF99" s="8"/>
      <c r="DG99" s="8"/>
      <c r="DH99" s="8"/>
      <c r="DI99" s="8"/>
      <c r="DJ99" s="8"/>
    </row>
    <row r="100" spans="1:114" ht="12.75" hidden="1">
      <c r="A100" s="155" t="s">
        <v>366</v>
      </c>
      <c r="B100" s="29" t="s">
        <v>367</v>
      </c>
      <c r="C100" s="29" t="s">
        <v>365</v>
      </c>
      <c r="D100" s="29" t="s">
        <v>127</v>
      </c>
      <c r="E100" s="28" t="s">
        <v>78</v>
      </c>
      <c r="F100" s="25" t="s">
        <v>108</v>
      </c>
      <c r="G100" s="27" t="s">
        <v>80</v>
      </c>
      <c r="H100" s="27" t="s">
        <v>358</v>
      </c>
      <c r="I100" s="31" t="s">
        <v>86</v>
      </c>
      <c r="J100" s="28" t="s">
        <v>101</v>
      </c>
      <c r="K100" s="116">
        <v>15</v>
      </c>
      <c r="L100" s="33">
        <v>10</v>
      </c>
      <c r="M100" s="33">
        <v>4</v>
      </c>
      <c r="N100" s="33">
        <v>1</v>
      </c>
      <c r="O100" s="106">
        <f t="shared" si="25"/>
        <v>49</v>
      </c>
      <c r="P100" s="33">
        <v>26</v>
      </c>
      <c r="Q100" s="33">
        <v>19</v>
      </c>
      <c r="R100" s="33">
        <v>4</v>
      </c>
      <c r="S100" s="106">
        <f t="shared" si="32"/>
        <v>10</v>
      </c>
      <c r="T100" s="33">
        <v>8</v>
      </c>
      <c r="U100" s="33">
        <v>0</v>
      </c>
      <c r="V100" s="33">
        <v>2</v>
      </c>
      <c r="W100" s="33">
        <v>0</v>
      </c>
      <c r="X100" s="33">
        <v>0</v>
      </c>
      <c r="Y100" s="33">
        <v>0</v>
      </c>
      <c r="Z100" s="106">
        <f t="shared" si="33"/>
        <v>4</v>
      </c>
      <c r="AA100" s="33">
        <v>0</v>
      </c>
      <c r="AB100" s="33">
        <v>3</v>
      </c>
      <c r="AC100" s="33">
        <v>0</v>
      </c>
      <c r="AD100" s="33">
        <v>1</v>
      </c>
      <c r="AE100" s="33">
        <v>0</v>
      </c>
      <c r="AF100" s="33">
        <v>0</v>
      </c>
      <c r="AG100" s="106">
        <f t="shared" si="34"/>
        <v>1</v>
      </c>
      <c r="AH100" s="33">
        <v>0</v>
      </c>
      <c r="AI100" s="33">
        <v>1</v>
      </c>
      <c r="AJ100" s="33">
        <v>0</v>
      </c>
      <c r="AK100" s="33">
        <v>0</v>
      </c>
      <c r="AL100" s="33">
        <v>0</v>
      </c>
      <c r="AM100" s="33">
        <v>0</v>
      </c>
      <c r="AN100" s="120">
        <f>(M100+N100)/K100</f>
        <v>0.33333333333333331</v>
      </c>
      <c r="AO100" s="120">
        <f t="shared" si="36"/>
        <v>6.6666666666666666E-2</v>
      </c>
      <c r="AP100" s="27" t="s">
        <v>93</v>
      </c>
      <c r="AQ100" s="27" t="s">
        <v>85</v>
      </c>
      <c r="AR100" s="35" t="s">
        <v>86</v>
      </c>
      <c r="AS100" s="27" t="s">
        <v>101</v>
      </c>
      <c r="AT100" s="35" t="s">
        <v>94</v>
      </c>
      <c r="AU100" s="27" t="s">
        <v>83</v>
      </c>
      <c r="AV100" s="36">
        <v>0</v>
      </c>
      <c r="AW100" s="43"/>
      <c r="AX100" s="43"/>
      <c r="AY100" s="43">
        <v>1.5</v>
      </c>
      <c r="AZ100" s="37"/>
      <c r="BA100" s="37"/>
      <c r="BB100" s="37"/>
      <c r="BC100" s="123">
        <f t="shared" si="26"/>
        <v>1.5</v>
      </c>
      <c r="BD100" s="36"/>
      <c r="BE100" s="157"/>
      <c r="BF100" s="157"/>
      <c r="BG100" s="49"/>
      <c r="BH100" s="124">
        <f t="shared" si="27"/>
        <v>1.5</v>
      </c>
      <c r="BI100" s="156">
        <f t="shared" si="37"/>
        <v>0.1</v>
      </c>
      <c r="BJ100" s="39" t="s">
        <v>88</v>
      </c>
      <c r="BK100" s="136">
        <v>40</v>
      </c>
      <c r="BL100" s="137">
        <v>10</v>
      </c>
      <c r="BM100" s="137">
        <v>50</v>
      </c>
      <c r="BN100" s="137">
        <v>30</v>
      </c>
      <c r="BO100" s="137">
        <v>20</v>
      </c>
      <c r="BP100" s="137">
        <v>10</v>
      </c>
      <c r="BQ100" s="138">
        <f t="shared" si="28"/>
        <v>50</v>
      </c>
      <c r="BR100" s="138">
        <f t="shared" si="29"/>
        <v>80</v>
      </c>
      <c r="BS100" s="138">
        <f t="shared" si="30"/>
        <v>30</v>
      </c>
      <c r="BT100" s="138">
        <f t="shared" si="31"/>
        <v>160</v>
      </c>
      <c r="BU100" s="27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8"/>
      <c r="DD100" s="8"/>
      <c r="DE100" s="8"/>
      <c r="DF100" s="8"/>
      <c r="DG100" s="8"/>
      <c r="DH100" s="8"/>
      <c r="DI100" s="8"/>
      <c r="DJ100" s="8"/>
    </row>
    <row r="101" spans="1:114" ht="13.5" hidden="1" customHeight="1">
      <c r="A101" s="25" t="s">
        <v>368</v>
      </c>
      <c r="B101" s="29" t="s">
        <v>369</v>
      </c>
      <c r="C101" s="29" t="s">
        <v>370</v>
      </c>
      <c r="D101" s="29" t="s">
        <v>106</v>
      </c>
      <c r="E101" s="28" t="s">
        <v>107</v>
      </c>
      <c r="F101" s="25" t="s">
        <v>79</v>
      </c>
      <c r="G101" s="27" t="s">
        <v>80</v>
      </c>
      <c r="H101" s="27" t="s">
        <v>80</v>
      </c>
      <c r="I101" s="31" t="s">
        <v>109</v>
      </c>
      <c r="J101" s="28" t="s">
        <v>87</v>
      </c>
      <c r="K101" s="116">
        <v>0</v>
      </c>
      <c r="L101" s="33">
        <v>10</v>
      </c>
      <c r="M101" s="33">
        <v>6</v>
      </c>
      <c r="N101" s="33">
        <v>1</v>
      </c>
      <c r="O101" s="106">
        <f t="shared" si="25"/>
        <v>70</v>
      </c>
      <c r="P101" s="33">
        <v>44</v>
      </c>
      <c r="Q101" s="33">
        <v>26</v>
      </c>
      <c r="R101" s="33">
        <v>0</v>
      </c>
      <c r="S101" s="106">
        <v>0</v>
      </c>
      <c r="T101" s="33">
        <v>0</v>
      </c>
      <c r="U101" s="33">
        <v>7</v>
      </c>
      <c r="V101" s="33">
        <v>3</v>
      </c>
      <c r="W101" s="33">
        <v>0</v>
      </c>
      <c r="X101" s="33">
        <v>0</v>
      </c>
      <c r="Y101" s="33">
        <v>0</v>
      </c>
      <c r="Z101" s="106">
        <v>0</v>
      </c>
      <c r="AA101" s="33">
        <v>0</v>
      </c>
      <c r="AB101" s="33">
        <v>5</v>
      </c>
      <c r="AC101" s="33">
        <v>0</v>
      </c>
      <c r="AD101" s="33">
        <v>1</v>
      </c>
      <c r="AE101" s="33">
        <v>0</v>
      </c>
      <c r="AF101" s="33">
        <v>0</v>
      </c>
      <c r="AG101" s="106">
        <v>0</v>
      </c>
      <c r="AH101" s="33">
        <v>0</v>
      </c>
      <c r="AI101" s="33">
        <v>1</v>
      </c>
      <c r="AJ101" s="33">
        <v>0</v>
      </c>
      <c r="AK101" s="33">
        <v>0</v>
      </c>
      <c r="AL101" s="33">
        <v>0</v>
      </c>
      <c r="AM101" s="33">
        <v>0</v>
      </c>
      <c r="AN101" s="120">
        <f>(M101+N101)/BV101</f>
        <v>0.41176470588235292</v>
      </c>
      <c r="AO101" s="120">
        <f>N101/BV101</f>
        <v>5.8823529411764705E-2</v>
      </c>
      <c r="AP101" s="27" t="s">
        <v>93</v>
      </c>
      <c r="AQ101" s="27" t="s">
        <v>85</v>
      </c>
      <c r="AR101" s="35" t="s">
        <v>109</v>
      </c>
      <c r="AS101" s="27" t="s">
        <v>87</v>
      </c>
      <c r="AT101" s="35" t="s">
        <v>120</v>
      </c>
      <c r="AU101" s="27" t="s">
        <v>99</v>
      </c>
      <c r="AV101" s="36">
        <v>0</v>
      </c>
      <c r="AW101" s="43"/>
      <c r="AX101" s="43"/>
      <c r="AY101" s="43"/>
      <c r="AZ101" s="43">
        <v>1.665</v>
      </c>
      <c r="BA101" s="37"/>
      <c r="BB101" s="37"/>
      <c r="BC101" s="123">
        <f t="shared" si="26"/>
        <v>1.665</v>
      </c>
      <c r="BD101" s="36"/>
      <c r="BE101" s="49"/>
      <c r="BF101" s="49"/>
      <c r="BG101" s="49"/>
      <c r="BH101" s="124">
        <f t="shared" si="27"/>
        <v>1.665</v>
      </c>
      <c r="BI101" s="45">
        <f>BH101/BV101</f>
        <v>9.794117647058824E-2</v>
      </c>
      <c r="BJ101" s="39" t="s">
        <v>88</v>
      </c>
      <c r="BK101" s="136">
        <v>30</v>
      </c>
      <c r="BL101" s="137">
        <v>35</v>
      </c>
      <c r="BM101" s="137">
        <v>10</v>
      </c>
      <c r="BN101" s="137">
        <v>30</v>
      </c>
      <c r="BO101" s="137">
        <v>0</v>
      </c>
      <c r="BP101" s="137">
        <v>20</v>
      </c>
      <c r="BQ101" s="138">
        <f t="shared" si="28"/>
        <v>65</v>
      </c>
      <c r="BR101" s="138">
        <f t="shared" si="29"/>
        <v>40</v>
      </c>
      <c r="BS101" s="138">
        <f t="shared" si="30"/>
        <v>20</v>
      </c>
      <c r="BT101" s="138">
        <f t="shared" si="31"/>
        <v>125</v>
      </c>
      <c r="BU101" s="27" t="s">
        <v>371</v>
      </c>
      <c r="BV101" s="202">
        <v>17</v>
      </c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8"/>
      <c r="DD101" s="8"/>
      <c r="DE101" s="8"/>
      <c r="DF101" s="8"/>
      <c r="DG101" s="8"/>
      <c r="DH101" s="8"/>
      <c r="DI101" s="8"/>
      <c r="DJ101" s="8"/>
    </row>
    <row r="102" spans="1:114" ht="12.75" hidden="1" customHeight="1">
      <c r="A102" s="25" t="s">
        <v>372</v>
      </c>
      <c r="B102" s="75" t="s">
        <v>373</v>
      </c>
      <c r="C102" s="75" t="s">
        <v>374</v>
      </c>
      <c r="D102" s="29" t="s">
        <v>127</v>
      </c>
      <c r="E102" s="28" t="s">
        <v>78</v>
      </c>
      <c r="F102" s="25" t="s">
        <v>79</v>
      </c>
      <c r="G102" s="35" t="s">
        <v>80</v>
      </c>
      <c r="H102" s="35" t="s">
        <v>80</v>
      </c>
      <c r="I102" s="31" t="s">
        <v>86</v>
      </c>
      <c r="J102" s="30" t="s">
        <v>134</v>
      </c>
      <c r="K102" s="109">
        <v>20</v>
      </c>
      <c r="L102" s="33">
        <v>13</v>
      </c>
      <c r="M102" s="33">
        <v>6</v>
      </c>
      <c r="N102" s="33">
        <v>1</v>
      </c>
      <c r="O102" s="106">
        <f t="shared" si="25"/>
        <v>95</v>
      </c>
      <c r="P102" s="33">
        <v>59</v>
      </c>
      <c r="Q102" s="33">
        <v>32</v>
      </c>
      <c r="R102" s="33">
        <v>4</v>
      </c>
      <c r="S102" s="106">
        <f>SUM(T102:Y102)</f>
        <v>13</v>
      </c>
      <c r="T102" s="33">
        <v>0</v>
      </c>
      <c r="U102" s="33">
        <v>6</v>
      </c>
      <c r="V102" s="33">
        <v>7</v>
      </c>
      <c r="W102" s="33">
        <v>0</v>
      </c>
      <c r="X102" s="33">
        <v>0</v>
      </c>
      <c r="Y102" s="33">
        <v>0</v>
      </c>
      <c r="Z102" s="106">
        <f t="shared" ref="Z102:Z109" si="38">SUM(AA102:AF102)</f>
        <v>6</v>
      </c>
      <c r="AA102" s="33">
        <v>0</v>
      </c>
      <c r="AB102" s="33">
        <v>2</v>
      </c>
      <c r="AC102" s="33">
        <v>2</v>
      </c>
      <c r="AD102" s="33">
        <v>2</v>
      </c>
      <c r="AE102" s="33">
        <v>0</v>
      </c>
      <c r="AF102" s="33">
        <v>0</v>
      </c>
      <c r="AG102" s="106">
        <f>SUM(AH102:AM102)</f>
        <v>1</v>
      </c>
      <c r="AH102" s="33">
        <v>0</v>
      </c>
      <c r="AI102" s="33">
        <v>1</v>
      </c>
      <c r="AJ102" s="33">
        <v>0</v>
      </c>
      <c r="AK102" s="33">
        <v>0</v>
      </c>
      <c r="AL102" s="33">
        <v>0</v>
      </c>
      <c r="AM102" s="33">
        <v>0</v>
      </c>
      <c r="AN102" s="120">
        <f>(M102+N102)/K102</f>
        <v>0.35</v>
      </c>
      <c r="AO102" s="120">
        <f t="shared" ref="AO102:AO109" si="39">N102/K102</f>
        <v>0.05</v>
      </c>
      <c r="AP102" s="27" t="s">
        <v>93</v>
      </c>
      <c r="AQ102" s="27" t="s">
        <v>85</v>
      </c>
      <c r="AR102" s="35" t="s">
        <v>86</v>
      </c>
      <c r="AS102" s="30" t="s">
        <v>134</v>
      </c>
      <c r="AT102" s="35" t="s">
        <v>94</v>
      </c>
      <c r="AU102" s="30" t="s">
        <v>140</v>
      </c>
      <c r="AV102" s="36">
        <v>0</v>
      </c>
      <c r="AW102" s="37"/>
      <c r="AX102" s="37"/>
      <c r="AY102" s="36">
        <v>0.25</v>
      </c>
      <c r="AZ102" s="36">
        <v>1.7090000000000001</v>
      </c>
      <c r="BA102" s="36"/>
      <c r="BB102" s="36"/>
      <c r="BC102" s="123">
        <f t="shared" si="26"/>
        <v>1.9590000000000001</v>
      </c>
      <c r="BD102" s="49" t="s">
        <v>111</v>
      </c>
      <c r="BE102" s="49"/>
      <c r="BF102" s="49"/>
      <c r="BG102" s="69"/>
      <c r="BH102" s="124">
        <f t="shared" si="27"/>
        <v>1.9590000000000001</v>
      </c>
      <c r="BI102" s="45">
        <f t="shared" ref="BI102:BI109" si="40">BH102/K102</f>
        <v>9.7950000000000009E-2</v>
      </c>
      <c r="BJ102" s="39" t="s">
        <v>88</v>
      </c>
      <c r="BK102" s="136">
        <v>40</v>
      </c>
      <c r="BL102" s="137">
        <v>10</v>
      </c>
      <c r="BM102" s="137">
        <v>0</v>
      </c>
      <c r="BN102" s="137">
        <v>30</v>
      </c>
      <c r="BO102" s="137">
        <v>0</v>
      </c>
      <c r="BP102" s="137">
        <v>20</v>
      </c>
      <c r="BQ102" s="138">
        <f t="shared" si="28"/>
        <v>50</v>
      </c>
      <c r="BR102" s="138">
        <f t="shared" si="29"/>
        <v>30</v>
      </c>
      <c r="BS102" s="138">
        <f t="shared" si="30"/>
        <v>20</v>
      </c>
      <c r="BT102" s="138">
        <f t="shared" si="31"/>
        <v>100</v>
      </c>
      <c r="BU102" s="55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8"/>
      <c r="DD102" s="8"/>
      <c r="DE102" s="8"/>
      <c r="DF102" s="8"/>
      <c r="DG102" s="8"/>
      <c r="DH102" s="8"/>
      <c r="DI102" s="8"/>
      <c r="DJ102" s="8"/>
    </row>
    <row r="103" spans="1:114" ht="12.75" hidden="1" customHeight="1">
      <c r="A103" s="25" t="s">
        <v>375</v>
      </c>
      <c r="B103" s="50" t="s">
        <v>376</v>
      </c>
      <c r="C103" s="50" t="s">
        <v>374</v>
      </c>
      <c r="D103" s="29" t="s">
        <v>127</v>
      </c>
      <c r="E103" s="28" t="s">
        <v>78</v>
      </c>
      <c r="F103" s="25" t="s">
        <v>79</v>
      </c>
      <c r="G103" s="35" t="s">
        <v>91</v>
      </c>
      <c r="H103" s="35" t="s">
        <v>92</v>
      </c>
      <c r="I103" s="31" t="s">
        <v>213</v>
      </c>
      <c r="J103" s="30" t="s">
        <v>119</v>
      </c>
      <c r="K103" s="109">
        <v>97</v>
      </c>
      <c r="L103" s="33">
        <v>72</v>
      </c>
      <c r="M103" s="33">
        <v>19</v>
      </c>
      <c r="N103" s="33">
        <v>6</v>
      </c>
      <c r="O103" s="106">
        <f t="shared" si="25"/>
        <v>478</v>
      </c>
      <c r="P103" s="33">
        <v>356</v>
      </c>
      <c r="Q103" s="33">
        <v>100</v>
      </c>
      <c r="R103" s="33">
        <v>22</v>
      </c>
      <c r="S103" s="106">
        <f>SUM(T103:Y103)</f>
        <v>72</v>
      </c>
      <c r="T103" s="33">
        <v>0</v>
      </c>
      <c r="U103" s="33">
        <v>25</v>
      </c>
      <c r="V103" s="33">
        <v>26</v>
      </c>
      <c r="W103" s="33">
        <v>21</v>
      </c>
      <c r="X103" s="33">
        <v>0</v>
      </c>
      <c r="Y103" s="33">
        <v>0</v>
      </c>
      <c r="Z103" s="106">
        <f t="shared" si="38"/>
        <v>19</v>
      </c>
      <c r="AA103" s="33">
        <v>0</v>
      </c>
      <c r="AB103" s="33">
        <v>14</v>
      </c>
      <c r="AC103" s="33">
        <v>0</v>
      </c>
      <c r="AD103" s="33">
        <v>0</v>
      </c>
      <c r="AE103" s="33">
        <v>3</v>
      </c>
      <c r="AF103" s="33">
        <v>2</v>
      </c>
      <c r="AG103" s="106">
        <f>SUM(AH103:AM103)</f>
        <v>6</v>
      </c>
      <c r="AH103" s="33">
        <v>0</v>
      </c>
      <c r="AI103" s="33">
        <v>4</v>
      </c>
      <c r="AJ103" s="33">
        <v>2</v>
      </c>
      <c r="AK103" s="33">
        <v>0</v>
      </c>
      <c r="AL103" s="33">
        <v>0</v>
      </c>
      <c r="AM103" s="33">
        <v>0</v>
      </c>
      <c r="AN103" s="120">
        <f>(Z103+AG103)/K103</f>
        <v>0.25773195876288657</v>
      </c>
      <c r="AO103" s="120">
        <f t="shared" si="39"/>
        <v>6.1855670103092786E-2</v>
      </c>
      <c r="AP103" s="27" t="s">
        <v>93</v>
      </c>
      <c r="AQ103" s="27" t="s">
        <v>85</v>
      </c>
      <c r="AR103" s="35" t="s">
        <v>210</v>
      </c>
      <c r="AS103" s="30" t="s">
        <v>87</v>
      </c>
      <c r="AT103" s="35" t="s">
        <v>82</v>
      </c>
      <c r="AU103" s="30" t="s">
        <v>101</v>
      </c>
      <c r="AV103" s="36">
        <v>6.9498053999999998</v>
      </c>
      <c r="AW103" s="37"/>
      <c r="AX103" s="37"/>
      <c r="AY103" s="37"/>
      <c r="AZ103" s="37"/>
      <c r="BA103" s="37"/>
      <c r="BB103" s="37"/>
      <c r="BC103" s="123">
        <f t="shared" si="26"/>
        <v>6.9498053999999998</v>
      </c>
      <c r="BD103" s="49" t="s">
        <v>111</v>
      </c>
      <c r="BE103" s="49"/>
      <c r="BF103" s="49">
        <v>1.65</v>
      </c>
      <c r="BG103" s="69"/>
      <c r="BH103" s="124">
        <f t="shared" si="27"/>
        <v>8.5998053999999993</v>
      </c>
      <c r="BI103" s="45">
        <f t="shared" si="40"/>
        <v>8.8657787628865975E-2</v>
      </c>
      <c r="BJ103" s="39" t="s">
        <v>102</v>
      </c>
      <c r="BK103" s="136">
        <v>40</v>
      </c>
      <c r="BL103" s="137">
        <v>10</v>
      </c>
      <c r="BM103" s="137">
        <v>80</v>
      </c>
      <c r="BN103" s="137">
        <v>70</v>
      </c>
      <c r="BO103" s="137">
        <v>20</v>
      </c>
      <c r="BP103" s="137">
        <v>20</v>
      </c>
      <c r="BQ103" s="138">
        <f t="shared" si="28"/>
        <v>50</v>
      </c>
      <c r="BR103" s="138">
        <f t="shared" si="29"/>
        <v>150</v>
      </c>
      <c r="BS103" s="138">
        <f t="shared" si="30"/>
        <v>40</v>
      </c>
      <c r="BT103" s="138">
        <f t="shared" si="31"/>
        <v>240</v>
      </c>
      <c r="BU103" s="55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8"/>
      <c r="DD103" s="8"/>
      <c r="DE103" s="8"/>
      <c r="DF103" s="8"/>
      <c r="DG103" s="8"/>
      <c r="DH103" s="8"/>
      <c r="DI103" s="8"/>
      <c r="DJ103" s="8"/>
    </row>
    <row r="104" spans="1:114" ht="12.75" hidden="1" customHeight="1">
      <c r="A104" s="25" t="s">
        <v>377</v>
      </c>
      <c r="B104" s="50" t="s">
        <v>378</v>
      </c>
      <c r="C104" s="50" t="s">
        <v>379</v>
      </c>
      <c r="D104" s="30" t="s">
        <v>150</v>
      </c>
      <c r="E104" s="28" t="s">
        <v>151</v>
      </c>
      <c r="F104" s="25" t="s">
        <v>79</v>
      </c>
      <c r="G104" s="28" t="s">
        <v>91</v>
      </c>
      <c r="H104" s="28" t="s">
        <v>92</v>
      </c>
      <c r="I104" s="31" t="s">
        <v>82</v>
      </c>
      <c r="J104" s="30" t="s">
        <v>87</v>
      </c>
      <c r="K104" s="109">
        <v>25</v>
      </c>
      <c r="L104" s="24">
        <v>18</v>
      </c>
      <c r="M104" s="24">
        <v>6</v>
      </c>
      <c r="N104" s="33">
        <v>1</v>
      </c>
      <c r="O104" s="106">
        <f t="shared" si="25"/>
        <v>113</v>
      </c>
      <c r="P104" s="33">
        <v>82</v>
      </c>
      <c r="Q104" s="33">
        <v>26</v>
      </c>
      <c r="R104" s="33">
        <v>5</v>
      </c>
      <c r="S104" s="106">
        <f>SUM(T104:Y104)</f>
        <v>18</v>
      </c>
      <c r="T104" s="33">
        <v>0</v>
      </c>
      <c r="U104" s="33">
        <v>8</v>
      </c>
      <c r="V104" s="33">
        <v>8</v>
      </c>
      <c r="W104" s="33">
        <v>2</v>
      </c>
      <c r="X104" s="33">
        <v>0</v>
      </c>
      <c r="Y104" s="33">
        <v>0</v>
      </c>
      <c r="Z104" s="106">
        <f t="shared" si="38"/>
        <v>6</v>
      </c>
      <c r="AA104" s="33">
        <v>0</v>
      </c>
      <c r="AB104" s="33">
        <v>4</v>
      </c>
      <c r="AC104" s="33">
        <v>0</v>
      </c>
      <c r="AD104" s="33">
        <v>0</v>
      </c>
      <c r="AE104" s="33">
        <v>2</v>
      </c>
      <c r="AF104" s="33">
        <v>0</v>
      </c>
      <c r="AG104" s="106">
        <f>SUM(AH104:AM104)</f>
        <v>1</v>
      </c>
      <c r="AH104" s="33">
        <v>0</v>
      </c>
      <c r="AI104" s="33">
        <v>1</v>
      </c>
      <c r="AJ104" s="33">
        <v>0</v>
      </c>
      <c r="AK104" s="33">
        <v>0</v>
      </c>
      <c r="AL104" s="33">
        <v>0</v>
      </c>
      <c r="AM104" s="33">
        <v>0</v>
      </c>
      <c r="AN104" s="120">
        <f>(Z104+AG104)/K104</f>
        <v>0.28000000000000003</v>
      </c>
      <c r="AO104" s="120">
        <f t="shared" si="39"/>
        <v>0.04</v>
      </c>
      <c r="AP104" s="27" t="s">
        <v>93</v>
      </c>
      <c r="AQ104" s="28" t="s">
        <v>85</v>
      </c>
      <c r="AR104" s="35" t="s">
        <v>82</v>
      </c>
      <c r="AS104" s="47" t="s">
        <v>87</v>
      </c>
      <c r="AT104" s="35" t="s">
        <v>86</v>
      </c>
      <c r="AU104" s="47" t="s">
        <v>140</v>
      </c>
      <c r="AV104" s="36">
        <v>0</v>
      </c>
      <c r="AW104" s="43"/>
      <c r="AX104" s="43">
        <v>2.6019999999999999</v>
      </c>
      <c r="AY104" s="43"/>
      <c r="AZ104" s="37"/>
      <c r="BA104" s="37"/>
      <c r="BB104" s="37"/>
      <c r="BC104" s="123">
        <f t="shared" si="26"/>
        <v>2.6019999999999999</v>
      </c>
      <c r="BD104" s="36" t="s">
        <v>111</v>
      </c>
      <c r="BE104" s="44"/>
      <c r="BF104" s="44"/>
      <c r="BG104" s="44"/>
      <c r="BH104" s="124">
        <f t="shared" si="27"/>
        <v>2.6019999999999999</v>
      </c>
      <c r="BI104" s="45">
        <f t="shared" si="40"/>
        <v>0.10407999999999999</v>
      </c>
      <c r="BJ104" s="39" t="s">
        <v>88</v>
      </c>
      <c r="BK104" s="136">
        <v>50</v>
      </c>
      <c r="BL104" s="137">
        <v>25</v>
      </c>
      <c r="BM104" s="137">
        <v>0</v>
      </c>
      <c r="BN104" s="137">
        <v>10</v>
      </c>
      <c r="BO104" s="137">
        <v>0</v>
      </c>
      <c r="BP104" s="137">
        <v>20</v>
      </c>
      <c r="BQ104" s="138">
        <f t="shared" si="28"/>
        <v>75</v>
      </c>
      <c r="BR104" s="138">
        <f t="shared" si="29"/>
        <v>10</v>
      </c>
      <c r="BS104" s="138">
        <f t="shared" si="30"/>
        <v>20</v>
      </c>
      <c r="BT104" s="138">
        <f t="shared" si="31"/>
        <v>105</v>
      </c>
      <c r="BU104" s="55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  <c r="DI104" s="8"/>
      <c r="DJ104" s="8"/>
    </row>
    <row r="105" spans="1:114" ht="12.75" hidden="1" customHeight="1">
      <c r="A105" s="24" t="s">
        <v>380</v>
      </c>
      <c r="B105" s="35" t="s">
        <v>381</v>
      </c>
      <c r="C105" s="35" t="s">
        <v>382</v>
      </c>
      <c r="D105" s="50" t="s">
        <v>313</v>
      </c>
      <c r="E105" s="28" t="s">
        <v>151</v>
      </c>
      <c r="F105" s="24" t="s">
        <v>108</v>
      </c>
      <c r="G105" s="47" t="s">
        <v>92</v>
      </c>
      <c r="H105" s="47" t="s">
        <v>92</v>
      </c>
      <c r="I105" s="31" t="s">
        <v>86</v>
      </c>
      <c r="J105" s="30" t="s">
        <v>87</v>
      </c>
      <c r="K105" s="112">
        <v>40</v>
      </c>
      <c r="L105" s="24">
        <v>28</v>
      </c>
      <c r="M105" s="24">
        <v>9</v>
      </c>
      <c r="N105" s="24">
        <v>3</v>
      </c>
      <c r="O105" s="106">
        <f t="shared" si="25"/>
        <v>196</v>
      </c>
      <c r="P105" s="24">
        <v>140</v>
      </c>
      <c r="Q105" s="24">
        <v>43</v>
      </c>
      <c r="R105" s="24">
        <v>13</v>
      </c>
      <c r="S105" s="106">
        <f>SUM(T105:Y105)</f>
        <v>28</v>
      </c>
      <c r="T105" s="24">
        <v>0</v>
      </c>
      <c r="U105" s="24">
        <v>12</v>
      </c>
      <c r="V105" s="24">
        <v>11</v>
      </c>
      <c r="W105" s="24">
        <v>5</v>
      </c>
      <c r="X105" s="24">
        <v>0</v>
      </c>
      <c r="Y105" s="24">
        <v>0</v>
      </c>
      <c r="Z105" s="106">
        <f t="shared" si="38"/>
        <v>9</v>
      </c>
      <c r="AA105" s="24">
        <v>0</v>
      </c>
      <c r="AB105" s="24">
        <v>6</v>
      </c>
      <c r="AC105" s="24">
        <v>2</v>
      </c>
      <c r="AD105" s="24">
        <v>0</v>
      </c>
      <c r="AE105" s="24">
        <v>1</v>
      </c>
      <c r="AF105" s="24">
        <v>0</v>
      </c>
      <c r="AG105" s="106">
        <f>SUM(AH105:AM105)</f>
        <v>3</v>
      </c>
      <c r="AH105" s="24">
        <v>0</v>
      </c>
      <c r="AI105" s="24">
        <v>2</v>
      </c>
      <c r="AJ105" s="24">
        <v>1</v>
      </c>
      <c r="AK105" s="24">
        <v>0</v>
      </c>
      <c r="AL105" s="24">
        <v>0</v>
      </c>
      <c r="AM105" s="24">
        <v>0</v>
      </c>
      <c r="AN105" s="120">
        <f>(Z105+AG105)/K105</f>
        <v>0.3</v>
      </c>
      <c r="AO105" s="120">
        <f t="shared" si="39"/>
        <v>7.4999999999999997E-2</v>
      </c>
      <c r="AP105" s="27" t="s">
        <v>93</v>
      </c>
      <c r="AQ105" s="27" t="s">
        <v>85</v>
      </c>
      <c r="AR105" s="58" t="s">
        <v>86</v>
      </c>
      <c r="AS105" s="30" t="s">
        <v>87</v>
      </c>
      <c r="AT105" s="35" t="s">
        <v>109</v>
      </c>
      <c r="AU105" s="47" t="s">
        <v>134</v>
      </c>
      <c r="AV105" s="36">
        <v>0</v>
      </c>
      <c r="AW105" s="43"/>
      <c r="AX105" s="43"/>
      <c r="AY105" s="36">
        <v>2</v>
      </c>
      <c r="AZ105" s="36">
        <v>2.1739999999999999</v>
      </c>
      <c r="BA105" s="37"/>
      <c r="BB105" s="37"/>
      <c r="BC105" s="123">
        <f t="shared" si="26"/>
        <v>4.1739999999999995</v>
      </c>
      <c r="BD105" s="24" t="s">
        <v>111</v>
      </c>
      <c r="BE105" s="44"/>
      <c r="BF105" s="44"/>
      <c r="BG105" s="67"/>
      <c r="BH105" s="124">
        <f t="shared" si="27"/>
        <v>4.1739999999999995</v>
      </c>
      <c r="BI105" s="45">
        <f t="shared" si="40"/>
        <v>0.10434999999999998</v>
      </c>
      <c r="BJ105" s="39" t="s">
        <v>102</v>
      </c>
      <c r="BK105" s="136">
        <v>50</v>
      </c>
      <c r="BL105" s="137">
        <v>45</v>
      </c>
      <c r="BM105" s="137">
        <v>50</v>
      </c>
      <c r="BN105" s="137">
        <v>10</v>
      </c>
      <c r="BO105" s="137">
        <v>20</v>
      </c>
      <c r="BP105" s="137">
        <v>20</v>
      </c>
      <c r="BQ105" s="138">
        <f t="shared" si="28"/>
        <v>95</v>
      </c>
      <c r="BR105" s="138">
        <f t="shared" si="29"/>
        <v>60</v>
      </c>
      <c r="BS105" s="138">
        <f t="shared" si="30"/>
        <v>40</v>
      </c>
      <c r="BT105" s="138">
        <f t="shared" si="31"/>
        <v>195</v>
      </c>
      <c r="BU105" s="55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8"/>
      <c r="DD105" s="8"/>
      <c r="DE105" s="8"/>
      <c r="DF105" s="8"/>
      <c r="DG105" s="8"/>
      <c r="DH105" s="8"/>
      <c r="DI105" s="8"/>
      <c r="DJ105" s="8"/>
    </row>
    <row r="106" spans="1:114" ht="12.75" hidden="1" customHeight="1">
      <c r="A106" s="25" t="s">
        <v>383</v>
      </c>
      <c r="B106" s="50" t="s">
        <v>144</v>
      </c>
      <c r="C106" s="29" t="s">
        <v>384</v>
      </c>
      <c r="D106" s="29" t="s">
        <v>150</v>
      </c>
      <c r="E106" s="28" t="s">
        <v>151</v>
      </c>
      <c r="F106" s="25" t="s">
        <v>79</v>
      </c>
      <c r="G106" s="27" t="s">
        <v>80</v>
      </c>
      <c r="H106" s="27" t="s">
        <v>385</v>
      </c>
      <c r="I106" s="47" t="s">
        <v>86</v>
      </c>
      <c r="J106" s="35" t="s">
        <v>121</v>
      </c>
      <c r="K106" s="112">
        <v>4</v>
      </c>
      <c r="L106" s="33">
        <v>2</v>
      </c>
      <c r="M106" s="33">
        <v>2</v>
      </c>
      <c r="N106" s="33">
        <v>0</v>
      </c>
      <c r="O106" s="106">
        <f t="shared" si="25"/>
        <v>16</v>
      </c>
      <c r="P106" s="33">
        <v>8</v>
      </c>
      <c r="Q106" s="33">
        <v>8</v>
      </c>
      <c r="R106" s="33">
        <v>0</v>
      </c>
      <c r="S106" s="106">
        <f>SUM(T106:W106)</f>
        <v>2</v>
      </c>
      <c r="T106" s="33">
        <v>0</v>
      </c>
      <c r="U106" s="33">
        <v>2</v>
      </c>
      <c r="V106" s="33">
        <v>0</v>
      </c>
      <c r="W106" s="33">
        <v>0</v>
      </c>
      <c r="X106" s="33">
        <v>0</v>
      </c>
      <c r="Y106" s="33">
        <v>0</v>
      </c>
      <c r="Z106" s="106">
        <f t="shared" si="38"/>
        <v>2</v>
      </c>
      <c r="AA106" s="33">
        <v>0</v>
      </c>
      <c r="AB106" s="33">
        <v>2</v>
      </c>
      <c r="AC106" s="33">
        <v>0</v>
      </c>
      <c r="AD106" s="33">
        <v>0</v>
      </c>
      <c r="AE106" s="33">
        <v>0</v>
      </c>
      <c r="AF106" s="33">
        <v>0</v>
      </c>
      <c r="AG106" s="106">
        <f>SUM(AH106:AJ106)</f>
        <v>0</v>
      </c>
      <c r="AH106" s="33">
        <v>0</v>
      </c>
      <c r="AI106" s="33">
        <v>0</v>
      </c>
      <c r="AJ106" s="33">
        <v>0</v>
      </c>
      <c r="AK106" s="33">
        <v>0</v>
      </c>
      <c r="AL106" s="33">
        <v>0</v>
      </c>
      <c r="AM106" s="33">
        <v>0</v>
      </c>
      <c r="AN106" s="120">
        <f>(M106+N106)/K106</f>
        <v>0.5</v>
      </c>
      <c r="AO106" s="120">
        <f t="shared" si="39"/>
        <v>0</v>
      </c>
      <c r="AP106" s="27" t="s">
        <v>93</v>
      </c>
      <c r="AQ106" s="27" t="s">
        <v>85</v>
      </c>
      <c r="AR106" s="47" t="s">
        <v>86</v>
      </c>
      <c r="AS106" s="35" t="s">
        <v>121</v>
      </c>
      <c r="AT106" s="47" t="s">
        <v>109</v>
      </c>
      <c r="AU106" s="35" t="s">
        <v>146</v>
      </c>
      <c r="AV106" s="36">
        <v>0</v>
      </c>
      <c r="AW106" s="43"/>
      <c r="AX106" s="43"/>
      <c r="AY106" s="43">
        <v>0.46800000000000003</v>
      </c>
      <c r="AZ106" s="37"/>
      <c r="BA106" s="37"/>
      <c r="BB106" s="37"/>
      <c r="BC106" s="123">
        <f t="shared" si="26"/>
        <v>0.46800000000000003</v>
      </c>
      <c r="BD106" s="36"/>
      <c r="BE106" s="44"/>
      <c r="BF106" s="44"/>
      <c r="BG106" s="44"/>
      <c r="BH106" s="124">
        <f t="shared" si="27"/>
        <v>0.46800000000000003</v>
      </c>
      <c r="BI106" s="45">
        <f t="shared" si="40"/>
        <v>0.11700000000000001</v>
      </c>
      <c r="BJ106" s="39" t="s">
        <v>102</v>
      </c>
      <c r="BK106" s="136">
        <v>50</v>
      </c>
      <c r="BL106" s="137">
        <v>25</v>
      </c>
      <c r="BM106" s="137">
        <v>10</v>
      </c>
      <c r="BN106" s="137">
        <v>70</v>
      </c>
      <c r="BO106" s="137">
        <v>0</v>
      </c>
      <c r="BP106" s="137">
        <v>20</v>
      </c>
      <c r="BQ106" s="138">
        <f t="shared" si="28"/>
        <v>75</v>
      </c>
      <c r="BR106" s="138">
        <f t="shared" si="29"/>
        <v>80</v>
      </c>
      <c r="BS106" s="138">
        <f t="shared" si="30"/>
        <v>20</v>
      </c>
      <c r="BT106" s="138">
        <f t="shared" si="31"/>
        <v>175</v>
      </c>
      <c r="BU106" s="27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  <c r="DJ106" s="8"/>
    </row>
    <row r="107" spans="1:114" ht="12" hidden="1" customHeight="1">
      <c r="A107" s="25" t="s">
        <v>386</v>
      </c>
      <c r="B107" s="50" t="s">
        <v>387</v>
      </c>
      <c r="C107" s="29" t="s">
        <v>388</v>
      </c>
      <c r="D107" s="29" t="s">
        <v>274</v>
      </c>
      <c r="E107" s="28" t="s">
        <v>118</v>
      </c>
      <c r="F107" s="25" t="s">
        <v>79</v>
      </c>
      <c r="G107" s="27" t="s">
        <v>91</v>
      </c>
      <c r="H107" s="27" t="s">
        <v>92</v>
      </c>
      <c r="I107" s="47" t="s">
        <v>214</v>
      </c>
      <c r="J107" s="35" t="s">
        <v>134</v>
      </c>
      <c r="K107" s="112">
        <v>34</v>
      </c>
      <c r="L107" s="33">
        <v>28</v>
      </c>
      <c r="M107" s="33">
        <v>5</v>
      </c>
      <c r="N107" s="33">
        <v>1</v>
      </c>
      <c r="O107" s="106">
        <f t="shared" si="25"/>
        <v>158</v>
      </c>
      <c r="P107" s="33">
        <v>130</v>
      </c>
      <c r="Q107" s="33">
        <v>24</v>
      </c>
      <c r="R107" s="33">
        <v>4</v>
      </c>
      <c r="S107" s="106">
        <f>SUM(T107:Y107)</f>
        <v>28</v>
      </c>
      <c r="T107" s="33">
        <v>0</v>
      </c>
      <c r="U107" s="33">
        <v>12</v>
      </c>
      <c r="V107" s="33">
        <v>14</v>
      </c>
      <c r="W107" s="33">
        <v>2</v>
      </c>
      <c r="X107" s="33">
        <v>0</v>
      </c>
      <c r="Y107" s="33">
        <v>0</v>
      </c>
      <c r="Z107" s="106">
        <f t="shared" si="38"/>
        <v>5</v>
      </c>
      <c r="AA107" s="33">
        <v>0</v>
      </c>
      <c r="AB107" s="33">
        <v>4</v>
      </c>
      <c r="AC107" s="33">
        <v>0</v>
      </c>
      <c r="AD107" s="33">
        <v>0</v>
      </c>
      <c r="AE107" s="33">
        <v>1</v>
      </c>
      <c r="AF107" s="33">
        <v>0</v>
      </c>
      <c r="AG107" s="106">
        <f>SUM(AH107:AM107)</f>
        <v>1</v>
      </c>
      <c r="AH107" s="33">
        <v>0</v>
      </c>
      <c r="AI107" s="33">
        <v>1</v>
      </c>
      <c r="AJ107" s="33">
        <v>0</v>
      </c>
      <c r="AK107" s="33">
        <v>0</v>
      </c>
      <c r="AL107" s="33">
        <v>0</v>
      </c>
      <c r="AM107" s="33">
        <v>0</v>
      </c>
      <c r="AN107" s="120">
        <f>(Z107+AG107)/K107</f>
        <v>0.17647058823529413</v>
      </c>
      <c r="AO107" s="120">
        <f t="shared" si="39"/>
        <v>2.9411764705882353E-2</v>
      </c>
      <c r="AP107" s="27" t="s">
        <v>93</v>
      </c>
      <c r="AQ107" s="27" t="s">
        <v>85</v>
      </c>
      <c r="AR107" s="47" t="s">
        <v>97</v>
      </c>
      <c r="AS107" s="35" t="s">
        <v>83</v>
      </c>
      <c r="AT107" s="47" t="s">
        <v>100</v>
      </c>
      <c r="AU107" s="35" t="s">
        <v>83</v>
      </c>
      <c r="AV107" s="36">
        <v>1.64518345</v>
      </c>
      <c r="AW107" s="43"/>
      <c r="AX107" s="43"/>
      <c r="AY107" s="43"/>
      <c r="AZ107" s="37"/>
      <c r="BA107" s="37"/>
      <c r="BB107" s="37"/>
      <c r="BC107" s="123">
        <f t="shared" si="26"/>
        <v>1.64518345</v>
      </c>
      <c r="BD107" s="36" t="s">
        <v>111</v>
      </c>
      <c r="BE107" s="44"/>
      <c r="BF107" s="44">
        <v>1.8</v>
      </c>
      <c r="BG107" s="44">
        <v>1.2999999999999999E-2</v>
      </c>
      <c r="BH107" s="124">
        <f t="shared" si="27"/>
        <v>3.4581834499999999</v>
      </c>
      <c r="BI107" s="45">
        <f t="shared" si="40"/>
        <v>0.10171127794117647</v>
      </c>
      <c r="BJ107" s="39" t="s">
        <v>88</v>
      </c>
      <c r="BK107" s="136">
        <v>20</v>
      </c>
      <c r="BL107" s="137">
        <v>15</v>
      </c>
      <c r="BM107" s="137">
        <v>30</v>
      </c>
      <c r="BN107" s="137">
        <v>70</v>
      </c>
      <c r="BO107" s="137">
        <v>0</v>
      </c>
      <c r="BP107" s="137">
        <v>10</v>
      </c>
      <c r="BQ107" s="138">
        <f t="shared" si="28"/>
        <v>35</v>
      </c>
      <c r="BR107" s="138">
        <f t="shared" si="29"/>
        <v>100</v>
      </c>
      <c r="BS107" s="138">
        <f t="shared" si="30"/>
        <v>10</v>
      </c>
      <c r="BT107" s="138">
        <f t="shared" si="31"/>
        <v>145</v>
      </c>
      <c r="BU107" s="27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8"/>
      <c r="DD107" s="8"/>
      <c r="DE107" s="8"/>
      <c r="DF107" s="8"/>
      <c r="DG107" s="8"/>
      <c r="DH107" s="8"/>
      <c r="DI107" s="8"/>
      <c r="DJ107" s="8"/>
    </row>
    <row r="108" spans="1:114" ht="12.75" hidden="1" customHeight="1">
      <c r="A108" s="26" t="s">
        <v>389</v>
      </c>
      <c r="B108" s="29" t="s">
        <v>390</v>
      </c>
      <c r="C108" s="29" t="s">
        <v>391</v>
      </c>
      <c r="D108" s="29" t="s">
        <v>106</v>
      </c>
      <c r="E108" s="28" t="s">
        <v>107</v>
      </c>
      <c r="F108" s="25" t="s">
        <v>79</v>
      </c>
      <c r="G108" s="27" t="s">
        <v>80</v>
      </c>
      <c r="H108" s="27" t="s">
        <v>81</v>
      </c>
      <c r="I108" s="56" t="s">
        <v>82</v>
      </c>
      <c r="J108" s="28" t="s">
        <v>135</v>
      </c>
      <c r="K108" s="113">
        <v>6</v>
      </c>
      <c r="L108" s="33">
        <v>6</v>
      </c>
      <c r="M108" s="33">
        <v>0</v>
      </c>
      <c r="N108" s="33">
        <v>0</v>
      </c>
      <c r="O108" s="106">
        <v>26</v>
      </c>
      <c r="P108" s="33">
        <v>24</v>
      </c>
      <c r="Q108" s="33">
        <v>0</v>
      </c>
      <c r="R108" s="33">
        <v>0</v>
      </c>
      <c r="S108" s="106">
        <f>SUM(T108:Y108)</f>
        <v>6</v>
      </c>
      <c r="T108" s="33">
        <v>0</v>
      </c>
      <c r="U108" s="33">
        <v>4</v>
      </c>
      <c r="V108" s="33">
        <v>2</v>
      </c>
      <c r="W108" s="33">
        <v>0</v>
      </c>
      <c r="X108" s="33">
        <v>0</v>
      </c>
      <c r="Y108" s="33">
        <v>0</v>
      </c>
      <c r="Z108" s="106">
        <f t="shared" si="38"/>
        <v>0</v>
      </c>
      <c r="AA108" s="33">
        <v>0</v>
      </c>
      <c r="AB108" s="33">
        <v>0</v>
      </c>
      <c r="AC108" s="33">
        <v>0</v>
      </c>
      <c r="AD108" s="33">
        <v>0</v>
      </c>
      <c r="AE108" s="33">
        <v>0</v>
      </c>
      <c r="AF108" s="33">
        <v>0</v>
      </c>
      <c r="AG108" s="106">
        <f>SUM(AH108:AM108)</f>
        <v>0</v>
      </c>
      <c r="AH108" s="33">
        <v>0</v>
      </c>
      <c r="AI108" s="33">
        <v>0</v>
      </c>
      <c r="AJ108" s="33">
        <v>0</v>
      </c>
      <c r="AK108" s="33">
        <v>0</v>
      </c>
      <c r="AL108" s="33">
        <v>0</v>
      </c>
      <c r="AM108" s="33">
        <v>0</v>
      </c>
      <c r="AN108" s="120">
        <f>(Z108+AG108)/K108</f>
        <v>0</v>
      </c>
      <c r="AO108" s="120">
        <f t="shared" si="39"/>
        <v>0</v>
      </c>
      <c r="AP108" s="27" t="s">
        <v>84</v>
      </c>
      <c r="AQ108" s="27" t="s">
        <v>85</v>
      </c>
      <c r="AR108" s="27" t="s">
        <v>82</v>
      </c>
      <c r="AS108" s="27" t="s">
        <v>135</v>
      </c>
      <c r="AT108" s="27" t="s">
        <v>86</v>
      </c>
      <c r="AU108" s="27" t="s">
        <v>135</v>
      </c>
      <c r="AV108" s="36">
        <v>0</v>
      </c>
      <c r="AW108" s="36"/>
      <c r="AX108" s="36">
        <v>0.70199999999999996</v>
      </c>
      <c r="AY108" s="37"/>
      <c r="AZ108" s="37"/>
      <c r="BA108" s="37"/>
      <c r="BB108" s="37"/>
      <c r="BC108" s="123">
        <f t="shared" si="26"/>
        <v>0.70199999999999996</v>
      </c>
      <c r="BD108" s="36" t="s">
        <v>111</v>
      </c>
      <c r="BE108" s="49"/>
      <c r="BF108" s="49"/>
      <c r="BG108" s="49"/>
      <c r="BH108" s="124">
        <f t="shared" si="27"/>
        <v>0.70199999999999996</v>
      </c>
      <c r="BI108" s="45">
        <f t="shared" si="40"/>
        <v>0.11699999999999999</v>
      </c>
      <c r="BJ108" s="39" t="s">
        <v>88</v>
      </c>
      <c r="BK108" s="136">
        <v>30</v>
      </c>
      <c r="BL108" s="137">
        <v>35</v>
      </c>
      <c r="BM108" s="137">
        <v>0</v>
      </c>
      <c r="BN108" s="137">
        <v>70</v>
      </c>
      <c r="BO108" s="137">
        <v>0</v>
      </c>
      <c r="BP108" s="137">
        <v>20</v>
      </c>
      <c r="BQ108" s="138">
        <f t="shared" si="28"/>
        <v>65</v>
      </c>
      <c r="BR108" s="138">
        <f t="shared" si="29"/>
        <v>70</v>
      </c>
      <c r="BS108" s="138">
        <f t="shared" si="30"/>
        <v>20</v>
      </c>
      <c r="BT108" s="138">
        <f t="shared" si="31"/>
        <v>155</v>
      </c>
      <c r="BU108" s="27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8"/>
      <c r="DD108" s="8"/>
      <c r="DE108" s="8"/>
      <c r="DF108" s="8"/>
      <c r="DG108" s="8"/>
      <c r="DH108" s="8"/>
      <c r="DI108" s="8"/>
      <c r="DJ108" s="8"/>
    </row>
    <row r="109" spans="1:114" ht="12.75" hidden="1" customHeight="1">
      <c r="A109" s="24" t="s">
        <v>392</v>
      </c>
      <c r="B109" s="29" t="s">
        <v>393</v>
      </c>
      <c r="C109" s="30" t="s">
        <v>394</v>
      </c>
      <c r="D109" s="29" t="s">
        <v>77</v>
      </c>
      <c r="E109" s="28" t="s">
        <v>78</v>
      </c>
      <c r="F109" s="24" t="s">
        <v>108</v>
      </c>
      <c r="G109" s="29" t="s">
        <v>395</v>
      </c>
      <c r="H109" s="29" t="s">
        <v>395</v>
      </c>
      <c r="I109" s="76" t="s">
        <v>109</v>
      </c>
      <c r="J109" s="30" t="s">
        <v>87</v>
      </c>
      <c r="K109" s="106">
        <v>38</v>
      </c>
      <c r="L109" s="72">
        <v>27</v>
      </c>
      <c r="M109" s="72">
        <v>9</v>
      </c>
      <c r="N109" s="72">
        <v>2</v>
      </c>
      <c r="O109" s="106">
        <f t="shared" ref="O109:O121" si="41">SUM(P109:R109)</f>
        <v>173</v>
      </c>
      <c r="P109" s="72">
        <v>125</v>
      </c>
      <c r="Q109" s="72">
        <v>40</v>
      </c>
      <c r="R109" s="72">
        <v>8</v>
      </c>
      <c r="S109" s="106">
        <f>SUM(T109:Y109)</f>
        <v>27</v>
      </c>
      <c r="T109" s="72">
        <v>0</v>
      </c>
      <c r="U109" s="72">
        <v>13</v>
      </c>
      <c r="V109" s="72">
        <v>12</v>
      </c>
      <c r="W109" s="72">
        <v>2</v>
      </c>
      <c r="X109" s="72">
        <v>0</v>
      </c>
      <c r="Y109" s="72">
        <v>0</v>
      </c>
      <c r="Z109" s="106">
        <f t="shared" si="38"/>
        <v>9</v>
      </c>
      <c r="AA109" s="72">
        <v>0</v>
      </c>
      <c r="AB109" s="72">
        <v>9</v>
      </c>
      <c r="AC109" s="72">
        <v>0</v>
      </c>
      <c r="AD109" s="72">
        <v>0</v>
      </c>
      <c r="AE109" s="72">
        <v>0</v>
      </c>
      <c r="AF109" s="72">
        <v>0</v>
      </c>
      <c r="AG109" s="106">
        <f>SUM(AH109:AM109)</f>
        <v>2</v>
      </c>
      <c r="AH109" s="72">
        <v>0</v>
      </c>
      <c r="AI109" s="72">
        <v>2</v>
      </c>
      <c r="AJ109" s="72">
        <v>0</v>
      </c>
      <c r="AK109" s="72">
        <v>0</v>
      </c>
      <c r="AL109" s="72">
        <v>0</v>
      </c>
      <c r="AM109" s="72">
        <v>0</v>
      </c>
      <c r="AN109" s="120">
        <f>(M109+N109)/K109</f>
        <v>0.28947368421052633</v>
      </c>
      <c r="AO109" s="120">
        <f t="shared" si="39"/>
        <v>5.2631578947368418E-2</v>
      </c>
      <c r="AP109" s="27" t="s">
        <v>93</v>
      </c>
      <c r="AQ109" s="29" t="s">
        <v>85</v>
      </c>
      <c r="AR109" s="29" t="s">
        <v>109</v>
      </c>
      <c r="AS109" s="30" t="s">
        <v>87</v>
      </c>
      <c r="AT109" s="29" t="s">
        <v>94</v>
      </c>
      <c r="AU109" s="30" t="s">
        <v>98</v>
      </c>
      <c r="AV109" s="36">
        <v>0</v>
      </c>
      <c r="AW109" s="36"/>
      <c r="AX109" s="37"/>
      <c r="AY109" s="36"/>
      <c r="AZ109" s="36">
        <v>0.2</v>
      </c>
      <c r="BA109" s="36">
        <v>3.524</v>
      </c>
      <c r="BB109" s="36"/>
      <c r="BC109" s="123">
        <f t="shared" si="26"/>
        <v>3.7240000000000002</v>
      </c>
      <c r="BD109" s="24"/>
      <c r="BE109" s="24"/>
      <c r="BF109" s="24"/>
      <c r="BG109" s="24"/>
      <c r="BH109" s="124">
        <f t="shared" si="27"/>
        <v>3.7240000000000002</v>
      </c>
      <c r="BI109" s="45">
        <f t="shared" si="40"/>
        <v>9.8000000000000004E-2</v>
      </c>
      <c r="BJ109" s="39" t="s">
        <v>88</v>
      </c>
      <c r="BK109" s="136">
        <v>40</v>
      </c>
      <c r="BL109" s="137">
        <v>20</v>
      </c>
      <c r="BM109" s="137">
        <v>50</v>
      </c>
      <c r="BN109" s="137">
        <v>30</v>
      </c>
      <c r="BO109" s="137">
        <v>0</v>
      </c>
      <c r="BP109" s="137">
        <v>20</v>
      </c>
      <c r="BQ109" s="138">
        <f t="shared" si="28"/>
        <v>60</v>
      </c>
      <c r="BR109" s="138">
        <f t="shared" si="29"/>
        <v>80</v>
      </c>
      <c r="BS109" s="138">
        <f t="shared" si="30"/>
        <v>20</v>
      </c>
      <c r="BT109" s="138">
        <f t="shared" si="31"/>
        <v>160</v>
      </c>
      <c r="BU109" s="30"/>
      <c r="BV109" s="77"/>
      <c r="BW109" s="77"/>
      <c r="BX109" s="77"/>
      <c r="BY109" s="77"/>
      <c r="BZ109" s="77"/>
      <c r="CA109" s="77"/>
      <c r="CB109" s="77"/>
      <c r="CC109" s="77"/>
      <c r="CD109" s="77"/>
      <c r="CE109" s="77"/>
      <c r="CF109" s="77"/>
      <c r="CG109" s="77"/>
      <c r="CH109" s="77"/>
      <c r="CI109" s="77"/>
      <c r="CJ109" s="77"/>
      <c r="CK109" s="77"/>
      <c r="CL109" s="77"/>
      <c r="CM109" s="77"/>
      <c r="CN109" s="77"/>
      <c r="CO109" s="77"/>
      <c r="CP109" s="77"/>
      <c r="CQ109" s="77"/>
      <c r="CR109" s="77"/>
      <c r="CS109" s="77"/>
      <c r="CT109" s="77"/>
      <c r="CU109" s="77"/>
      <c r="CV109" s="77"/>
      <c r="CW109" s="77"/>
      <c r="CX109" s="77"/>
      <c r="CY109" s="77"/>
      <c r="CZ109" s="77"/>
      <c r="DA109" s="77"/>
      <c r="DB109" s="77"/>
      <c r="DC109" s="77"/>
      <c r="DD109" s="77"/>
      <c r="DE109" s="77"/>
      <c r="DF109" s="77"/>
      <c r="DG109" s="77"/>
      <c r="DH109" s="77"/>
      <c r="DI109" s="77"/>
      <c r="DJ109" s="77"/>
    </row>
    <row r="110" spans="1:114" ht="12.75" hidden="1" customHeight="1">
      <c r="A110" s="26" t="s">
        <v>396</v>
      </c>
      <c r="B110" s="30" t="s">
        <v>397</v>
      </c>
      <c r="C110" s="30" t="s">
        <v>394</v>
      </c>
      <c r="D110" s="30" t="s">
        <v>77</v>
      </c>
      <c r="E110" s="28" t="s">
        <v>78</v>
      </c>
      <c r="F110" s="25" t="s">
        <v>79</v>
      </c>
      <c r="G110" s="30" t="s">
        <v>80</v>
      </c>
      <c r="H110" s="30" t="s">
        <v>81</v>
      </c>
      <c r="I110" s="30" t="s">
        <v>94</v>
      </c>
      <c r="J110" s="28" t="s">
        <v>146</v>
      </c>
      <c r="K110" s="106">
        <v>0</v>
      </c>
      <c r="L110" s="33">
        <v>6</v>
      </c>
      <c r="M110" s="33">
        <v>0</v>
      </c>
      <c r="N110" s="33">
        <v>0</v>
      </c>
      <c r="O110" s="106">
        <f t="shared" si="41"/>
        <v>24</v>
      </c>
      <c r="P110" s="33">
        <v>24</v>
      </c>
      <c r="Q110" s="33">
        <v>0</v>
      </c>
      <c r="R110" s="33">
        <v>0</v>
      </c>
      <c r="S110" s="106">
        <v>0</v>
      </c>
      <c r="T110" s="33">
        <v>0</v>
      </c>
      <c r="U110" s="33">
        <v>6</v>
      </c>
      <c r="V110" s="33">
        <v>0</v>
      </c>
      <c r="W110" s="33">
        <v>0</v>
      </c>
      <c r="X110" s="33">
        <v>0</v>
      </c>
      <c r="Y110" s="33">
        <v>0</v>
      </c>
      <c r="Z110" s="106">
        <v>0</v>
      </c>
      <c r="AA110" s="33">
        <v>0</v>
      </c>
      <c r="AB110" s="33">
        <v>0</v>
      </c>
      <c r="AC110" s="33">
        <v>0</v>
      </c>
      <c r="AD110" s="33">
        <v>0</v>
      </c>
      <c r="AE110" s="33">
        <v>0</v>
      </c>
      <c r="AF110" s="33">
        <v>0</v>
      </c>
      <c r="AG110" s="106">
        <v>0</v>
      </c>
      <c r="AH110" s="33">
        <v>0</v>
      </c>
      <c r="AI110" s="33">
        <v>0</v>
      </c>
      <c r="AJ110" s="33">
        <v>0</v>
      </c>
      <c r="AK110" s="33">
        <v>0</v>
      </c>
      <c r="AL110" s="33">
        <v>0</v>
      </c>
      <c r="AM110" s="33">
        <v>0</v>
      </c>
      <c r="AN110" s="120">
        <f>(M110+N110)/BV110</f>
        <v>0</v>
      </c>
      <c r="AO110" s="120">
        <f>N110/BV110</f>
        <v>0</v>
      </c>
      <c r="AP110" s="27" t="s">
        <v>84</v>
      </c>
      <c r="AQ110" s="27" t="s">
        <v>85</v>
      </c>
      <c r="AR110" s="30" t="s">
        <v>94</v>
      </c>
      <c r="AS110" s="30" t="s">
        <v>146</v>
      </c>
      <c r="AT110" s="30" t="s">
        <v>120</v>
      </c>
      <c r="AU110" s="27" t="s">
        <v>119</v>
      </c>
      <c r="AV110" s="36">
        <v>0</v>
      </c>
      <c r="AW110" s="43"/>
      <c r="AX110" s="43"/>
      <c r="AY110" s="43"/>
      <c r="AZ110" s="37"/>
      <c r="BA110" s="36">
        <v>0.54</v>
      </c>
      <c r="BB110" s="37"/>
      <c r="BC110" s="123">
        <f t="shared" si="26"/>
        <v>0.54</v>
      </c>
      <c r="BD110" s="43"/>
      <c r="BE110" s="44"/>
      <c r="BF110" s="44"/>
      <c r="BG110" s="44"/>
      <c r="BH110" s="124">
        <f t="shared" si="27"/>
        <v>0.54</v>
      </c>
      <c r="BI110" s="45">
        <f>BH110/BV110</f>
        <v>9.0000000000000011E-2</v>
      </c>
      <c r="BJ110" s="39" t="s">
        <v>122</v>
      </c>
      <c r="BK110" s="136">
        <v>40</v>
      </c>
      <c r="BL110" s="137">
        <v>20</v>
      </c>
      <c r="BM110" s="137">
        <v>10</v>
      </c>
      <c r="BN110" s="137">
        <v>10</v>
      </c>
      <c r="BO110" s="137">
        <v>0</v>
      </c>
      <c r="BP110" s="137">
        <v>10</v>
      </c>
      <c r="BQ110" s="138">
        <f t="shared" si="28"/>
        <v>60</v>
      </c>
      <c r="BR110" s="138">
        <f t="shared" si="29"/>
        <v>20</v>
      </c>
      <c r="BS110" s="138">
        <f t="shared" si="30"/>
        <v>10</v>
      </c>
      <c r="BT110" s="138">
        <f t="shared" si="31"/>
        <v>90</v>
      </c>
      <c r="BU110" s="27" t="s">
        <v>184</v>
      </c>
      <c r="BV110" s="202">
        <v>6</v>
      </c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8"/>
      <c r="DD110" s="8"/>
      <c r="DE110" s="8"/>
      <c r="DF110" s="8"/>
      <c r="DG110" s="8"/>
      <c r="DH110" s="8"/>
      <c r="DI110" s="8"/>
      <c r="DJ110" s="8"/>
    </row>
    <row r="111" spans="1:114" ht="12.75" hidden="1" customHeight="1">
      <c r="A111" s="26" t="s">
        <v>398</v>
      </c>
      <c r="B111" s="58" t="s">
        <v>399</v>
      </c>
      <c r="C111" s="58" t="s">
        <v>394</v>
      </c>
      <c r="D111" s="58" t="s">
        <v>77</v>
      </c>
      <c r="E111" s="28" t="s">
        <v>78</v>
      </c>
      <c r="F111" s="26" t="s">
        <v>108</v>
      </c>
      <c r="G111" s="47" t="s">
        <v>92</v>
      </c>
      <c r="H111" s="47" t="s">
        <v>92</v>
      </c>
      <c r="I111" s="47" t="s">
        <v>100</v>
      </c>
      <c r="J111" s="47" t="s">
        <v>87</v>
      </c>
      <c r="K111" s="112">
        <v>30</v>
      </c>
      <c r="L111" s="54">
        <v>24</v>
      </c>
      <c r="M111" s="54">
        <v>4</v>
      </c>
      <c r="N111" s="53">
        <v>2</v>
      </c>
      <c r="O111" s="106">
        <f t="shared" si="41"/>
        <v>158</v>
      </c>
      <c r="P111" s="53">
        <v>122</v>
      </c>
      <c r="Q111" s="53">
        <v>28</v>
      </c>
      <c r="R111" s="53">
        <v>8</v>
      </c>
      <c r="S111" s="106">
        <f>SUM(T111:Y111)</f>
        <v>24</v>
      </c>
      <c r="T111" s="53">
        <v>0</v>
      </c>
      <c r="U111" s="53">
        <v>4</v>
      </c>
      <c r="V111" s="53">
        <v>8</v>
      </c>
      <c r="W111" s="53">
        <v>12</v>
      </c>
      <c r="X111" s="53">
        <v>0</v>
      </c>
      <c r="Y111" s="53">
        <v>0</v>
      </c>
      <c r="Z111" s="106">
        <f>SUM(AA111:AF111)</f>
        <v>4</v>
      </c>
      <c r="AA111" s="53">
        <v>0</v>
      </c>
      <c r="AB111" s="53">
        <v>0</v>
      </c>
      <c r="AC111" s="53">
        <v>0</v>
      </c>
      <c r="AD111" s="53">
        <v>4</v>
      </c>
      <c r="AE111" s="53">
        <v>0</v>
      </c>
      <c r="AF111" s="53">
        <v>0</v>
      </c>
      <c r="AG111" s="106">
        <f>SUM(AH111:AM111)</f>
        <v>2</v>
      </c>
      <c r="AH111" s="53">
        <v>0</v>
      </c>
      <c r="AI111" s="53">
        <v>2</v>
      </c>
      <c r="AJ111" s="53">
        <v>0</v>
      </c>
      <c r="AK111" s="53">
        <v>0</v>
      </c>
      <c r="AL111" s="53">
        <v>0</v>
      </c>
      <c r="AM111" s="53">
        <v>0</v>
      </c>
      <c r="AN111" s="122">
        <f>(Z111+AG111)/K111</f>
        <v>0.2</v>
      </c>
      <c r="AO111" s="120">
        <f>N111/K111</f>
        <v>6.6666666666666666E-2</v>
      </c>
      <c r="AP111" s="27" t="s">
        <v>93</v>
      </c>
      <c r="AQ111" s="47" t="s">
        <v>85</v>
      </c>
      <c r="AR111" s="47" t="s">
        <v>100</v>
      </c>
      <c r="AS111" s="47" t="s">
        <v>87</v>
      </c>
      <c r="AT111" s="47" t="s">
        <v>82</v>
      </c>
      <c r="AU111" s="58" t="s">
        <v>400</v>
      </c>
      <c r="AV111" s="36">
        <v>0.41</v>
      </c>
      <c r="AW111" s="43">
        <v>1</v>
      </c>
      <c r="AX111" s="43">
        <v>1.2205900000000001</v>
      </c>
      <c r="AY111" s="43"/>
      <c r="AZ111" s="37"/>
      <c r="BA111" s="37"/>
      <c r="BB111" s="37"/>
      <c r="BC111" s="123">
        <f t="shared" si="26"/>
        <v>2.6305899999999998</v>
      </c>
      <c r="BD111" s="43" t="s">
        <v>111</v>
      </c>
      <c r="BE111" s="44"/>
      <c r="BF111" s="44">
        <v>0.5</v>
      </c>
      <c r="BG111" s="44"/>
      <c r="BH111" s="124">
        <f t="shared" si="27"/>
        <v>3.1305899999999998</v>
      </c>
      <c r="BI111" s="45">
        <f>BH111/K111</f>
        <v>0.10435299999999999</v>
      </c>
      <c r="BJ111" s="39" t="s">
        <v>102</v>
      </c>
      <c r="BK111" s="136">
        <v>40</v>
      </c>
      <c r="BL111" s="137">
        <v>20</v>
      </c>
      <c r="BM111" s="137">
        <v>50</v>
      </c>
      <c r="BN111" s="137">
        <v>30</v>
      </c>
      <c r="BO111" s="137">
        <v>0</v>
      </c>
      <c r="BP111" s="137">
        <v>30</v>
      </c>
      <c r="BQ111" s="138">
        <f t="shared" si="28"/>
        <v>60</v>
      </c>
      <c r="BR111" s="138">
        <f t="shared" si="29"/>
        <v>80</v>
      </c>
      <c r="BS111" s="138">
        <f t="shared" si="30"/>
        <v>30</v>
      </c>
      <c r="BT111" s="138">
        <f t="shared" si="31"/>
        <v>170</v>
      </c>
      <c r="BU111" s="35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</row>
    <row r="112" spans="1:114" ht="12.75" hidden="1" customHeight="1">
      <c r="A112" s="24" t="s">
        <v>401</v>
      </c>
      <c r="B112" s="29" t="s">
        <v>402</v>
      </c>
      <c r="C112" s="30" t="s">
        <v>394</v>
      </c>
      <c r="D112" s="29" t="s">
        <v>77</v>
      </c>
      <c r="E112" s="28" t="s">
        <v>78</v>
      </c>
      <c r="F112" s="24" t="s">
        <v>79</v>
      </c>
      <c r="G112" s="29" t="s">
        <v>91</v>
      </c>
      <c r="H112" s="29" t="s">
        <v>92</v>
      </c>
      <c r="I112" s="76" t="s">
        <v>100</v>
      </c>
      <c r="J112" s="30" t="s">
        <v>87</v>
      </c>
      <c r="K112" s="106">
        <v>36</v>
      </c>
      <c r="L112" s="72">
        <v>24</v>
      </c>
      <c r="M112" s="72">
        <v>10</v>
      </c>
      <c r="N112" s="72">
        <v>2</v>
      </c>
      <c r="O112" s="107">
        <f t="shared" si="41"/>
        <v>166</v>
      </c>
      <c r="P112" s="72">
        <v>112</v>
      </c>
      <c r="Q112" s="72">
        <v>46</v>
      </c>
      <c r="R112" s="72">
        <v>8</v>
      </c>
      <c r="S112" s="107">
        <f>SUM(T112:Y112)</f>
        <v>24</v>
      </c>
      <c r="T112" s="72">
        <v>0</v>
      </c>
      <c r="U112" s="72">
        <v>12</v>
      </c>
      <c r="V112" s="72">
        <v>8</v>
      </c>
      <c r="W112" s="72">
        <v>4</v>
      </c>
      <c r="X112" s="72">
        <v>0</v>
      </c>
      <c r="Y112" s="72">
        <v>0</v>
      </c>
      <c r="Z112" s="107">
        <f>SUM(AA112:AF112)</f>
        <v>10</v>
      </c>
      <c r="AA112" s="72">
        <v>0</v>
      </c>
      <c r="AB112" s="72">
        <v>8</v>
      </c>
      <c r="AC112" s="72">
        <v>0</v>
      </c>
      <c r="AD112" s="72">
        <v>0</v>
      </c>
      <c r="AE112" s="72">
        <v>2</v>
      </c>
      <c r="AF112" s="72">
        <v>0</v>
      </c>
      <c r="AG112" s="107">
        <f>SUM(AH112:AM112)</f>
        <v>2</v>
      </c>
      <c r="AH112" s="72">
        <v>0</v>
      </c>
      <c r="AI112" s="72">
        <v>2</v>
      </c>
      <c r="AJ112" s="72">
        <v>0</v>
      </c>
      <c r="AK112" s="72">
        <v>0</v>
      </c>
      <c r="AL112" s="72">
        <v>0</v>
      </c>
      <c r="AM112" s="72">
        <v>0</v>
      </c>
      <c r="AN112" s="120">
        <f>(Z112+AG112)/K112</f>
        <v>0.33333333333333331</v>
      </c>
      <c r="AO112" s="120">
        <f>N112/K112</f>
        <v>5.5555555555555552E-2</v>
      </c>
      <c r="AP112" s="27" t="s">
        <v>93</v>
      </c>
      <c r="AQ112" s="29" t="s">
        <v>85</v>
      </c>
      <c r="AR112" s="29" t="s">
        <v>100</v>
      </c>
      <c r="AS112" s="30" t="s">
        <v>87</v>
      </c>
      <c r="AT112" s="29" t="s">
        <v>82</v>
      </c>
      <c r="AU112" s="30" t="s">
        <v>98</v>
      </c>
      <c r="AV112" s="36">
        <v>0</v>
      </c>
      <c r="AW112" s="36">
        <v>2</v>
      </c>
      <c r="AX112" s="36">
        <v>1.5436489200000001</v>
      </c>
      <c r="AY112" s="36"/>
      <c r="AZ112" s="37"/>
      <c r="BA112" s="37"/>
      <c r="BB112" s="37"/>
      <c r="BC112" s="123">
        <f t="shared" si="26"/>
        <v>3.5436489199999999</v>
      </c>
      <c r="BD112" s="24"/>
      <c r="BE112" s="24"/>
      <c r="BF112" s="44">
        <v>0.6</v>
      </c>
      <c r="BG112" s="24"/>
      <c r="BH112" s="124">
        <f t="shared" si="27"/>
        <v>4.1436489199999995</v>
      </c>
      <c r="BI112" s="45">
        <f>BH112/K112</f>
        <v>0.11510135888888888</v>
      </c>
      <c r="BJ112" s="39" t="s">
        <v>102</v>
      </c>
      <c r="BK112" s="136">
        <v>40</v>
      </c>
      <c r="BL112" s="137">
        <v>20</v>
      </c>
      <c r="BM112" s="137">
        <v>30</v>
      </c>
      <c r="BN112" s="137">
        <v>70</v>
      </c>
      <c r="BO112" s="137">
        <v>0</v>
      </c>
      <c r="BP112" s="137">
        <v>20</v>
      </c>
      <c r="BQ112" s="138">
        <f t="shared" si="28"/>
        <v>60</v>
      </c>
      <c r="BR112" s="138">
        <f t="shared" si="29"/>
        <v>100</v>
      </c>
      <c r="BS112" s="138">
        <f t="shared" si="30"/>
        <v>20</v>
      </c>
      <c r="BT112" s="138">
        <f t="shared" si="31"/>
        <v>180</v>
      </c>
      <c r="BU112" s="27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</row>
    <row r="113" spans="1:114" ht="12" hidden="1" customHeight="1">
      <c r="A113" s="24" t="s">
        <v>403</v>
      </c>
      <c r="B113" s="29" t="s">
        <v>404</v>
      </c>
      <c r="C113" s="30" t="s">
        <v>394</v>
      </c>
      <c r="D113" s="29" t="s">
        <v>77</v>
      </c>
      <c r="E113" s="28" t="s">
        <v>78</v>
      </c>
      <c r="F113" s="24" t="s">
        <v>108</v>
      </c>
      <c r="G113" s="29" t="s">
        <v>395</v>
      </c>
      <c r="H113" s="29" t="s">
        <v>395</v>
      </c>
      <c r="I113" s="76" t="s">
        <v>109</v>
      </c>
      <c r="J113" s="30" t="s">
        <v>140</v>
      </c>
      <c r="K113" s="106">
        <v>25</v>
      </c>
      <c r="L113" s="72">
        <v>18</v>
      </c>
      <c r="M113" s="72">
        <v>6</v>
      </c>
      <c r="N113" s="72">
        <v>1</v>
      </c>
      <c r="O113" s="106">
        <f t="shared" si="41"/>
        <v>113</v>
      </c>
      <c r="P113" s="72">
        <v>83</v>
      </c>
      <c r="Q113" s="72">
        <v>26</v>
      </c>
      <c r="R113" s="72">
        <v>4</v>
      </c>
      <c r="S113" s="106">
        <f>SUM(T113:Y113)</f>
        <v>18</v>
      </c>
      <c r="T113" s="72">
        <v>0</v>
      </c>
      <c r="U113" s="72">
        <v>8</v>
      </c>
      <c r="V113" s="72">
        <v>8</v>
      </c>
      <c r="W113" s="72">
        <v>2</v>
      </c>
      <c r="X113" s="72">
        <v>0</v>
      </c>
      <c r="Y113" s="72">
        <v>0</v>
      </c>
      <c r="Z113" s="106">
        <f>SUM(AA113:AF113)</f>
        <v>6</v>
      </c>
      <c r="AA113" s="72">
        <v>0</v>
      </c>
      <c r="AB113" s="72">
        <v>6</v>
      </c>
      <c r="AC113" s="72">
        <v>0</v>
      </c>
      <c r="AD113" s="72">
        <v>0</v>
      </c>
      <c r="AE113" s="72">
        <v>0</v>
      </c>
      <c r="AF113" s="72">
        <v>0</v>
      </c>
      <c r="AG113" s="106">
        <f>SUM(AH113:AM113)</f>
        <v>1</v>
      </c>
      <c r="AH113" s="72">
        <v>0</v>
      </c>
      <c r="AI113" s="72">
        <v>1</v>
      </c>
      <c r="AJ113" s="72">
        <v>0</v>
      </c>
      <c r="AK113" s="72">
        <v>0</v>
      </c>
      <c r="AL113" s="72">
        <v>0</v>
      </c>
      <c r="AM113" s="72">
        <v>0</v>
      </c>
      <c r="AN113" s="120">
        <f>(M113+N113)/K113</f>
        <v>0.28000000000000003</v>
      </c>
      <c r="AO113" s="120">
        <f>N113/K113</f>
        <v>0.04</v>
      </c>
      <c r="AP113" s="27" t="s">
        <v>93</v>
      </c>
      <c r="AQ113" s="29" t="s">
        <v>85</v>
      </c>
      <c r="AR113" s="29" t="s">
        <v>109</v>
      </c>
      <c r="AS113" s="30" t="s">
        <v>101</v>
      </c>
      <c r="AT113" s="29" t="s">
        <v>94</v>
      </c>
      <c r="AU113" s="30" t="s">
        <v>101</v>
      </c>
      <c r="AV113" s="36">
        <v>0</v>
      </c>
      <c r="AW113" s="36"/>
      <c r="AX113" s="36"/>
      <c r="AY113" s="36"/>
      <c r="AZ113" s="36">
        <v>0.3</v>
      </c>
      <c r="BA113" s="36">
        <v>2.15</v>
      </c>
      <c r="BB113" s="36"/>
      <c r="BC113" s="123">
        <f t="shared" si="26"/>
        <v>2.4499999999999997</v>
      </c>
      <c r="BD113" s="24"/>
      <c r="BE113" s="24"/>
      <c r="BF113" s="24"/>
      <c r="BG113" s="24"/>
      <c r="BH113" s="124">
        <f t="shared" si="27"/>
        <v>2.4499999999999997</v>
      </c>
      <c r="BI113" s="45">
        <f>BH113/K113</f>
        <v>9.799999999999999E-2</v>
      </c>
      <c r="BJ113" s="39" t="s">
        <v>88</v>
      </c>
      <c r="BK113" s="136">
        <v>40</v>
      </c>
      <c r="BL113" s="137">
        <v>20</v>
      </c>
      <c r="BM113" s="137">
        <v>50</v>
      </c>
      <c r="BN113" s="137">
        <v>10</v>
      </c>
      <c r="BO113" s="137">
        <v>0</v>
      </c>
      <c r="BP113" s="137">
        <v>20</v>
      </c>
      <c r="BQ113" s="138">
        <f t="shared" si="28"/>
        <v>60</v>
      </c>
      <c r="BR113" s="138">
        <f t="shared" si="29"/>
        <v>60</v>
      </c>
      <c r="BS113" s="138">
        <f t="shared" si="30"/>
        <v>20</v>
      </c>
      <c r="BT113" s="138">
        <f t="shared" si="31"/>
        <v>140</v>
      </c>
      <c r="BU113" s="30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  <c r="DJ113" s="8"/>
    </row>
    <row r="114" spans="1:114" ht="12.75" hidden="1" customHeight="1">
      <c r="A114" s="25" t="s">
        <v>405</v>
      </c>
      <c r="B114" s="30" t="s">
        <v>406</v>
      </c>
      <c r="C114" s="30" t="s">
        <v>295</v>
      </c>
      <c r="D114" s="30" t="s">
        <v>295</v>
      </c>
      <c r="E114" s="28" t="s">
        <v>107</v>
      </c>
      <c r="F114" s="25" t="s">
        <v>108</v>
      </c>
      <c r="G114" s="30" t="s">
        <v>92</v>
      </c>
      <c r="H114" s="30" t="s">
        <v>92</v>
      </c>
      <c r="I114" s="58" t="s">
        <v>109</v>
      </c>
      <c r="J114" s="58" t="s">
        <v>87</v>
      </c>
      <c r="K114" s="107">
        <v>2</v>
      </c>
      <c r="L114" s="33">
        <v>0</v>
      </c>
      <c r="M114" s="33">
        <v>0</v>
      </c>
      <c r="N114" s="33">
        <v>2</v>
      </c>
      <c r="O114" s="106">
        <f t="shared" si="41"/>
        <v>8</v>
      </c>
      <c r="P114" s="33">
        <v>0</v>
      </c>
      <c r="Q114" s="33">
        <v>0</v>
      </c>
      <c r="R114" s="33">
        <v>8</v>
      </c>
      <c r="S114" s="106">
        <f>SUM(T114:Y114)</f>
        <v>0</v>
      </c>
      <c r="T114" s="33">
        <v>0</v>
      </c>
      <c r="U114" s="33">
        <v>0</v>
      </c>
      <c r="V114" s="33">
        <v>0</v>
      </c>
      <c r="W114" s="33">
        <v>0</v>
      </c>
      <c r="X114" s="33">
        <v>0</v>
      </c>
      <c r="Y114" s="33">
        <v>0</v>
      </c>
      <c r="Z114" s="106">
        <f>SUM(AA114:AF114)</f>
        <v>0</v>
      </c>
      <c r="AA114" s="33">
        <v>0</v>
      </c>
      <c r="AB114" s="33">
        <v>0</v>
      </c>
      <c r="AC114" s="33">
        <v>0</v>
      </c>
      <c r="AD114" s="33">
        <v>0</v>
      </c>
      <c r="AE114" s="33">
        <v>0</v>
      </c>
      <c r="AF114" s="33">
        <v>0</v>
      </c>
      <c r="AG114" s="106">
        <f>SUM(AH114:AM114)</f>
        <v>2</v>
      </c>
      <c r="AH114" s="33">
        <v>0</v>
      </c>
      <c r="AI114" s="33">
        <v>2</v>
      </c>
      <c r="AJ114" s="33">
        <v>0</v>
      </c>
      <c r="AK114" s="33">
        <v>0</v>
      </c>
      <c r="AL114" s="33">
        <v>0</v>
      </c>
      <c r="AM114" s="33">
        <v>0</v>
      </c>
      <c r="AN114" s="120">
        <f>(Z114+AG114)/K114</f>
        <v>1</v>
      </c>
      <c r="AO114" s="120">
        <f>N114/K114</f>
        <v>1</v>
      </c>
      <c r="AP114" s="27" t="s">
        <v>93</v>
      </c>
      <c r="AQ114" s="27" t="s">
        <v>85</v>
      </c>
      <c r="AR114" s="58" t="s">
        <v>109</v>
      </c>
      <c r="AS114" s="58" t="s">
        <v>87</v>
      </c>
      <c r="AT114" s="58" t="s">
        <v>94</v>
      </c>
      <c r="AU114" s="35" t="s">
        <v>98</v>
      </c>
      <c r="AV114" s="36">
        <v>0</v>
      </c>
      <c r="AW114" s="43"/>
      <c r="AX114" s="43"/>
      <c r="AY114" s="43"/>
      <c r="AZ114" s="43">
        <v>0.208706</v>
      </c>
      <c r="BA114" s="37"/>
      <c r="BB114" s="37"/>
      <c r="BC114" s="123">
        <f t="shared" si="26"/>
        <v>0.208706</v>
      </c>
      <c r="BD114" s="43" t="s">
        <v>111</v>
      </c>
      <c r="BE114" s="44"/>
      <c r="BF114" s="44"/>
      <c r="BG114" s="44"/>
      <c r="BH114" s="124">
        <f t="shared" si="27"/>
        <v>0.208706</v>
      </c>
      <c r="BI114" s="45">
        <f>BH114/K114</f>
        <v>0.104353</v>
      </c>
      <c r="BJ114" s="39" t="s">
        <v>88</v>
      </c>
      <c r="BK114" s="136">
        <v>30</v>
      </c>
      <c r="BL114" s="137">
        <v>5</v>
      </c>
      <c r="BM114" s="137">
        <v>50</v>
      </c>
      <c r="BN114" s="137">
        <v>10</v>
      </c>
      <c r="BO114" s="137">
        <v>20</v>
      </c>
      <c r="BP114" s="137">
        <v>30</v>
      </c>
      <c r="BQ114" s="138">
        <f t="shared" si="28"/>
        <v>35</v>
      </c>
      <c r="BR114" s="138">
        <f t="shared" si="29"/>
        <v>60</v>
      </c>
      <c r="BS114" s="138">
        <f t="shared" si="30"/>
        <v>50</v>
      </c>
      <c r="BT114" s="138">
        <f t="shared" si="31"/>
        <v>145</v>
      </c>
      <c r="BU114" s="27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8"/>
      <c r="DD114" s="8"/>
      <c r="DE114" s="8"/>
      <c r="DF114" s="8"/>
      <c r="DG114" s="8"/>
      <c r="DH114" s="8"/>
      <c r="DI114" s="8"/>
      <c r="DJ114" s="8"/>
    </row>
    <row r="115" spans="1:114" ht="12.75" hidden="1" customHeight="1">
      <c r="A115" s="25" t="s">
        <v>407</v>
      </c>
      <c r="B115" s="29" t="s">
        <v>408</v>
      </c>
      <c r="C115" s="29" t="s">
        <v>295</v>
      </c>
      <c r="D115" s="29" t="s">
        <v>295</v>
      </c>
      <c r="E115" s="28" t="s">
        <v>107</v>
      </c>
      <c r="F115" s="25" t="s">
        <v>79</v>
      </c>
      <c r="G115" s="27" t="s">
        <v>91</v>
      </c>
      <c r="H115" s="27" t="s">
        <v>92</v>
      </c>
      <c r="I115" s="56" t="s">
        <v>94</v>
      </c>
      <c r="J115" s="28" t="s">
        <v>87</v>
      </c>
      <c r="K115" s="107">
        <v>0</v>
      </c>
      <c r="L115" s="33">
        <v>28</v>
      </c>
      <c r="M115" s="33">
        <v>10</v>
      </c>
      <c r="N115" s="48">
        <v>2</v>
      </c>
      <c r="O115" s="106">
        <f t="shared" si="41"/>
        <v>214</v>
      </c>
      <c r="P115" s="48">
        <v>132</v>
      </c>
      <c r="Q115" s="48">
        <v>42</v>
      </c>
      <c r="R115" s="48">
        <v>40</v>
      </c>
      <c r="S115" s="106">
        <v>0</v>
      </c>
      <c r="T115" s="48">
        <v>0</v>
      </c>
      <c r="U115" s="48">
        <v>13</v>
      </c>
      <c r="V115" s="48">
        <v>12</v>
      </c>
      <c r="W115" s="48">
        <v>3</v>
      </c>
      <c r="X115" s="48">
        <v>0</v>
      </c>
      <c r="Y115" s="48">
        <v>0</v>
      </c>
      <c r="Z115" s="106">
        <v>0</v>
      </c>
      <c r="AA115" s="33">
        <v>0</v>
      </c>
      <c r="AB115" s="33">
        <v>9</v>
      </c>
      <c r="AC115" s="33">
        <v>0</v>
      </c>
      <c r="AD115" s="33">
        <v>0</v>
      </c>
      <c r="AE115" s="33">
        <v>1</v>
      </c>
      <c r="AF115" s="33">
        <v>0</v>
      </c>
      <c r="AG115" s="106">
        <v>0</v>
      </c>
      <c r="AH115" s="33">
        <v>0</v>
      </c>
      <c r="AI115" s="33">
        <v>2</v>
      </c>
      <c r="AJ115" s="33">
        <v>0</v>
      </c>
      <c r="AK115" s="33">
        <v>0</v>
      </c>
      <c r="AL115" s="33">
        <v>0</v>
      </c>
      <c r="AM115" s="33">
        <v>0</v>
      </c>
      <c r="AN115" s="120">
        <f>(M115+N115)/BV115</f>
        <v>0.3</v>
      </c>
      <c r="AO115" s="120">
        <f>N115/BV115</f>
        <v>0.05</v>
      </c>
      <c r="AP115" s="27" t="s">
        <v>93</v>
      </c>
      <c r="AQ115" s="27" t="s">
        <v>85</v>
      </c>
      <c r="AR115" s="56" t="s">
        <v>94</v>
      </c>
      <c r="AS115" s="28" t="s">
        <v>140</v>
      </c>
      <c r="AT115" s="27" t="s">
        <v>120</v>
      </c>
      <c r="AU115" s="27" t="s">
        <v>119</v>
      </c>
      <c r="AV115" s="36">
        <v>0</v>
      </c>
      <c r="AW115" s="43"/>
      <c r="AX115" s="43"/>
      <c r="AY115" s="43"/>
      <c r="AZ115" s="43"/>
      <c r="BA115" s="43">
        <v>0.78996</v>
      </c>
      <c r="BB115" s="43">
        <v>3</v>
      </c>
      <c r="BC115" s="123">
        <f t="shared" si="26"/>
        <v>3.7899599999999998</v>
      </c>
      <c r="BD115" s="43" t="s">
        <v>111</v>
      </c>
      <c r="BE115" s="44"/>
      <c r="BF115" s="44"/>
      <c r="BG115" s="44"/>
      <c r="BH115" s="124">
        <f t="shared" si="27"/>
        <v>3.7899599999999998</v>
      </c>
      <c r="BI115" s="45">
        <f>BH115/BV115</f>
        <v>9.4749E-2</v>
      </c>
      <c r="BJ115" s="39" t="s">
        <v>88</v>
      </c>
      <c r="BK115" s="136">
        <v>30</v>
      </c>
      <c r="BL115" s="137">
        <v>5</v>
      </c>
      <c r="BM115" s="137">
        <v>10</v>
      </c>
      <c r="BN115" s="137">
        <v>10</v>
      </c>
      <c r="BO115" s="137">
        <v>20</v>
      </c>
      <c r="BP115" s="137">
        <v>20</v>
      </c>
      <c r="BQ115" s="138">
        <f t="shared" si="28"/>
        <v>35</v>
      </c>
      <c r="BR115" s="138">
        <f t="shared" si="29"/>
        <v>20</v>
      </c>
      <c r="BS115" s="138">
        <f t="shared" si="30"/>
        <v>40</v>
      </c>
      <c r="BT115" s="138">
        <f t="shared" si="31"/>
        <v>95</v>
      </c>
      <c r="BU115" s="35" t="s">
        <v>129</v>
      </c>
      <c r="BV115" s="202">
        <v>40</v>
      </c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8"/>
      <c r="DD115" s="8"/>
      <c r="DE115" s="8"/>
      <c r="DF115" s="8"/>
      <c r="DG115" s="8"/>
      <c r="DH115" s="8"/>
      <c r="DI115" s="8"/>
      <c r="DJ115" s="8"/>
    </row>
    <row r="116" spans="1:114" ht="12.75" hidden="1" customHeight="1">
      <c r="A116" s="25" t="s">
        <v>409</v>
      </c>
      <c r="B116" s="58" t="s">
        <v>410</v>
      </c>
      <c r="C116" s="29" t="s">
        <v>295</v>
      </c>
      <c r="D116" s="29" t="s">
        <v>295</v>
      </c>
      <c r="E116" s="28" t="s">
        <v>107</v>
      </c>
      <c r="F116" s="25" t="s">
        <v>79</v>
      </c>
      <c r="G116" s="27" t="s">
        <v>80</v>
      </c>
      <c r="H116" s="27" t="s">
        <v>81</v>
      </c>
      <c r="I116" s="56" t="s">
        <v>158</v>
      </c>
      <c r="J116" s="28" t="s">
        <v>83</v>
      </c>
      <c r="K116" s="112">
        <v>9</v>
      </c>
      <c r="L116" s="33">
        <v>9</v>
      </c>
      <c r="M116" s="33">
        <v>0</v>
      </c>
      <c r="N116" s="33">
        <v>0</v>
      </c>
      <c r="O116" s="107">
        <f t="shared" si="41"/>
        <v>36</v>
      </c>
      <c r="P116" s="33">
        <v>36</v>
      </c>
      <c r="Q116" s="33">
        <v>0</v>
      </c>
      <c r="R116" s="33">
        <v>0</v>
      </c>
      <c r="S116" s="107">
        <f>SUM(T116:Y116)</f>
        <v>9</v>
      </c>
      <c r="T116" s="33">
        <v>0</v>
      </c>
      <c r="U116" s="33">
        <v>9</v>
      </c>
      <c r="V116" s="33">
        <v>0</v>
      </c>
      <c r="W116" s="33">
        <v>0</v>
      </c>
      <c r="X116" s="33">
        <v>0</v>
      </c>
      <c r="Y116" s="33">
        <v>0</v>
      </c>
      <c r="Z116" s="107">
        <f>SUM(AA116:AF116)</f>
        <v>0</v>
      </c>
      <c r="AA116" s="33">
        <v>0</v>
      </c>
      <c r="AB116" s="33">
        <v>0</v>
      </c>
      <c r="AC116" s="33">
        <v>0</v>
      </c>
      <c r="AD116" s="33">
        <v>0</v>
      </c>
      <c r="AE116" s="33">
        <v>0</v>
      </c>
      <c r="AF116" s="33">
        <v>0</v>
      </c>
      <c r="AG116" s="107">
        <f>SUM(AH116:AM116)</f>
        <v>0</v>
      </c>
      <c r="AH116" s="33">
        <v>0</v>
      </c>
      <c r="AI116" s="33">
        <v>0</v>
      </c>
      <c r="AJ116" s="33">
        <v>0</v>
      </c>
      <c r="AK116" s="33">
        <v>0</v>
      </c>
      <c r="AL116" s="33">
        <v>0</v>
      </c>
      <c r="AM116" s="33">
        <v>0</v>
      </c>
      <c r="AN116" s="120">
        <f>(M116+N116)/K116</f>
        <v>0</v>
      </c>
      <c r="AO116" s="120">
        <f>N116/K116</f>
        <v>0</v>
      </c>
      <c r="AP116" s="27" t="s">
        <v>84</v>
      </c>
      <c r="AQ116" s="29" t="s">
        <v>85</v>
      </c>
      <c r="AR116" s="27" t="s">
        <v>158</v>
      </c>
      <c r="AS116" s="27" t="s">
        <v>83</v>
      </c>
      <c r="AT116" s="27" t="s">
        <v>100</v>
      </c>
      <c r="AU116" s="27" t="s">
        <v>140</v>
      </c>
      <c r="AV116" s="36">
        <v>0.752</v>
      </c>
      <c r="AW116" s="36"/>
      <c r="AX116" s="36"/>
      <c r="AY116" s="37"/>
      <c r="AZ116" s="37"/>
      <c r="BA116" s="37"/>
      <c r="BB116" s="37"/>
      <c r="BC116" s="123">
        <f t="shared" si="26"/>
        <v>0.752</v>
      </c>
      <c r="BD116" s="36"/>
      <c r="BE116" s="49"/>
      <c r="BF116" s="49"/>
      <c r="BG116" s="49"/>
      <c r="BH116" s="124">
        <f t="shared" si="27"/>
        <v>0.752</v>
      </c>
      <c r="BI116" s="45">
        <f>BH116/K116</f>
        <v>8.355555555555555E-2</v>
      </c>
      <c r="BJ116" s="39" t="s">
        <v>102</v>
      </c>
      <c r="BK116" s="136">
        <v>30</v>
      </c>
      <c r="BL116" s="137">
        <v>5</v>
      </c>
      <c r="BM116" s="137">
        <v>90</v>
      </c>
      <c r="BN116" s="137">
        <v>70</v>
      </c>
      <c r="BO116" s="137">
        <v>20</v>
      </c>
      <c r="BP116" s="137">
        <v>10</v>
      </c>
      <c r="BQ116" s="138">
        <f t="shared" si="28"/>
        <v>35</v>
      </c>
      <c r="BR116" s="138">
        <f t="shared" si="29"/>
        <v>160</v>
      </c>
      <c r="BS116" s="138">
        <f t="shared" si="30"/>
        <v>30</v>
      </c>
      <c r="BT116" s="138">
        <f t="shared" si="31"/>
        <v>225</v>
      </c>
      <c r="BU116" s="27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8"/>
      <c r="DD116" s="8"/>
      <c r="DE116" s="8"/>
      <c r="DF116" s="8"/>
      <c r="DG116" s="8"/>
      <c r="DH116" s="8"/>
      <c r="DI116" s="8"/>
      <c r="DJ116" s="8"/>
    </row>
    <row r="117" spans="1:114" ht="12.75" hidden="1" customHeight="1">
      <c r="A117" s="25" t="s">
        <v>411</v>
      </c>
      <c r="B117" s="58" t="s">
        <v>412</v>
      </c>
      <c r="C117" s="29" t="s">
        <v>295</v>
      </c>
      <c r="D117" s="29" t="s">
        <v>295</v>
      </c>
      <c r="E117" s="28" t="s">
        <v>107</v>
      </c>
      <c r="F117" s="25" t="s">
        <v>79</v>
      </c>
      <c r="G117" s="27" t="s">
        <v>80</v>
      </c>
      <c r="H117" s="27" t="s">
        <v>80</v>
      </c>
      <c r="I117" s="56" t="s">
        <v>158</v>
      </c>
      <c r="J117" s="28" t="s">
        <v>83</v>
      </c>
      <c r="K117" s="117">
        <v>19</v>
      </c>
      <c r="L117" s="33">
        <v>11</v>
      </c>
      <c r="M117" s="33">
        <v>8</v>
      </c>
      <c r="N117" s="33">
        <v>0</v>
      </c>
      <c r="O117" s="107">
        <f t="shared" si="41"/>
        <v>76</v>
      </c>
      <c r="P117" s="33">
        <v>44</v>
      </c>
      <c r="Q117" s="33">
        <v>32</v>
      </c>
      <c r="R117" s="33">
        <v>0</v>
      </c>
      <c r="S117" s="107">
        <f>SUM(T117:Y117)</f>
        <v>11</v>
      </c>
      <c r="T117" s="33">
        <v>0</v>
      </c>
      <c r="U117" s="33">
        <v>11</v>
      </c>
      <c r="V117" s="33">
        <v>0</v>
      </c>
      <c r="W117" s="33">
        <v>0</v>
      </c>
      <c r="X117" s="33">
        <v>0</v>
      </c>
      <c r="Y117" s="33">
        <v>0</v>
      </c>
      <c r="Z117" s="107">
        <f>SUM(AA117:AF117)</f>
        <v>8</v>
      </c>
      <c r="AA117" s="33">
        <v>0</v>
      </c>
      <c r="AB117" s="33">
        <v>8</v>
      </c>
      <c r="AC117" s="33">
        <v>0</v>
      </c>
      <c r="AD117" s="33">
        <v>0</v>
      </c>
      <c r="AE117" s="33">
        <v>0</v>
      </c>
      <c r="AF117" s="33">
        <v>0</v>
      </c>
      <c r="AG117" s="107">
        <f>SUM(AH117:AM117)</f>
        <v>0</v>
      </c>
      <c r="AH117" s="33">
        <v>0</v>
      </c>
      <c r="AI117" s="33">
        <v>0</v>
      </c>
      <c r="AJ117" s="33">
        <v>0</v>
      </c>
      <c r="AK117" s="33">
        <v>0</v>
      </c>
      <c r="AL117" s="33">
        <v>0</v>
      </c>
      <c r="AM117" s="33">
        <v>0</v>
      </c>
      <c r="AN117" s="120">
        <f>(M117+N117)/K117</f>
        <v>0.42105263157894735</v>
      </c>
      <c r="AO117" s="120">
        <f>N117/K117</f>
        <v>0</v>
      </c>
      <c r="AP117" s="27" t="s">
        <v>93</v>
      </c>
      <c r="AQ117" s="29" t="s">
        <v>85</v>
      </c>
      <c r="AR117" s="27" t="s">
        <v>158</v>
      </c>
      <c r="AS117" s="27" t="s">
        <v>83</v>
      </c>
      <c r="AT117" s="27" t="s">
        <v>100</v>
      </c>
      <c r="AU117" s="27" t="s">
        <v>140</v>
      </c>
      <c r="AV117" s="36">
        <v>2.2120000000000002</v>
      </c>
      <c r="AW117" s="36"/>
      <c r="AX117" s="36"/>
      <c r="AY117" s="37"/>
      <c r="AZ117" s="37"/>
      <c r="BA117" s="37"/>
      <c r="BB117" s="37"/>
      <c r="BC117" s="123">
        <f t="shared" si="26"/>
        <v>2.2120000000000002</v>
      </c>
      <c r="BD117" s="36"/>
      <c r="BE117" s="49"/>
      <c r="BF117" s="49"/>
      <c r="BG117" s="49"/>
      <c r="BH117" s="124">
        <f t="shared" si="27"/>
        <v>2.2120000000000002</v>
      </c>
      <c r="BI117" s="45">
        <f>BH117/K117</f>
        <v>0.11642105263157895</v>
      </c>
      <c r="BJ117" s="39" t="s">
        <v>102</v>
      </c>
      <c r="BK117" s="136">
        <v>30</v>
      </c>
      <c r="BL117" s="137">
        <v>5</v>
      </c>
      <c r="BM117" s="137">
        <v>90</v>
      </c>
      <c r="BN117" s="137">
        <v>70</v>
      </c>
      <c r="BO117" s="137">
        <v>20</v>
      </c>
      <c r="BP117" s="137">
        <v>20</v>
      </c>
      <c r="BQ117" s="138">
        <f t="shared" si="28"/>
        <v>35</v>
      </c>
      <c r="BR117" s="138">
        <f t="shared" si="29"/>
        <v>160</v>
      </c>
      <c r="BS117" s="138">
        <f t="shared" si="30"/>
        <v>40</v>
      </c>
      <c r="BT117" s="138">
        <f t="shared" si="31"/>
        <v>235</v>
      </c>
      <c r="BU117" s="27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8"/>
      <c r="DD117" s="8"/>
      <c r="DE117" s="8"/>
      <c r="DF117" s="8"/>
      <c r="DG117" s="8"/>
      <c r="DH117" s="8"/>
      <c r="DI117" s="8"/>
      <c r="DJ117" s="8"/>
    </row>
    <row r="118" spans="1:114" ht="12.75" hidden="1" customHeight="1">
      <c r="A118" s="24" t="s">
        <v>413</v>
      </c>
      <c r="B118" s="28" t="s">
        <v>414</v>
      </c>
      <c r="C118" s="28" t="s">
        <v>415</v>
      </c>
      <c r="D118" s="28" t="s">
        <v>295</v>
      </c>
      <c r="E118" s="28" t="s">
        <v>107</v>
      </c>
      <c r="F118" s="24" t="s">
        <v>79</v>
      </c>
      <c r="G118" s="28" t="s">
        <v>91</v>
      </c>
      <c r="H118" s="28" t="s">
        <v>92</v>
      </c>
      <c r="I118" s="58" t="s">
        <v>97</v>
      </c>
      <c r="J118" s="47" t="s">
        <v>99</v>
      </c>
      <c r="K118" s="118">
        <v>30</v>
      </c>
      <c r="L118" s="33">
        <v>20</v>
      </c>
      <c r="M118" s="33">
        <v>9</v>
      </c>
      <c r="N118" s="33">
        <v>1</v>
      </c>
      <c r="O118" s="106">
        <f t="shared" si="41"/>
        <v>139</v>
      </c>
      <c r="P118" s="33">
        <v>94</v>
      </c>
      <c r="Q118" s="33">
        <v>40</v>
      </c>
      <c r="R118" s="33">
        <v>5</v>
      </c>
      <c r="S118" s="106">
        <f>SUM(T118:Y118)</f>
        <v>20</v>
      </c>
      <c r="T118" s="33">
        <v>0</v>
      </c>
      <c r="U118" s="33">
        <v>9</v>
      </c>
      <c r="V118" s="33">
        <v>8</v>
      </c>
      <c r="W118" s="33">
        <v>3</v>
      </c>
      <c r="X118" s="33">
        <v>0</v>
      </c>
      <c r="Y118" s="33">
        <v>0</v>
      </c>
      <c r="Z118" s="106">
        <f>SUM(AA118:AF118)</f>
        <v>9</v>
      </c>
      <c r="AA118" s="33">
        <v>0</v>
      </c>
      <c r="AB118" s="33">
        <v>3</v>
      </c>
      <c r="AC118" s="33">
        <v>3</v>
      </c>
      <c r="AD118" s="33">
        <v>3</v>
      </c>
      <c r="AE118" s="33">
        <v>0</v>
      </c>
      <c r="AF118" s="33">
        <v>0</v>
      </c>
      <c r="AG118" s="106">
        <f>SUM(AH118:AM118)</f>
        <v>1</v>
      </c>
      <c r="AH118" s="33">
        <v>0</v>
      </c>
      <c r="AI118" s="33">
        <v>0</v>
      </c>
      <c r="AJ118" s="33">
        <v>1</v>
      </c>
      <c r="AK118" s="33">
        <v>0</v>
      </c>
      <c r="AL118" s="33">
        <v>0</v>
      </c>
      <c r="AM118" s="33">
        <v>0</v>
      </c>
      <c r="AN118" s="120">
        <f>(M118+N118)/K118</f>
        <v>0.33333333333333331</v>
      </c>
      <c r="AO118" s="120">
        <f>N118/K118</f>
        <v>3.3333333333333333E-2</v>
      </c>
      <c r="AP118" s="27" t="s">
        <v>93</v>
      </c>
      <c r="AQ118" s="28" t="s">
        <v>85</v>
      </c>
      <c r="AR118" s="27" t="s">
        <v>97</v>
      </c>
      <c r="AS118" s="47" t="s">
        <v>119</v>
      </c>
      <c r="AT118" s="35" t="s">
        <v>100</v>
      </c>
      <c r="AU118" s="47" t="s">
        <v>140</v>
      </c>
      <c r="AV118" s="36">
        <v>2.46014051</v>
      </c>
      <c r="AW118" s="43"/>
      <c r="AX118" s="43"/>
      <c r="AY118" s="43"/>
      <c r="AZ118" s="37"/>
      <c r="BA118" s="37"/>
      <c r="BB118" s="37"/>
      <c r="BC118" s="123">
        <f t="shared" si="26"/>
        <v>2.46014051</v>
      </c>
      <c r="BD118" s="43" t="s">
        <v>111</v>
      </c>
      <c r="BE118" s="44"/>
      <c r="BF118" s="44">
        <v>1</v>
      </c>
      <c r="BG118" s="44">
        <v>3.9600000000000003E-2</v>
      </c>
      <c r="BH118" s="124">
        <f t="shared" si="27"/>
        <v>3.4997405100000001</v>
      </c>
      <c r="BI118" s="45">
        <f>BH118/K118</f>
        <v>0.116658017</v>
      </c>
      <c r="BJ118" s="39" t="s">
        <v>102</v>
      </c>
      <c r="BK118" s="136">
        <v>30</v>
      </c>
      <c r="BL118" s="137">
        <v>5</v>
      </c>
      <c r="BM118" s="137">
        <v>80</v>
      </c>
      <c r="BN118" s="137">
        <v>70</v>
      </c>
      <c r="BO118" s="137">
        <v>0</v>
      </c>
      <c r="BP118" s="137">
        <v>20</v>
      </c>
      <c r="BQ118" s="138">
        <f t="shared" si="28"/>
        <v>35</v>
      </c>
      <c r="BR118" s="138">
        <f t="shared" si="29"/>
        <v>150</v>
      </c>
      <c r="BS118" s="138">
        <f t="shared" si="30"/>
        <v>20</v>
      </c>
      <c r="BT118" s="138">
        <f t="shared" si="31"/>
        <v>205</v>
      </c>
      <c r="BU118" s="35"/>
      <c r="BV118" s="8"/>
      <c r="BW118" s="46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8"/>
      <c r="DD118" s="8"/>
      <c r="DE118" s="8"/>
      <c r="DF118" s="8"/>
      <c r="DG118" s="8"/>
      <c r="DH118" s="8"/>
      <c r="DI118" s="8"/>
      <c r="DJ118" s="8"/>
    </row>
    <row r="119" spans="1:114" ht="12.75" hidden="1" customHeight="1">
      <c r="A119" s="24" t="s">
        <v>416</v>
      </c>
      <c r="B119" s="29" t="s">
        <v>417</v>
      </c>
      <c r="C119" s="29" t="s">
        <v>418</v>
      </c>
      <c r="D119" s="29" t="s">
        <v>117</v>
      </c>
      <c r="E119" s="28" t="s">
        <v>118</v>
      </c>
      <c r="F119" s="24" t="s">
        <v>108</v>
      </c>
      <c r="G119" s="27" t="s">
        <v>92</v>
      </c>
      <c r="H119" s="27" t="s">
        <v>92</v>
      </c>
      <c r="I119" s="31" t="s">
        <v>109</v>
      </c>
      <c r="J119" s="47" t="s">
        <v>87</v>
      </c>
      <c r="K119" s="107">
        <v>0</v>
      </c>
      <c r="L119" s="33">
        <v>10</v>
      </c>
      <c r="M119" s="33">
        <v>2</v>
      </c>
      <c r="N119" s="24">
        <v>2</v>
      </c>
      <c r="O119" s="106">
        <f t="shared" si="41"/>
        <v>43</v>
      </c>
      <c r="P119" s="24">
        <v>32</v>
      </c>
      <c r="Q119" s="24">
        <v>6</v>
      </c>
      <c r="R119" s="24">
        <v>5</v>
      </c>
      <c r="S119" s="106">
        <v>0</v>
      </c>
      <c r="T119" s="24">
        <v>0</v>
      </c>
      <c r="U119" s="24">
        <v>8</v>
      </c>
      <c r="V119" s="24">
        <v>2</v>
      </c>
      <c r="W119" s="24">
        <v>0</v>
      </c>
      <c r="X119" s="24">
        <v>0</v>
      </c>
      <c r="Y119" s="24">
        <v>0</v>
      </c>
      <c r="Z119" s="106">
        <v>0</v>
      </c>
      <c r="AA119" s="24">
        <v>0</v>
      </c>
      <c r="AB119" s="24">
        <v>2</v>
      </c>
      <c r="AC119" s="24">
        <v>0</v>
      </c>
      <c r="AD119" s="24">
        <v>0</v>
      </c>
      <c r="AE119" s="24">
        <v>0</v>
      </c>
      <c r="AF119" s="24">
        <v>0</v>
      </c>
      <c r="AG119" s="106">
        <v>0</v>
      </c>
      <c r="AH119" s="24">
        <v>1</v>
      </c>
      <c r="AI119" s="24">
        <v>1</v>
      </c>
      <c r="AJ119" s="24">
        <v>0</v>
      </c>
      <c r="AK119" s="24">
        <v>0</v>
      </c>
      <c r="AL119" s="24">
        <v>0</v>
      </c>
      <c r="AM119" s="24">
        <v>0</v>
      </c>
      <c r="AN119" s="120">
        <f>(M119+N119)/BV119</f>
        <v>0.2857142857142857</v>
      </c>
      <c r="AO119" s="120">
        <f>N119/BV119</f>
        <v>0.14285714285714285</v>
      </c>
      <c r="AP119" s="27" t="s">
        <v>93</v>
      </c>
      <c r="AQ119" s="27" t="s">
        <v>85</v>
      </c>
      <c r="AR119" s="35" t="s">
        <v>94</v>
      </c>
      <c r="AS119" s="47" t="s">
        <v>134</v>
      </c>
      <c r="AT119" s="35" t="s">
        <v>120</v>
      </c>
      <c r="AU119" s="35" t="s">
        <v>134</v>
      </c>
      <c r="AV119" s="36">
        <v>0.34618538999999998</v>
      </c>
      <c r="AW119" s="43"/>
      <c r="AX119" s="43"/>
      <c r="AY119" s="43"/>
      <c r="AZ119" s="43"/>
      <c r="BA119" s="36">
        <v>0.3</v>
      </c>
      <c r="BB119" s="36">
        <v>0.81499999999999995</v>
      </c>
      <c r="BC119" s="123">
        <f t="shared" si="26"/>
        <v>1.4611853899999998</v>
      </c>
      <c r="BD119" s="43" t="s">
        <v>111</v>
      </c>
      <c r="BE119" s="44"/>
      <c r="BF119" s="44"/>
      <c r="BG119" s="44"/>
      <c r="BH119" s="124">
        <f t="shared" si="27"/>
        <v>1.4611853899999998</v>
      </c>
      <c r="BI119" s="45">
        <f>BH119/BV119</f>
        <v>0.10437038499999998</v>
      </c>
      <c r="BJ119" s="39" t="s">
        <v>88</v>
      </c>
      <c r="BK119" s="136">
        <v>20</v>
      </c>
      <c r="BL119" s="137">
        <v>30</v>
      </c>
      <c r="BM119" s="137">
        <v>50</v>
      </c>
      <c r="BN119" s="137">
        <v>10</v>
      </c>
      <c r="BO119" s="137">
        <v>20</v>
      </c>
      <c r="BP119" s="137">
        <v>30</v>
      </c>
      <c r="BQ119" s="138">
        <f t="shared" si="28"/>
        <v>50</v>
      </c>
      <c r="BR119" s="138">
        <f t="shared" si="29"/>
        <v>60</v>
      </c>
      <c r="BS119" s="138">
        <f t="shared" si="30"/>
        <v>50</v>
      </c>
      <c r="BT119" s="138">
        <f t="shared" si="31"/>
        <v>160</v>
      </c>
      <c r="BU119" s="47" t="s">
        <v>419</v>
      </c>
      <c r="BV119" s="202">
        <v>14</v>
      </c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8"/>
      <c r="DD119" s="8"/>
      <c r="DE119" s="8"/>
      <c r="DF119" s="8"/>
      <c r="DG119" s="8"/>
      <c r="DH119" s="8"/>
      <c r="DI119" s="8"/>
      <c r="DJ119" s="8"/>
    </row>
    <row r="120" spans="1:114" ht="12.75" hidden="1" customHeight="1">
      <c r="A120" s="25" t="s">
        <v>420</v>
      </c>
      <c r="B120" s="30" t="s">
        <v>421</v>
      </c>
      <c r="C120" s="30" t="s">
        <v>422</v>
      </c>
      <c r="D120" s="30" t="s">
        <v>274</v>
      </c>
      <c r="E120" s="30" t="s">
        <v>275</v>
      </c>
      <c r="F120" s="25" t="s">
        <v>108</v>
      </c>
      <c r="G120" s="30" t="s">
        <v>92</v>
      </c>
      <c r="H120" s="30" t="s">
        <v>92</v>
      </c>
      <c r="I120" s="58" t="s">
        <v>86</v>
      </c>
      <c r="J120" s="47" t="s">
        <v>83</v>
      </c>
      <c r="K120" s="107">
        <v>2</v>
      </c>
      <c r="L120" s="33">
        <v>0</v>
      </c>
      <c r="M120" s="33">
        <v>0</v>
      </c>
      <c r="N120" s="33">
        <v>2</v>
      </c>
      <c r="O120" s="106">
        <f t="shared" si="41"/>
        <v>8</v>
      </c>
      <c r="P120" s="33">
        <v>0</v>
      </c>
      <c r="Q120" s="33">
        <v>0</v>
      </c>
      <c r="R120" s="33">
        <v>8</v>
      </c>
      <c r="S120" s="106">
        <f>SUM(T120:Y120)</f>
        <v>0</v>
      </c>
      <c r="T120" s="33">
        <v>0</v>
      </c>
      <c r="U120" s="33">
        <v>0</v>
      </c>
      <c r="V120" s="33">
        <v>0</v>
      </c>
      <c r="W120" s="33">
        <v>0</v>
      </c>
      <c r="X120" s="33">
        <v>0</v>
      </c>
      <c r="Y120" s="33">
        <v>0</v>
      </c>
      <c r="Z120" s="106">
        <f>SUM(AA120:AF120)</f>
        <v>0</v>
      </c>
      <c r="AA120" s="33">
        <v>0</v>
      </c>
      <c r="AB120" s="33">
        <v>0</v>
      </c>
      <c r="AC120" s="33">
        <v>0</v>
      </c>
      <c r="AD120" s="33">
        <v>0</v>
      </c>
      <c r="AE120" s="33">
        <v>0</v>
      </c>
      <c r="AF120" s="33">
        <v>0</v>
      </c>
      <c r="AG120" s="106">
        <f>SUM(AH120:AM120)</f>
        <v>2</v>
      </c>
      <c r="AH120" s="33">
        <v>0</v>
      </c>
      <c r="AI120" s="33">
        <v>2</v>
      </c>
      <c r="AJ120" s="33">
        <v>0</v>
      </c>
      <c r="AK120" s="33">
        <v>0</v>
      </c>
      <c r="AL120" s="33">
        <v>0</v>
      </c>
      <c r="AM120" s="33">
        <v>0</v>
      </c>
      <c r="AN120" s="120">
        <f>(Z120+AG120)/K120</f>
        <v>1</v>
      </c>
      <c r="AO120" s="120">
        <f>N120/K120</f>
        <v>1</v>
      </c>
      <c r="AP120" s="27" t="s">
        <v>93</v>
      </c>
      <c r="AQ120" s="27" t="s">
        <v>85</v>
      </c>
      <c r="AR120" s="58" t="s">
        <v>86</v>
      </c>
      <c r="AS120" s="58" t="s">
        <v>140</v>
      </c>
      <c r="AT120" s="58" t="s">
        <v>86</v>
      </c>
      <c r="AU120" s="35" t="s">
        <v>98</v>
      </c>
      <c r="AV120" s="36">
        <v>0</v>
      </c>
      <c r="AW120" s="43"/>
      <c r="AX120" s="43"/>
      <c r="AY120" s="43">
        <v>0.208706</v>
      </c>
      <c r="AZ120" s="37"/>
      <c r="BA120" s="37"/>
      <c r="BC120" s="123">
        <f t="shared" si="26"/>
        <v>0.208706</v>
      </c>
      <c r="BD120" s="43" t="s">
        <v>111</v>
      </c>
      <c r="BE120" s="44"/>
      <c r="BF120" s="44"/>
      <c r="BG120" s="44"/>
      <c r="BH120" s="124">
        <f t="shared" si="27"/>
        <v>0.208706</v>
      </c>
      <c r="BI120" s="45">
        <f>BH120/K120</f>
        <v>0.104353</v>
      </c>
      <c r="BJ120" s="39" t="s">
        <v>88</v>
      </c>
      <c r="BK120" s="136">
        <v>30</v>
      </c>
      <c r="BL120" s="137">
        <v>15</v>
      </c>
      <c r="BM120" s="137">
        <v>50</v>
      </c>
      <c r="BN120" s="137">
        <v>10</v>
      </c>
      <c r="BO120" s="137">
        <v>20</v>
      </c>
      <c r="BP120" s="137">
        <v>30</v>
      </c>
      <c r="BQ120" s="138">
        <f t="shared" si="28"/>
        <v>45</v>
      </c>
      <c r="BR120" s="138">
        <f t="shared" si="29"/>
        <v>60</v>
      </c>
      <c r="BS120" s="138">
        <f t="shared" si="30"/>
        <v>50</v>
      </c>
      <c r="BT120" s="138">
        <f t="shared" si="31"/>
        <v>155</v>
      </c>
      <c r="BU120" s="27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8"/>
      <c r="DD120" s="8"/>
      <c r="DE120" s="8"/>
      <c r="DF120" s="8"/>
      <c r="DG120" s="8"/>
      <c r="DH120" s="8"/>
      <c r="DI120" s="8"/>
      <c r="DJ120" s="8"/>
    </row>
    <row r="121" spans="1:114" ht="12.75" hidden="1" customHeight="1">
      <c r="A121" s="25" t="s">
        <v>423</v>
      </c>
      <c r="B121" s="30" t="s">
        <v>424</v>
      </c>
      <c r="C121" s="30" t="s">
        <v>425</v>
      </c>
      <c r="D121" s="29" t="s">
        <v>150</v>
      </c>
      <c r="E121" s="28" t="s">
        <v>151</v>
      </c>
      <c r="F121" s="25" t="s">
        <v>79</v>
      </c>
      <c r="G121" s="27" t="s">
        <v>91</v>
      </c>
      <c r="H121" s="27" t="s">
        <v>92</v>
      </c>
      <c r="I121" s="31" t="s">
        <v>109</v>
      </c>
      <c r="J121" s="30" t="s">
        <v>87</v>
      </c>
      <c r="K121" s="109">
        <v>0</v>
      </c>
      <c r="L121" s="33">
        <v>35</v>
      </c>
      <c r="M121" s="33">
        <v>12</v>
      </c>
      <c r="N121" s="33">
        <v>3</v>
      </c>
      <c r="O121" s="106">
        <f t="shared" si="41"/>
        <v>240</v>
      </c>
      <c r="P121" s="33">
        <v>180</v>
      </c>
      <c r="Q121" s="33">
        <v>46</v>
      </c>
      <c r="R121" s="33">
        <v>14</v>
      </c>
      <c r="S121" s="106">
        <v>0</v>
      </c>
      <c r="T121" s="33">
        <v>0</v>
      </c>
      <c r="U121" s="33">
        <v>15</v>
      </c>
      <c r="V121" s="33">
        <v>14</v>
      </c>
      <c r="W121" s="33">
        <v>6</v>
      </c>
      <c r="X121" s="33">
        <v>0</v>
      </c>
      <c r="Y121" s="33">
        <v>0</v>
      </c>
      <c r="Z121" s="106">
        <v>0</v>
      </c>
      <c r="AA121" s="33">
        <v>0</v>
      </c>
      <c r="AB121" s="33">
        <v>8</v>
      </c>
      <c r="AC121" s="33">
        <v>4</v>
      </c>
      <c r="AD121" s="33">
        <v>0</v>
      </c>
      <c r="AE121" s="33">
        <v>0</v>
      </c>
      <c r="AF121" s="33">
        <v>0</v>
      </c>
      <c r="AG121" s="106">
        <v>0</v>
      </c>
      <c r="AH121" s="33">
        <v>0</v>
      </c>
      <c r="AI121" s="33">
        <v>2</v>
      </c>
      <c r="AJ121" s="33">
        <v>1</v>
      </c>
      <c r="AK121" s="33">
        <v>0</v>
      </c>
      <c r="AL121" s="33">
        <v>0</v>
      </c>
      <c r="AM121" s="33">
        <v>0</v>
      </c>
      <c r="AN121" s="120">
        <f>(M121+N121)/BV121</f>
        <v>0.3</v>
      </c>
      <c r="AO121" s="120">
        <f>N121/BV121</f>
        <v>0.06</v>
      </c>
      <c r="AP121" s="27" t="s">
        <v>93</v>
      </c>
      <c r="AQ121" s="27" t="s">
        <v>85</v>
      </c>
      <c r="AR121" s="35" t="s">
        <v>109</v>
      </c>
      <c r="AS121" s="30" t="s">
        <v>134</v>
      </c>
      <c r="AT121" s="35" t="s">
        <v>120</v>
      </c>
      <c r="AU121" s="30" t="s">
        <v>119</v>
      </c>
      <c r="AV121" s="36">
        <v>0</v>
      </c>
      <c r="AW121" s="36"/>
      <c r="AX121" s="36"/>
      <c r="AY121" s="36"/>
      <c r="AZ121" s="36">
        <v>2.1176499999999998</v>
      </c>
      <c r="BA121" s="36">
        <v>1.9</v>
      </c>
      <c r="BB121" s="37"/>
      <c r="BC121" s="123">
        <f t="shared" si="26"/>
        <v>4.0176499999999997</v>
      </c>
      <c r="BD121" s="36" t="s">
        <v>111</v>
      </c>
      <c r="BE121" s="49"/>
      <c r="BF121" s="49">
        <v>1.2</v>
      </c>
      <c r="BG121" s="49"/>
      <c r="BH121" s="124">
        <f t="shared" si="27"/>
        <v>5.2176499999999999</v>
      </c>
      <c r="BI121" s="45">
        <f>BH121/BV121</f>
        <v>0.104353</v>
      </c>
      <c r="BJ121" s="39" t="s">
        <v>88</v>
      </c>
      <c r="BK121" s="136">
        <v>50</v>
      </c>
      <c r="BL121" s="137">
        <v>25</v>
      </c>
      <c r="BM121" s="137">
        <v>10</v>
      </c>
      <c r="BN121" s="137">
        <v>30</v>
      </c>
      <c r="BO121" s="137">
        <v>20</v>
      </c>
      <c r="BP121" s="137">
        <v>20</v>
      </c>
      <c r="BQ121" s="138">
        <f t="shared" si="28"/>
        <v>75</v>
      </c>
      <c r="BR121" s="138">
        <f t="shared" si="29"/>
        <v>40</v>
      </c>
      <c r="BS121" s="138">
        <f t="shared" si="30"/>
        <v>40</v>
      </c>
      <c r="BT121" s="138">
        <f t="shared" si="31"/>
        <v>155</v>
      </c>
      <c r="BU121" s="47" t="s">
        <v>331</v>
      </c>
      <c r="BV121" s="202">
        <v>50</v>
      </c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8"/>
      <c r="DD121" s="8"/>
      <c r="DE121" s="8"/>
      <c r="DF121" s="8"/>
      <c r="DG121" s="8"/>
      <c r="DH121" s="8"/>
      <c r="DI121" s="8"/>
      <c r="DJ121" s="8"/>
    </row>
    <row r="122" spans="1:114" ht="15.75" hidden="1" customHeight="1">
      <c r="A122" s="24" t="s">
        <v>426</v>
      </c>
      <c r="B122" s="27" t="s">
        <v>427</v>
      </c>
      <c r="C122" s="28" t="s">
        <v>428</v>
      </c>
      <c r="D122" s="29" t="s">
        <v>77</v>
      </c>
      <c r="E122" s="28" t="s">
        <v>78</v>
      </c>
      <c r="F122" s="24" t="s">
        <v>108</v>
      </c>
      <c r="G122" s="28" t="s">
        <v>92</v>
      </c>
      <c r="H122" s="28" t="s">
        <v>92</v>
      </c>
      <c r="I122" s="58" t="s">
        <v>109</v>
      </c>
      <c r="J122" s="58" t="s">
        <v>87</v>
      </c>
      <c r="K122" s="107">
        <v>2</v>
      </c>
      <c r="L122" s="33">
        <v>0</v>
      </c>
      <c r="M122" s="33">
        <v>0</v>
      </c>
      <c r="N122" s="33">
        <v>2</v>
      </c>
      <c r="O122" s="107">
        <v>7</v>
      </c>
      <c r="P122" s="33">
        <v>0</v>
      </c>
      <c r="Q122" s="33">
        <v>0</v>
      </c>
      <c r="R122" s="33">
        <v>7</v>
      </c>
      <c r="S122" s="107">
        <f>SUM(T122:Y122)</f>
        <v>0</v>
      </c>
      <c r="T122" s="33">
        <v>0</v>
      </c>
      <c r="U122" s="33">
        <v>0</v>
      </c>
      <c r="V122" s="33">
        <v>0</v>
      </c>
      <c r="W122" s="33">
        <v>0</v>
      </c>
      <c r="X122" s="33">
        <v>0</v>
      </c>
      <c r="Y122" s="33">
        <v>0</v>
      </c>
      <c r="Z122" s="107">
        <f>SUM(AA122:AF122)</f>
        <v>0</v>
      </c>
      <c r="AA122" s="33">
        <v>0</v>
      </c>
      <c r="AB122" s="33">
        <v>0</v>
      </c>
      <c r="AC122" s="33">
        <v>0</v>
      </c>
      <c r="AD122" s="33">
        <v>0</v>
      </c>
      <c r="AE122" s="33">
        <v>0</v>
      </c>
      <c r="AF122" s="33">
        <v>0</v>
      </c>
      <c r="AG122" s="107">
        <v>2</v>
      </c>
      <c r="AH122" s="33">
        <v>0</v>
      </c>
      <c r="AI122" s="33">
        <v>2</v>
      </c>
      <c r="AJ122" s="33">
        <v>0</v>
      </c>
      <c r="AK122" s="33">
        <v>0</v>
      </c>
      <c r="AL122" s="33">
        <v>0</v>
      </c>
      <c r="AM122" s="33">
        <v>0</v>
      </c>
      <c r="AN122" s="120">
        <f>(M122+N122)/K122</f>
        <v>1</v>
      </c>
      <c r="AO122" s="120">
        <f>N122/K122</f>
        <v>1</v>
      </c>
      <c r="AP122" s="27" t="s">
        <v>93</v>
      </c>
      <c r="AQ122" s="28" t="s">
        <v>85</v>
      </c>
      <c r="AR122" s="58" t="s">
        <v>109</v>
      </c>
      <c r="AS122" s="58" t="s">
        <v>87</v>
      </c>
      <c r="AT122" s="58" t="s">
        <v>109</v>
      </c>
      <c r="AU122" s="35" t="s">
        <v>119</v>
      </c>
      <c r="AV122" s="36">
        <v>0</v>
      </c>
      <c r="AW122" s="43"/>
      <c r="AX122" s="43"/>
      <c r="AY122" s="43"/>
      <c r="AZ122" s="43">
        <v>0.208706</v>
      </c>
      <c r="BA122" s="37"/>
      <c r="BB122" s="37"/>
      <c r="BC122" s="123">
        <f t="shared" si="26"/>
        <v>0.208706</v>
      </c>
      <c r="BD122" s="43" t="s">
        <v>111</v>
      </c>
      <c r="BE122" s="44"/>
      <c r="BF122" s="44"/>
      <c r="BG122" s="44"/>
      <c r="BH122" s="124">
        <f t="shared" si="27"/>
        <v>0.208706</v>
      </c>
      <c r="BI122" s="45">
        <f>BH122/K122</f>
        <v>0.104353</v>
      </c>
      <c r="BJ122" s="39" t="s">
        <v>102</v>
      </c>
      <c r="BK122" s="136">
        <v>40</v>
      </c>
      <c r="BL122" s="137">
        <v>20</v>
      </c>
      <c r="BM122" s="137">
        <v>50</v>
      </c>
      <c r="BN122" s="137">
        <v>10</v>
      </c>
      <c r="BO122" s="137">
        <v>20</v>
      </c>
      <c r="BP122" s="137">
        <v>30</v>
      </c>
      <c r="BQ122" s="138">
        <f t="shared" si="28"/>
        <v>60</v>
      </c>
      <c r="BR122" s="138">
        <f t="shared" si="29"/>
        <v>60</v>
      </c>
      <c r="BS122" s="138">
        <f t="shared" si="30"/>
        <v>50</v>
      </c>
      <c r="BT122" s="138">
        <f t="shared" si="31"/>
        <v>170</v>
      </c>
      <c r="BU122" s="27"/>
      <c r="BV122" s="8"/>
      <c r="BW122" s="46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  <c r="DE122" s="8"/>
      <c r="DF122" s="8"/>
      <c r="DG122" s="8"/>
      <c r="DH122" s="8"/>
      <c r="DI122" s="8"/>
      <c r="DJ122" s="8"/>
    </row>
    <row r="123" spans="1:114" ht="12.75" hidden="1" customHeight="1">
      <c r="A123" s="25" t="s">
        <v>429</v>
      </c>
      <c r="B123" s="29" t="s">
        <v>430</v>
      </c>
      <c r="C123" s="29" t="s">
        <v>431</v>
      </c>
      <c r="D123" s="29" t="s">
        <v>313</v>
      </c>
      <c r="E123" s="28" t="s">
        <v>151</v>
      </c>
      <c r="F123" s="25" t="s">
        <v>79</v>
      </c>
      <c r="G123" s="27" t="s">
        <v>80</v>
      </c>
      <c r="H123" s="27" t="s">
        <v>385</v>
      </c>
      <c r="I123" s="31" t="s">
        <v>100</v>
      </c>
      <c r="J123" s="47" t="s">
        <v>83</v>
      </c>
      <c r="K123" s="113">
        <v>8</v>
      </c>
      <c r="L123" s="48">
        <v>7</v>
      </c>
      <c r="M123" s="48">
        <v>1</v>
      </c>
      <c r="N123" s="33">
        <v>0</v>
      </c>
      <c r="O123" s="106">
        <f>SUM(P123:R123)</f>
        <v>36</v>
      </c>
      <c r="P123" s="33">
        <v>32</v>
      </c>
      <c r="Q123" s="33">
        <v>4</v>
      </c>
      <c r="R123" s="33">
        <v>0</v>
      </c>
      <c r="S123" s="106">
        <f>SUM(T123:Y123)</f>
        <v>7</v>
      </c>
      <c r="T123" s="33">
        <v>0</v>
      </c>
      <c r="U123" s="33">
        <v>3</v>
      </c>
      <c r="V123" s="33">
        <v>4</v>
      </c>
      <c r="W123" s="33">
        <v>0</v>
      </c>
      <c r="X123" s="33">
        <v>0</v>
      </c>
      <c r="Y123" s="33">
        <v>0</v>
      </c>
      <c r="Z123" s="106">
        <f>SUM(AA123:AF123)</f>
        <v>1</v>
      </c>
      <c r="AA123" s="33">
        <v>0</v>
      </c>
      <c r="AB123" s="33">
        <v>1</v>
      </c>
      <c r="AC123" s="33">
        <v>0</v>
      </c>
      <c r="AD123" s="33">
        <v>0</v>
      </c>
      <c r="AE123" s="33">
        <v>0</v>
      </c>
      <c r="AF123" s="33">
        <v>0</v>
      </c>
      <c r="AG123" s="106">
        <f>SUM(AH123:AM123)</f>
        <v>0</v>
      </c>
      <c r="AH123" s="33">
        <v>0</v>
      </c>
      <c r="AI123" s="33">
        <v>0</v>
      </c>
      <c r="AJ123" s="33">
        <v>0</v>
      </c>
      <c r="AK123" s="33">
        <v>0</v>
      </c>
      <c r="AL123" s="33">
        <v>0</v>
      </c>
      <c r="AM123" s="33">
        <v>0</v>
      </c>
      <c r="AN123" s="120">
        <f>(M123+N123)/K123</f>
        <v>0.125</v>
      </c>
      <c r="AO123" s="120">
        <f>N123/K123</f>
        <v>0</v>
      </c>
      <c r="AP123" s="27" t="s">
        <v>93</v>
      </c>
      <c r="AQ123" s="29" t="s">
        <v>85</v>
      </c>
      <c r="AR123" s="35" t="s">
        <v>100</v>
      </c>
      <c r="AS123" s="35" t="s">
        <v>83</v>
      </c>
      <c r="AT123" s="35" t="s">
        <v>100</v>
      </c>
      <c r="AU123" s="35" t="s">
        <v>119</v>
      </c>
      <c r="AV123" s="36">
        <v>0</v>
      </c>
      <c r="AW123" s="36">
        <v>0.78400000000000003</v>
      </c>
      <c r="AX123" s="37"/>
      <c r="AY123" s="37"/>
      <c r="AZ123" s="37"/>
      <c r="BA123" s="37"/>
      <c r="BB123" s="37"/>
      <c r="BC123" s="123">
        <f t="shared" si="26"/>
        <v>0.78400000000000003</v>
      </c>
      <c r="BD123" s="43" t="s">
        <v>111</v>
      </c>
      <c r="BE123" s="49"/>
      <c r="BF123" s="49"/>
      <c r="BG123" s="49"/>
      <c r="BH123" s="124">
        <f t="shared" si="27"/>
        <v>0.78400000000000003</v>
      </c>
      <c r="BI123" s="45">
        <f>BH123/K123</f>
        <v>9.8000000000000004E-2</v>
      </c>
      <c r="BJ123" s="39" t="s">
        <v>102</v>
      </c>
      <c r="BK123" s="136">
        <v>50</v>
      </c>
      <c r="BL123" s="137">
        <v>45</v>
      </c>
      <c r="BM123" s="137">
        <v>30</v>
      </c>
      <c r="BN123" s="137">
        <v>70</v>
      </c>
      <c r="BO123" s="137">
        <v>0</v>
      </c>
      <c r="BP123" s="137">
        <v>10</v>
      </c>
      <c r="BQ123" s="138">
        <f t="shared" si="28"/>
        <v>95</v>
      </c>
      <c r="BR123" s="138">
        <f t="shared" si="29"/>
        <v>100</v>
      </c>
      <c r="BS123" s="138">
        <f t="shared" si="30"/>
        <v>10</v>
      </c>
      <c r="BT123" s="138">
        <f t="shared" si="31"/>
        <v>205</v>
      </c>
      <c r="BU123" s="27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8"/>
      <c r="DD123" s="8"/>
      <c r="DE123" s="8"/>
      <c r="DF123" s="8"/>
      <c r="DG123" s="8"/>
      <c r="DH123" s="8"/>
      <c r="DI123" s="8"/>
      <c r="DJ123" s="8"/>
    </row>
    <row r="124" spans="1:114" ht="12.75" hidden="1" customHeight="1">
      <c r="A124" s="78"/>
      <c r="B124" s="79"/>
      <c r="C124" s="79"/>
      <c r="D124" s="79"/>
      <c r="E124" s="80"/>
      <c r="F124" s="78"/>
      <c r="G124" s="81"/>
      <c r="H124" s="81"/>
      <c r="I124" s="82"/>
      <c r="J124" s="82"/>
      <c r="K124" s="82"/>
      <c r="L124" s="83"/>
      <c r="M124" s="83"/>
      <c r="N124" s="83"/>
      <c r="O124" s="82"/>
      <c r="P124" s="84"/>
      <c r="Q124" s="84"/>
      <c r="R124" s="84"/>
      <c r="S124" s="82"/>
      <c r="T124" s="84"/>
      <c r="U124" s="84"/>
      <c r="V124" s="84"/>
      <c r="W124" s="84"/>
      <c r="X124" s="84"/>
      <c r="Y124" s="84"/>
      <c r="Z124" s="82"/>
      <c r="AA124" s="84"/>
      <c r="AB124" s="84"/>
      <c r="AC124" s="84"/>
      <c r="AD124" s="84"/>
      <c r="AE124" s="84"/>
      <c r="AF124" s="84"/>
      <c r="AG124" s="82"/>
      <c r="AH124" s="84"/>
      <c r="AI124" s="84"/>
      <c r="AJ124" s="84"/>
      <c r="AK124" s="84"/>
      <c r="AL124" s="84"/>
      <c r="AM124" s="84"/>
      <c r="AN124" s="84"/>
      <c r="AO124" s="85"/>
      <c r="AP124" s="86"/>
      <c r="AQ124" s="87"/>
      <c r="AR124" s="85"/>
      <c r="AS124" s="85"/>
      <c r="AT124" s="85"/>
      <c r="AU124" s="85"/>
      <c r="AV124" s="88"/>
      <c r="AW124" s="88"/>
      <c r="AX124" s="88"/>
      <c r="AY124" s="88"/>
      <c r="AZ124" s="88"/>
      <c r="BA124" s="88" t="s">
        <v>432</v>
      </c>
      <c r="BB124" s="88"/>
      <c r="BC124" s="88"/>
      <c r="BD124" s="88"/>
      <c r="BE124" s="88"/>
      <c r="BF124" s="88"/>
      <c r="BG124" s="88"/>
      <c r="BH124" s="88"/>
      <c r="BI124" s="89"/>
      <c r="BJ124" s="90"/>
      <c r="BK124" s="90"/>
      <c r="BL124" s="90"/>
      <c r="BM124" s="90"/>
      <c r="BN124" s="90"/>
      <c r="BO124" s="90"/>
      <c r="BP124" s="90"/>
      <c r="BQ124" s="90"/>
      <c r="BR124" s="90"/>
      <c r="BS124" s="90"/>
      <c r="BT124" s="90"/>
      <c r="BU124" s="177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8"/>
      <c r="DD124" s="8"/>
      <c r="DE124" s="8"/>
      <c r="DF124" s="8"/>
      <c r="DG124" s="8"/>
      <c r="DH124" s="8"/>
      <c r="DI124" s="8"/>
      <c r="DJ124" s="8"/>
    </row>
    <row r="125" spans="1:114" ht="12.75" hidden="1" customHeight="1">
      <c r="A125" s="78"/>
      <c r="B125" s="78"/>
      <c r="C125" s="79"/>
      <c r="D125" s="79"/>
      <c r="E125" s="80"/>
      <c r="F125" s="78"/>
      <c r="G125" s="81"/>
      <c r="H125" s="81"/>
      <c r="I125" s="82"/>
      <c r="J125" s="82"/>
      <c r="K125" s="185">
        <f t="shared" ref="K125:AM125" si="42">SUM(K6:K123)</f>
        <v>2640</v>
      </c>
      <c r="L125" s="81">
        <f t="shared" si="42"/>
        <v>2319</v>
      </c>
      <c r="M125" s="81">
        <f t="shared" si="42"/>
        <v>850</v>
      </c>
      <c r="N125" s="81">
        <f t="shared" si="42"/>
        <v>214</v>
      </c>
      <c r="O125" s="185">
        <f t="shared" si="42"/>
        <v>14581</v>
      </c>
      <c r="P125" s="81">
        <f t="shared" si="42"/>
        <v>10247</v>
      </c>
      <c r="Q125" s="81">
        <f t="shared" si="42"/>
        <v>3482</v>
      </c>
      <c r="R125" s="81">
        <f t="shared" si="42"/>
        <v>850</v>
      </c>
      <c r="S125" s="185">
        <f t="shared" si="42"/>
        <v>1797</v>
      </c>
      <c r="T125" s="81">
        <f t="shared" si="42"/>
        <v>91</v>
      </c>
      <c r="U125" s="81">
        <f t="shared" si="42"/>
        <v>1137</v>
      </c>
      <c r="V125" s="81">
        <f t="shared" si="42"/>
        <v>881</v>
      </c>
      <c r="W125" s="81">
        <f t="shared" si="42"/>
        <v>208</v>
      </c>
      <c r="X125" s="81">
        <f t="shared" si="42"/>
        <v>2</v>
      </c>
      <c r="Y125" s="81">
        <f t="shared" si="42"/>
        <v>0</v>
      </c>
      <c r="Z125" s="191">
        <f t="shared" si="42"/>
        <v>668</v>
      </c>
      <c r="AA125" s="81">
        <f t="shared" si="42"/>
        <v>136</v>
      </c>
      <c r="AB125" s="81">
        <f t="shared" si="42"/>
        <v>540</v>
      </c>
      <c r="AC125" s="81">
        <f t="shared" si="42"/>
        <v>59</v>
      </c>
      <c r="AD125" s="81">
        <f t="shared" si="42"/>
        <v>38</v>
      </c>
      <c r="AE125" s="81">
        <f t="shared" si="42"/>
        <v>75</v>
      </c>
      <c r="AF125" s="81">
        <f t="shared" si="42"/>
        <v>2</v>
      </c>
      <c r="AG125" s="191">
        <f t="shared" si="42"/>
        <v>175</v>
      </c>
      <c r="AH125" s="81">
        <f t="shared" si="42"/>
        <v>21</v>
      </c>
      <c r="AI125" s="81">
        <f t="shared" si="42"/>
        <v>163</v>
      </c>
      <c r="AJ125" s="81">
        <f t="shared" si="42"/>
        <v>30</v>
      </c>
      <c r="AK125" s="81">
        <f t="shared" si="42"/>
        <v>0</v>
      </c>
      <c r="AL125" s="81">
        <f t="shared" si="42"/>
        <v>0</v>
      </c>
      <c r="AM125" s="81">
        <f t="shared" si="42"/>
        <v>0</v>
      </c>
      <c r="AN125" s="197">
        <f>(M125+N125)/K125</f>
        <v>0.40303030303030302</v>
      </c>
      <c r="AO125" s="198">
        <f>N125/K125</f>
        <v>8.1060606060606055E-2</v>
      </c>
      <c r="AP125" s="84"/>
      <c r="AQ125" s="87"/>
      <c r="AR125" s="85"/>
      <c r="AS125" s="85"/>
      <c r="AT125" s="172"/>
      <c r="AU125" s="172"/>
      <c r="AV125" s="173">
        <f>SUM(AV6:AV123)</f>
        <v>79.178417370000005</v>
      </c>
      <c r="AW125" s="173">
        <f>SUM(AW6:AW123)</f>
        <v>45.236183290000007</v>
      </c>
      <c r="AX125" s="173">
        <f>SUM(AX6:AX123)</f>
        <v>46.839018029999991</v>
      </c>
      <c r="AY125" s="173">
        <f>SUM(AY6:AY123)</f>
        <v>44.873136050000006</v>
      </c>
      <c r="AZ125" s="173">
        <f>SUM(AZ6:AZ123)</f>
        <v>41.838015999999996</v>
      </c>
      <c r="BA125" s="173">
        <f>SUM(BA6:BA124)</f>
        <v>41.739383999999994</v>
      </c>
      <c r="BB125" s="173">
        <f>SUM(BB6:BB124)</f>
        <v>14.011360999999999</v>
      </c>
      <c r="BC125" s="173">
        <f>SUM(AV125:BB125)</f>
        <v>313.71551574</v>
      </c>
      <c r="BD125" s="173"/>
      <c r="BE125" s="174">
        <f>SUM(BE6:BE123)</f>
        <v>0</v>
      </c>
      <c r="BF125" s="174">
        <f>SUM(BF6:BF123)</f>
        <v>19.7</v>
      </c>
      <c r="BG125" s="174">
        <f>SUM(BG6:BG123)</f>
        <v>0.47320062999999996</v>
      </c>
      <c r="BH125" s="173">
        <f>SUM(BH6:BH123)</f>
        <v>333.88871636999988</v>
      </c>
      <c r="BI125" s="175"/>
      <c r="BJ125" s="176"/>
      <c r="BK125" s="90"/>
      <c r="BL125" s="90"/>
      <c r="BM125" s="90"/>
      <c r="BN125" s="90"/>
      <c r="BO125" s="90"/>
      <c r="BP125" s="90"/>
      <c r="BQ125" s="90"/>
      <c r="BR125" s="90"/>
      <c r="BS125" s="90"/>
      <c r="BT125" s="90"/>
      <c r="BU125" s="177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8"/>
      <c r="DD125" s="8"/>
      <c r="DE125" s="8"/>
      <c r="DF125" s="8"/>
      <c r="DG125" s="8"/>
      <c r="DH125" s="8"/>
      <c r="DI125" s="8"/>
      <c r="DJ125" s="8"/>
    </row>
    <row r="126" spans="1:114" ht="12.75" customHeight="1">
      <c r="A126" s="93"/>
      <c r="B126" s="94"/>
      <c r="C126" s="94"/>
      <c r="D126" s="94"/>
      <c r="E126" s="217" t="s">
        <v>511</v>
      </c>
      <c r="F126" s="218"/>
      <c r="G126" s="218"/>
      <c r="H126" s="218"/>
      <c r="I126" s="218"/>
      <c r="J126" s="219"/>
      <c r="K126" s="189">
        <f>K13+K14+K15+K16+K80+K73+K81</f>
        <v>124</v>
      </c>
      <c r="L126" s="208">
        <f t="shared" ref="L126:AG126" si="43">L13+L14+L15+L16+L80+L73+L81</f>
        <v>141</v>
      </c>
      <c r="M126" s="201">
        <f t="shared" si="43"/>
        <v>47</v>
      </c>
      <c r="N126" s="208">
        <f t="shared" si="43"/>
        <v>21</v>
      </c>
      <c r="O126" s="168"/>
      <c r="P126" s="208">
        <f t="shared" si="43"/>
        <v>657</v>
      </c>
      <c r="Q126" s="201">
        <f t="shared" si="43"/>
        <v>272</v>
      </c>
      <c r="R126" s="208">
        <f t="shared" si="43"/>
        <v>89</v>
      </c>
      <c r="S126" s="168"/>
      <c r="T126" s="208">
        <f t="shared" si="43"/>
        <v>0</v>
      </c>
      <c r="U126" s="201">
        <f t="shared" si="43"/>
        <v>77</v>
      </c>
      <c r="V126" s="201">
        <f t="shared" si="43"/>
        <v>45</v>
      </c>
      <c r="W126" s="201">
        <f t="shared" si="43"/>
        <v>19</v>
      </c>
      <c r="X126" s="201">
        <f t="shared" si="43"/>
        <v>0</v>
      </c>
      <c r="Y126" s="208">
        <f t="shared" si="43"/>
        <v>0</v>
      </c>
      <c r="Z126" s="168"/>
      <c r="AA126" s="208">
        <f t="shared" si="43"/>
        <v>0</v>
      </c>
      <c r="AB126" s="201">
        <f t="shared" si="43"/>
        <v>34</v>
      </c>
      <c r="AC126" s="201">
        <f t="shared" si="43"/>
        <v>4</v>
      </c>
      <c r="AD126" s="201">
        <f t="shared" si="43"/>
        <v>1</v>
      </c>
      <c r="AE126" s="201">
        <f t="shared" si="43"/>
        <v>8</v>
      </c>
      <c r="AF126" s="208">
        <f t="shared" si="43"/>
        <v>0</v>
      </c>
      <c r="AG126" s="168"/>
      <c r="AH126" s="190"/>
      <c r="AI126" s="8"/>
      <c r="AJ126" s="8"/>
      <c r="AK126" s="8"/>
      <c r="AL126" s="8"/>
      <c r="AM126" s="190"/>
      <c r="AN126" s="168"/>
      <c r="AO126" s="168"/>
      <c r="AP126" s="196"/>
      <c r="AQ126" s="96"/>
      <c r="AR126" s="98"/>
      <c r="AS126" s="98"/>
      <c r="AT126" s="164"/>
      <c r="AU126" s="164"/>
      <c r="AV126" s="167"/>
      <c r="AW126" s="165"/>
      <c r="AX126" s="165"/>
      <c r="AY126" s="165"/>
      <c r="AZ126" s="165"/>
      <c r="BA126" s="168"/>
      <c r="BB126" s="165"/>
      <c r="BC126" s="165"/>
      <c r="BD126" s="165"/>
      <c r="BE126" s="164"/>
      <c r="BF126" s="164"/>
      <c r="BG126" s="171"/>
      <c r="BH126" s="1"/>
      <c r="BI126" s="93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</row>
    <row r="127" spans="1:114" ht="12.75" customHeight="1">
      <c r="A127" s="93"/>
      <c r="B127" s="94"/>
      <c r="C127" s="94"/>
      <c r="D127" s="94"/>
      <c r="E127" s="95"/>
      <c r="F127" s="93"/>
      <c r="G127" s="95"/>
      <c r="H127" s="95"/>
      <c r="I127" s="96"/>
      <c r="J127" s="96"/>
      <c r="K127" s="186"/>
      <c r="M127" s="160"/>
      <c r="O127" s="192"/>
      <c r="P127" s="8"/>
      <c r="Q127" s="8"/>
      <c r="R127" s="8"/>
      <c r="S127" s="193"/>
      <c r="T127" s="8"/>
      <c r="U127" s="8"/>
      <c r="V127" s="8"/>
      <c r="W127" s="8"/>
      <c r="X127" s="8"/>
      <c r="Y127" s="8"/>
      <c r="Z127" s="193"/>
      <c r="AA127" s="8"/>
      <c r="AB127" s="8"/>
      <c r="AC127" s="8"/>
      <c r="AD127" s="8"/>
      <c r="AE127" s="8"/>
      <c r="AF127" s="8"/>
      <c r="AG127" s="193"/>
      <c r="AH127" s="8"/>
      <c r="AI127" s="8"/>
      <c r="AJ127" s="8"/>
      <c r="AK127" s="8"/>
      <c r="AL127" s="8"/>
      <c r="AM127" s="8"/>
      <c r="AN127" s="199"/>
      <c r="AO127" s="196"/>
      <c r="AP127" s="97"/>
      <c r="AQ127" s="96"/>
      <c r="AR127" s="98"/>
      <c r="AS127" s="98"/>
      <c r="AT127" s="164"/>
      <c r="AU127" s="164"/>
      <c r="AV127" s="168"/>
      <c r="AW127" s="165"/>
      <c r="AX127" s="166"/>
      <c r="AY127" s="166"/>
      <c r="AZ127" s="166"/>
      <c r="BA127" s="167"/>
      <c r="BB127" s="167"/>
      <c r="BC127" s="167"/>
      <c r="BD127" s="165"/>
      <c r="BE127" s="169"/>
      <c r="BF127" s="169"/>
      <c r="BG127" s="98"/>
      <c r="BH127" s="93"/>
      <c r="BI127" s="93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</row>
    <row r="128" spans="1:114" ht="12.75" customHeight="1">
      <c r="A128" s="93"/>
      <c r="B128" s="94"/>
      <c r="C128" s="94"/>
      <c r="D128" s="94"/>
      <c r="E128" s="95"/>
      <c r="F128" s="93"/>
      <c r="G128" s="95"/>
      <c r="H128" s="95"/>
      <c r="I128" s="96"/>
      <c r="J128" s="162"/>
      <c r="K128" s="159"/>
      <c r="M128" s="203"/>
      <c r="N128" s="9"/>
      <c r="O128" s="161"/>
      <c r="P128" s="8"/>
      <c r="Q128" s="8"/>
      <c r="R128" s="8"/>
      <c r="S128" s="15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2"/>
      <c r="AO128" s="97"/>
      <c r="AP128" s="97"/>
      <c r="AQ128" s="96"/>
      <c r="AR128" s="98"/>
      <c r="AS128" s="98"/>
      <c r="AT128" s="164"/>
      <c r="AU128" s="164"/>
      <c r="AV128" s="168"/>
      <c r="AW128" s="165"/>
      <c r="AX128" s="165"/>
      <c r="AY128" s="165"/>
      <c r="AZ128" s="165"/>
      <c r="BA128" s="165"/>
      <c r="BB128" s="165"/>
      <c r="BC128" s="165"/>
      <c r="BD128" s="165"/>
      <c r="BE128" s="164"/>
      <c r="BF128" s="164"/>
      <c r="BG128" s="98"/>
      <c r="BH128" s="93"/>
      <c r="BI128" s="93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</row>
    <row r="129" spans="1:114" ht="12.75" customHeight="1">
      <c r="A129" s="93"/>
      <c r="B129" s="94"/>
      <c r="C129" s="94"/>
      <c r="D129" s="94"/>
      <c r="E129" s="95"/>
      <c r="F129" s="93"/>
      <c r="G129" s="95"/>
      <c r="H129" s="95"/>
      <c r="I129" s="96"/>
      <c r="J129" s="96"/>
      <c r="K129" s="205"/>
      <c r="M129" s="206"/>
      <c r="N129" s="163"/>
      <c r="O129" s="207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162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2"/>
      <c r="AO129" s="97"/>
      <c r="AP129" s="97"/>
      <c r="AQ129" s="96"/>
      <c r="AR129" s="94"/>
      <c r="AS129" s="94"/>
      <c r="AT129" s="164"/>
      <c r="AU129" s="164"/>
      <c r="AV129" s="165"/>
      <c r="AW129" s="165"/>
      <c r="AX129" s="165"/>
      <c r="AY129" s="165"/>
      <c r="AZ129" s="165"/>
      <c r="BA129" s="165"/>
      <c r="BB129" s="165"/>
      <c r="BC129" s="165"/>
      <c r="BD129" s="165"/>
      <c r="BE129" s="164"/>
      <c r="BF129" s="164"/>
      <c r="BG129" s="98"/>
      <c r="BH129" s="93"/>
      <c r="BI129" s="93"/>
      <c r="BJ129" s="2"/>
      <c r="BK129" s="98"/>
      <c r="BL129" s="98"/>
      <c r="BM129" s="98"/>
      <c r="BN129" s="98"/>
      <c r="BO129" s="98"/>
      <c r="BP129" s="98"/>
      <c r="BQ129" s="98"/>
      <c r="BR129" s="98"/>
      <c r="BS129" s="98"/>
      <c r="BT129" s="98"/>
      <c r="BU129" s="98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</row>
    <row r="130" spans="1:114" ht="15" customHeight="1">
      <c r="C130" s="94"/>
      <c r="BJ130" s="2"/>
    </row>
    <row r="131" spans="1:114" ht="15" customHeight="1">
      <c r="C131" s="94"/>
    </row>
    <row r="132" spans="1:114" ht="15" customHeight="1">
      <c r="C132" s="94"/>
    </row>
    <row r="133" spans="1:114" ht="15" customHeight="1">
      <c r="C133" s="94"/>
    </row>
  </sheetData>
  <sheetProtection algorithmName="SHA-512" hashValue="Rqbv1BAguO111Xg9HI7cjQdPfbHPiyH9RJW/J5lRfOmuL10jwPHR5kOfSfneonyZU/1fqWN6jxYk1q1xBntCKw==" saltValue="aS1hmK84FoyLBWnLYA90Lw==" spinCount="100000" sheet="1" objects="1" scenarios="1"/>
  <autoFilter ref="A5:BV125" xr:uid="{068E5A19-5296-42D9-AE70-EF99580E9BE9}">
    <filterColumn colId="3">
      <filters>
        <filter val="West Fife Villages"/>
      </filters>
    </filterColumn>
  </autoFilter>
  <mergeCells count="1">
    <mergeCell ref="E126:J126"/>
  </mergeCells>
  <dataValidations count="1">
    <dataValidation type="list" allowBlank="1" showErrorMessage="1" sqref="F6:F123" xr:uid="{BCF87489-2EF9-4911-A031-F6AA7BC125D4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xr:uid="{D8670BD8-DA9E-4E27-A564-6B3D7A37E180}">
          <x14:formula1>
            <xm:f>Codes!$C$39:$C$43</xm:f>
          </x14:formula1>
          <xm:sqref>E6:E123</xm:sqref>
        </x14:dataValidation>
        <x14:dataValidation type="list" allowBlank="1" xr:uid="{D7474BA0-373F-4397-9C8F-7ED74DBAE056}">
          <x14:formula1>
            <xm:f>Codes!$B$6:$B$8</xm:f>
          </x14:formula1>
          <xm:sqref>BJ6:BJ123</xm:sqref>
        </x14:dataValidation>
        <x14:dataValidation type="list" allowBlank="1" xr:uid="{8DB02A72-BC6D-4C3E-AA3C-86BFEFE3AF6F}">
          <x14:formula1>
            <xm:f>Codes!$A$75:$A$80</xm:f>
          </x14:formula1>
          <xm:sqref>AO6:AP123</xm:sqref>
        </x14:dataValidation>
        <x14:dataValidation type="list" allowBlank="1" xr:uid="{5FE88FA5-4B9E-4F37-A060-3CA19DF10EBE}">
          <x14:formula1>
            <xm:f>Codes!$A$24:$A$31</xm:f>
          </x14:formula1>
          <xm:sqref>G6:H8 G119:H121 G123:H123 G56:H117 G11:H37 G39:H52</xm:sqref>
        </x14:dataValidation>
        <x14:dataValidation type="list" allowBlank="1" xr:uid="{7025CEBA-7740-492E-8288-3EC07C11CA52}">
          <x14:formula1>
            <xm:f>Codes!$A$56:$A$72</xm:f>
          </x14:formula1>
          <xm:sqref>AR6:AR42 I6:I42 AT6:AT123 I44:I123 AR44:AR123</xm:sqref>
        </x14:dataValidation>
        <x14:dataValidation type="list" allowBlank="1" xr:uid="{2F90DD8F-3CC9-4CE0-8BF0-4BFFA27D43BB}">
          <x14:formula1>
            <xm:f>Codes!$A$56:$A$64</xm:f>
          </x14:formula1>
          <xm:sqref>I43:I44</xm:sqref>
        </x14:dataValidation>
        <x14:dataValidation type="list" allowBlank="1" xr:uid="{9C507B4B-5AB3-448B-8EE0-1EC25F336D34}">
          <x14:formula1>
            <xm:f>Codes!$A$88:$A$91</xm:f>
          </x14:formula1>
          <xm:sqref>AQ6:AQ8 AQ54 AQ119:AQ121 AQ123 AQ47:AQ52 AQ56:AQ117 AQ11:AQ37 AQ39:AQ44</xm:sqref>
        </x14:dataValidation>
        <x14:dataValidation type="list" allowBlank="1" xr:uid="{1BE9AEEE-B130-4A9B-A466-A8D40FBC60FF}">
          <x14:formula1>
            <xm:f>Codes!$A$56:$A$65</xm:f>
          </x14:formula1>
          <xm:sqref>AR43:AR44</xm:sqref>
        </x14:dataValidation>
        <x14:dataValidation type="list" allowBlank="1" xr:uid="{6B56FB7E-6B50-4085-9219-BDDA875E91A3}">
          <x14:formula1>
            <xm:f>Codes!$A$39:$A$49</xm:f>
          </x14:formula1>
          <xm:sqref>D6:D8 D119:D123 D56:D58 D60:D117 D11:D54</xm:sqref>
        </x14:dataValidation>
        <x14:dataValidation type="list" allowBlank="1" showErrorMessage="1" xr:uid="{C4AE6647-CB0B-4989-8AE5-212664D43B20}">
          <x14:formula1>
            <xm:f>'SHIP WD'!#REF!</xm:f>
          </x14:formula1>
          <xm:sqref>AO124:AU124 D124:D125 H124:J125 AQ125:AU125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Z1003"/>
  <sheetViews>
    <sheetView workbookViewId="0">
      <selection activeCell="B20" sqref="B20"/>
    </sheetView>
  </sheetViews>
  <sheetFormatPr defaultColWidth="14.42578125" defaultRowHeight="15" customHeight="1"/>
  <cols>
    <col min="1" max="1" width="16.28515625" customWidth="1"/>
    <col min="2" max="3" width="8.7109375" customWidth="1"/>
    <col min="4" max="4" width="113.5703125" customWidth="1"/>
    <col min="5" max="26" width="8.7109375" customWidth="1"/>
  </cols>
  <sheetData>
    <row r="1" spans="1:26" ht="33.75" customHeight="1">
      <c r="A1" s="2"/>
      <c r="B1" s="2"/>
      <c r="C1" s="2"/>
      <c r="D1" s="101" t="s">
        <v>433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>
      <c r="A2" s="99" t="s">
        <v>434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>
      <c r="A3" s="2" t="s">
        <v>435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>
      <c r="A4" s="2" t="s">
        <v>436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>
      <c r="A5" s="2" t="s">
        <v>437</v>
      </c>
      <c r="B5" s="99" t="s">
        <v>438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>
      <c r="A6" s="2" t="s">
        <v>439</v>
      </c>
      <c r="B6" s="2" t="s">
        <v>122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>
      <c r="A7" s="2" t="s">
        <v>440</v>
      </c>
      <c r="B7" s="2" t="s">
        <v>88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>
      <c r="A8" s="2" t="s">
        <v>441</v>
      </c>
      <c r="B8" s="2" t="s">
        <v>102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>
      <c r="A9" s="2" t="s">
        <v>442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2.75" customHeight="1">
      <c r="A12" s="99" t="s">
        <v>7</v>
      </c>
      <c r="B12" s="102" t="s">
        <v>443</v>
      </c>
      <c r="C12" s="11"/>
      <c r="D12" s="11"/>
      <c r="E12" s="103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2.75" customHeight="1">
      <c r="A13" s="2" t="s">
        <v>92</v>
      </c>
      <c r="B13" s="11" t="s">
        <v>111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2.75" customHeight="1">
      <c r="A14" s="2" t="s">
        <v>91</v>
      </c>
      <c r="B14" s="11" t="s">
        <v>444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2.75" customHeight="1">
      <c r="A15" s="2" t="s">
        <v>80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2.75" customHeight="1">
      <c r="A16" s="2" t="s">
        <v>81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2.75" customHeight="1">
      <c r="A17" s="2" t="s">
        <v>395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2.75" customHeight="1">
      <c r="A18" s="2" t="s">
        <v>358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>
      <c r="A19" s="2" t="s">
        <v>445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>
      <c r="A20" s="2" t="s">
        <v>446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>
      <c r="A23" s="99" t="s">
        <v>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>
      <c r="A24" s="2" t="s">
        <v>92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>
      <c r="A25" s="2" t="s">
        <v>91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>
      <c r="A27" s="2" t="s">
        <v>81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>
      <c r="A28" s="2" t="s">
        <v>447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>
      <c r="A29" s="2" t="s">
        <v>358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>
      <c r="A30" s="2" t="s">
        <v>385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>
      <c r="A31" s="2" t="s">
        <v>395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>
      <c r="A32" s="2" t="s">
        <v>445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>
      <c r="A33" s="2" t="s">
        <v>446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>
      <c r="A37" s="2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2.75" customHeight="1">
      <c r="A38" s="99" t="s">
        <v>4</v>
      </c>
      <c r="B38" s="11"/>
      <c r="C38" s="11" t="s">
        <v>448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2.75" customHeight="1">
      <c r="A39" s="2" t="s">
        <v>150</v>
      </c>
      <c r="B39" s="11"/>
      <c r="C39" s="11" t="s">
        <v>78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2.75" customHeight="1">
      <c r="A40" s="2" t="s">
        <v>155</v>
      </c>
      <c r="B40" s="2"/>
      <c r="C40" s="11" t="s">
        <v>151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2.75" customHeight="1">
      <c r="A41" s="2" t="s">
        <v>313</v>
      </c>
      <c r="B41" s="2"/>
      <c r="C41" s="11" t="s">
        <v>118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2.75" customHeight="1">
      <c r="A42" s="2" t="s">
        <v>77</v>
      </c>
      <c r="B42" s="11"/>
      <c r="C42" s="11" t="s">
        <v>107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2.75" customHeight="1">
      <c r="A43" s="2" t="s">
        <v>127</v>
      </c>
      <c r="B43" s="11"/>
      <c r="C43" s="11" t="s">
        <v>275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2.75" customHeight="1">
      <c r="A44" s="2" t="s">
        <v>133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2.75" customHeight="1">
      <c r="A45" s="2" t="s">
        <v>117</v>
      </c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2.75" customHeight="1">
      <c r="A46" s="2" t="s">
        <v>106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2.75" customHeight="1">
      <c r="A47" s="2" t="s">
        <v>295</v>
      </c>
      <c r="B47" s="2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2.75" customHeight="1">
      <c r="A48" s="2" t="s">
        <v>274</v>
      </c>
      <c r="B48" s="2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>
      <c r="A53" s="2"/>
      <c r="B53" s="2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2.75" customHeight="1">
      <c r="A54" s="2"/>
      <c r="B54" s="2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2.75" customHeight="1">
      <c r="A55" s="99" t="s">
        <v>449</v>
      </c>
      <c r="B55" s="2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2.75" customHeight="1">
      <c r="A56" s="2" t="s">
        <v>450</v>
      </c>
      <c r="B56" s="2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2.75" customHeight="1">
      <c r="A57" s="2" t="s">
        <v>451</v>
      </c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2.75" customHeight="1">
      <c r="A58" s="2" t="s">
        <v>452</v>
      </c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2.75" customHeight="1">
      <c r="A59" s="2" t="s">
        <v>453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2.75" customHeight="1">
      <c r="A60" s="2" t="s">
        <v>213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2.75" customHeight="1">
      <c r="A61" s="2" t="s">
        <v>210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2.75" customHeight="1">
      <c r="A62" s="2" t="s">
        <v>214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>
      <c r="A63" s="2" t="s">
        <v>97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>
      <c r="A64" s="2" t="s">
        <v>158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>
      <c r="A65" s="2" t="s">
        <v>100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>
      <c r="A66" s="2" t="s">
        <v>82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>
      <c r="A67" s="2" t="s">
        <v>86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>
      <c r="A68" s="11" t="s">
        <v>109</v>
      </c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2.75" customHeight="1">
      <c r="A69" s="11" t="s">
        <v>94</v>
      </c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2.75" customHeight="1">
      <c r="A70" s="11" t="s">
        <v>120</v>
      </c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2.75" customHeight="1">
      <c r="A71" s="11" t="s">
        <v>128</v>
      </c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2.75" customHeight="1">
      <c r="A72" s="11" t="s">
        <v>454</v>
      </c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2.75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2.75" customHeight="1">
      <c r="A74" s="99" t="s">
        <v>42</v>
      </c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2.75" customHeight="1">
      <c r="A75" s="2" t="s">
        <v>93</v>
      </c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2.75" customHeight="1">
      <c r="A76" s="2" t="s">
        <v>84</v>
      </c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2.75" customHeight="1">
      <c r="A77" s="2" t="s">
        <v>455</v>
      </c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2.75" customHeight="1">
      <c r="A78" s="2" t="s">
        <v>456</v>
      </c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2.75" customHeight="1">
      <c r="A79" s="2" t="s">
        <v>457</v>
      </c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2.75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2.75" customHeight="1">
      <c r="A87" s="99" t="s">
        <v>43</v>
      </c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2.75" customHeight="1">
      <c r="A88" s="2" t="s">
        <v>85</v>
      </c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2.75" customHeight="1">
      <c r="A89" s="2" t="s">
        <v>262</v>
      </c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2.75" customHeight="1">
      <c r="A90" s="2" t="s">
        <v>241</v>
      </c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2.75" customHeight="1">
      <c r="A91" s="2" t="s">
        <v>458</v>
      </c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2.75" customHeight="1">
      <c r="A92" s="2" t="s">
        <v>459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2.75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2.75" customHeight="1">
      <c r="A99" s="99" t="s">
        <v>460</v>
      </c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2.75" customHeight="1">
      <c r="A100" s="2" t="s">
        <v>461</v>
      </c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2.75" customHeight="1">
      <c r="A101" s="2" t="s">
        <v>462</v>
      </c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2.75" customHeight="1">
      <c r="A102" s="2" t="s">
        <v>463</v>
      </c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>
      <c r="A103" s="2" t="s">
        <v>464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2.75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2.75" customHeight="1">
      <c r="A109" s="99" t="s">
        <v>465</v>
      </c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2.75" customHeight="1">
      <c r="A110" s="2" t="s">
        <v>466</v>
      </c>
      <c r="B110" s="2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2.75" customHeight="1">
      <c r="A111" s="2" t="s">
        <v>467</v>
      </c>
      <c r="B111" s="2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2.75" customHeight="1">
      <c r="A112" s="2" t="s">
        <v>468</v>
      </c>
      <c r="B112" s="2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2.75" customHeight="1">
      <c r="A113" s="2" t="s">
        <v>469</v>
      </c>
      <c r="B113" s="2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2.75" customHeight="1">
      <c r="A114" s="2" t="s">
        <v>470</v>
      </c>
      <c r="B114" s="2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2.75" customHeight="1">
      <c r="A115" s="2" t="s">
        <v>471</v>
      </c>
      <c r="B115" s="2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2.75" customHeight="1">
      <c r="A122" s="99" t="s">
        <v>472</v>
      </c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2.75" customHeight="1">
      <c r="A123" s="2" t="s">
        <v>473</v>
      </c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2.75" customHeight="1">
      <c r="A124" s="2" t="s">
        <v>474</v>
      </c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2.75" customHeight="1">
      <c r="A125" s="2" t="s">
        <v>475</v>
      </c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>
      <c r="A128" s="99" t="s">
        <v>476</v>
      </c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>
      <c r="A129" s="2" t="s">
        <v>477</v>
      </c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>
      <c r="A130" s="11" t="s">
        <v>478</v>
      </c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2.75" customHeight="1">
      <c r="A131" s="11" t="s">
        <v>479</v>
      </c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2.75" customHeight="1">
      <c r="A132" s="2" t="s">
        <v>475</v>
      </c>
    </row>
    <row r="133" spans="1:26" ht="12.75" customHeight="1">
      <c r="A133" s="2" t="s">
        <v>480</v>
      </c>
    </row>
    <row r="134" spans="1:26" ht="12.75" customHeight="1">
      <c r="A134" s="2" t="s">
        <v>481</v>
      </c>
    </row>
    <row r="135" spans="1:26" ht="12.75" customHeight="1">
      <c r="A135" s="2" t="s">
        <v>482</v>
      </c>
    </row>
    <row r="136" spans="1:26" ht="12.75" customHeight="1">
      <c r="A136" s="2"/>
    </row>
    <row r="137" spans="1:26" ht="12.75" customHeight="1">
      <c r="A137" s="2"/>
    </row>
    <row r="138" spans="1:26" ht="12.75" customHeight="1">
      <c r="A138" s="2"/>
    </row>
    <row r="139" spans="1:26" ht="12.75" customHeight="1">
      <c r="A139" s="2"/>
    </row>
    <row r="140" spans="1:26" ht="12.75" customHeight="1">
      <c r="A140" s="11"/>
    </row>
    <row r="141" spans="1:26" ht="12.75" customHeight="1">
      <c r="A141" s="11"/>
    </row>
    <row r="142" spans="1:26" ht="12.75" customHeight="1">
      <c r="A142" s="11"/>
    </row>
    <row r="143" spans="1:26" ht="12.75" customHeight="1">
      <c r="A143" s="11"/>
    </row>
    <row r="144" spans="1:26" ht="12.75" customHeight="1">
      <c r="A144" s="11"/>
    </row>
    <row r="145" spans="1:1" ht="12.75" customHeight="1">
      <c r="A145" s="11"/>
    </row>
    <row r="146" spans="1:1" ht="12.75" customHeight="1">
      <c r="A146" s="11"/>
    </row>
    <row r="147" spans="1:1" ht="12.75" customHeight="1">
      <c r="A147" s="11"/>
    </row>
    <row r="148" spans="1:1" ht="12.75" customHeight="1"/>
    <row r="149" spans="1:1" ht="12.75" customHeight="1"/>
    <row r="150" spans="1:1" ht="12.75" customHeight="1"/>
    <row r="151" spans="1:1" ht="12.75" customHeight="1"/>
    <row r="152" spans="1:1" ht="12.75" customHeight="1"/>
    <row r="153" spans="1:1" ht="12.75" customHeight="1"/>
    <row r="154" spans="1:1" ht="12.75" customHeight="1"/>
    <row r="155" spans="1:1" ht="12.75" customHeight="1"/>
    <row r="156" spans="1:1" ht="12.75" customHeight="1"/>
    <row r="157" spans="1:1" ht="12.75" customHeight="1"/>
    <row r="158" spans="1:1" ht="12.75" customHeight="1"/>
    <row r="159" spans="1:1" ht="12.75" customHeight="1"/>
    <row r="160" spans="1:1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</sheetData>
  <sheetProtection algorithmName="SHA-512" hashValue="OqxIjm6l5adKhKBanDbrvfW5cx84JUQD2WIz3O6w34oSiBVRaBnsepqw8efJCB4e04mpGThI00FkfLgmYPOzWw==" saltValue="KOMH6TWH2SGARpxeVnWbGQ==" spinCount="100000" sheet="1" objects="1" scenarios="1"/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F24E9-45D3-4040-9394-4581517A44CB}">
  <dimension ref="A1:B21"/>
  <sheetViews>
    <sheetView workbookViewId="0">
      <selection activeCell="B7" sqref="B7"/>
    </sheetView>
  </sheetViews>
  <sheetFormatPr defaultRowHeight="12.75"/>
  <cols>
    <col min="1" max="1" width="13.5703125" customWidth="1"/>
    <col min="2" max="2" width="51.85546875" customWidth="1"/>
  </cols>
  <sheetData>
    <row r="1" spans="1:2" ht="15" customHeight="1">
      <c r="A1" s="215" t="s">
        <v>2</v>
      </c>
      <c r="B1" s="215"/>
    </row>
    <row r="2" spans="1:2" ht="15">
      <c r="A2" s="178" t="s">
        <v>483</v>
      </c>
      <c r="B2" s="178" t="s">
        <v>484</v>
      </c>
    </row>
    <row r="3" spans="1:2" ht="15">
      <c r="A3" s="179" t="s">
        <v>485</v>
      </c>
      <c r="B3" s="179" t="s">
        <v>486</v>
      </c>
    </row>
    <row r="4" spans="1:2" ht="15">
      <c r="A4" s="179" t="s">
        <v>487</v>
      </c>
      <c r="B4" s="179" t="s">
        <v>488</v>
      </c>
    </row>
    <row r="5" spans="1:2" ht="15">
      <c r="A5" s="179" t="s">
        <v>489</v>
      </c>
      <c r="B5" s="179" t="s">
        <v>490</v>
      </c>
    </row>
    <row r="6" spans="1:2" ht="15">
      <c r="A6" s="179" t="s">
        <v>491</v>
      </c>
      <c r="B6" s="179" t="s">
        <v>492</v>
      </c>
    </row>
    <row r="7" spans="1:2" ht="15">
      <c r="A7" s="179" t="s">
        <v>493</v>
      </c>
      <c r="B7" s="179" t="s">
        <v>494</v>
      </c>
    </row>
    <row r="8" spans="1:2" ht="15">
      <c r="A8" s="179" t="s">
        <v>495</v>
      </c>
      <c r="B8" s="179" t="s">
        <v>496</v>
      </c>
    </row>
    <row r="9" spans="1:2" ht="15">
      <c r="A9" s="180" t="s">
        <v>497</v>
      </c>
      <c r="B9" s="180" t="s">
        <v>498</v>
      </c>
    </row>
    <row r="10" spans="1:2" ht="15">
      <c r="A10" s="181"/>
      <c r="B10" s="181"/>
    </row>
    <row r="11" spans="1:2" ht="15" customHeight="1">
      <c r="A11" s="215" t="s">
        <v>499</v>
      </c>
      <c r="B11" s="215"/>
    </row>
    <row r="12" spans="1:2" ht="15">
      <c r="A12" s="182" t="s">
        <v>92</v>
      </c>
      <c r="B12" s="182" t="s">
        <v>500</v>
      </c>
    </row>
    <row r="13" spans="1:2" ht="15">
      <c r="A13" s="183" t="s">
        <v>395</v>
      </c>
      <c r="B13" s="183" t="s">
        <v>501</v>
      </c>
    </row>
    <row r="14" spans="1:2" ht="15">
      <c r="A14" s="183" t="s">
        <v>502</v>
      </c>
      <c r="B14" s="183" t="s">
        <v>503</v>
      </c>
    </row>
    <row r="15" spans="1:2" ht="15">
      <c r="A15" s="183" t="s">
        <v>81</v>
      </c>
      <c r="B15" s="183" t="s">
        <v>504</v>
      </c>
    </row>
    <row r="16" spans="1:2" ht="15">
      <c r="A16" s="183" t="s">
        <v>505</v>
      </c>
      <c r="B16" s="183" t="s">
        <v>506</v>
      </c>
    </row>
    <row r="17" spans="1:2" ht="15">
      <c r="A17" s="181"/>
      <c r="B17" s="181"/>
    </row>
    <row r="18" spans="1:2" ht="15" customHeight="1">
      <c r="A18" s="215" t="s">
        <v>43</v>
      </c>
      <c r="B18" s="215"/>
    </row>
    <row r="19" spans="1:2" ht="15">
      <c r="A19" s="182" t="s">
        <v>85</v>
      </c>
      <c r="B19" s="182" t="s">
        <v>507</v>
      </c>
    </row>
    <row r="20" spans="1:2" ht="15">
      <c r="A20" s="183" t="s">
        <v>241</v>
      </c>
      <c r="B20" s="183" t="s">
        <v>508</v>
      </c>
    </row>
    <row r="21" spans="1:2" ht="15">
      <c r="A21" s="183" t="s">
        <v>262</v>
      </c>
      <c r="B21" s="183" t="s">
        <v>509</v>
      </c>
    </row>
  </sheetData>
  <sheetProtection algorithmName="SHA-512" hashValue="IFC6Qhp8wxioluiBb73DP9yRG82+uhbUuLNBjB0TfeLbofvOzpAZZm4KRH/sgJs48TJytSqo1cLXTE1RTVDoWg==" saltValue="E+Ua3C91o37fKR6bE7HJ6A==" spinCount="100000" sheet="1" objects="1" scenarios="1"/>
  <sortState xmlns:xlrd2="http://schemas.microsoft.com/office/spreadsheetml/2017/richdata2" ref="A2:B9">
    <sortCondition ref="A2:A9"/>
  </sortState>
  <mergeCells count="3">
    <mergeCell ref="A1:B1"/>
    <mergeCell ref="A11:B11"/>
    <mergeCell ref="A18:B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E5A19-5296-42D9-AE70-EF99580E9BE9}">
  <sheetPr filterMode="1"/>
  <dimension ref="A1:DJ133"/>
  <sheetViews>
    <sheetView workbookViewId="0">
      <selection activeCell="E126" sqref="E126:J126"/>
    </sheetView>
  </sheetViews>
  <sheetFormatPr defaultColWidth="14.42578125" defaultRowHeight="15" customHeight="1" outlineLevelCol="1"/>
  <cols>
    <col min="1" max="1" width="10.5703125" customWidth="1"/>
    <col min="2" max="2" width="45.42578125" customWidth="1"/>
    <col min="3" max="3" width="18" customWidth="1"/>
    <col min="4" max="4" width="23" customWidth="1"/>
    <col min="5" max="5" width="14.140625" customWidth="1"/>
    <col min="6" max="6" width="9.85546875" customWidth="1"/>
    <col min="7" max="8" width="9.42578125" customWidth="1"/>
    <col min="9" max="10" width="10.85546875" customWidth="1"/>
    <col min="11" max="11" width="7.28515625" customWidth="1"/>
    <col min="12" max="14" width="7.28515625" hidden="1" customWidth="1" outlineLevel="1"/>
    <col min="15" max="15" width="8.42578125" customWidth="1" collapsed="1"/>
    <col min="16" max="18" width="7.28515625" hidden="1" customWidth="1" outlineLevel="1"/>
    <col min="19" max="19" width="7.28515625" customWidth="1" collapsed="1"/>
    <col min="20" max="25" width="7.28515625" hidden="1" customWidth="1" outlineLevel="1"/>
    <col min="26" max="26" width="7.28515625" customWidth="1" collapsed="1"/>
    <col min="27" max="32" width="7.28515625" hidden="1" customWidth="1" outlineLevel="1"/>
    <col min="33" max="33" width="7.28515625" customWidth="1" collapsed="1"/>
    <col min="34" max="39" width="5" hidden="1" customWidth="1" outlineLevel="1"/>
    <col min="40" max="40" width="5.85546875" customWidth="1" collapsed="1"/>
    <col min="41" max="41" width="6.7109375" customWidth="1"/>
    <col min="42" max="42" width="9" customWidth="1"/>
    <col min="43" max="43" width="7.85546875" customWidth="1"/>
    <col min="44" max="45" width="10.85546875" customWidth="1"/>
    <col min="46" max="46" width="12.28515625" customWidth="1"/>
    <col min="47" max="47" width="12.5703125" customWidth="1"/>
    <col min="48" max="48" width="9.42578125" hidden="1" customWidth="1" outlineLevel="1"/>
    <col min="49" max="51" width="9.28515625" hidden="1" customWidth="1" outlineLevel="1"/>
    <col min="52" max="52" width="9.5703125" customWidth="1" collapsed="1"/>
    <col min="53" max="54" width="9.5703125" customWidth="1"/>
    <col min="55" max="55" width="15.85546875" customWidth="1"/>
    <col min="56" max="56" width="9.5703125" customWidth="1"/>
    <col min="57" max="58" width="9.140625" customWidth="1"/>
    <col min="59" max="59" width="8" customWidth="1"/>
    <col min="60" max="61" width="11" customWidth="1"/>
    <col min="62" max="62" width="11.42578125" customWidth="1"/>
    <col min="63" max="72" width="6" hidden="1" customWidth="1" outlineLevel="1"/>
    <col min="73" max="73" width="22.85546875" customWidth="1" collapsed="1"/>
    <col min="74" max="74" width="1.42578125" customWidth="1"/>
    <col min="75" max="114" width="9.140625" customWidth="1"/>
  </cols>
  <sheetData>
    <row r="1" spans="1:114" ht="32.25" customHeight="1">
      <c r="A1" s="3"/>
      <c r="B1" s="129"/>
      <c r="C1" s="130"/>
      <c r="D1" s="4"/>
      <c r="E1" s="131"/>
      <c r="F1" s="3"/>
      <c r="G1" s="131"/>
      <c r="H1" s="131"/>
      <c r="I1" s="131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132"/>
      <c r="AA1" s="5"/>
      <c r="AB1" s="5"/>
      <c r="AC1" s="5"/>
      <c r="AD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2"/>
      <c r="AU1" s="2"/>
      <c r="AV1" s="6"/>
      <c r="AW1" s="7"/>
      <c r="AX1" s="8"/>
      <c r="AY1" s="8"/>
      <c r="AZ1" s="8"/>
      <c r="BA1" s="8"/>
      <c r="BB1" s="8"/>
      <c r="BD1" s="9"/>
      <c r="BE1" s="9"/>
      <c r="BF1" s="9"/>
      <c r="BG1" s="133"/>
      <c r="BH1" s="104"/>
      <c r="BI1" s="105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</row>
    <row r="2" spans="1:114" ht="19.5" customHeight="1">
      <c r="A2" s="10" t="s">
        <v>0</v>
      </c>
      <c r="B2" s="5"/>
      <c r="C2" s="5"/>
      <c r="D2" s="5"/>
      <c r="E2" s="5"/>
      <c r="F2" s="10"/>
      <c r="G2" s="5"/>
      <c r="H2" s="11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12"/>
      <c r="AA2" s="5"/>
      <c r="AB2" s="5"/>
      <c r="AC2" s="5"/>
      <c r="AD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2"/>
      <c r="AU2" s="2"/>
      <c r="AV2" s="7"/>
      <c r="AW2" s="7"/>
      <c r="AX2" s="8"/>
      <c r="AY2" s="13"/>
      <c r="AZ2" s="14"/>
      <c r="BA2" s="14"/>
      <c r="BB2" s="14"/>
      <c r="BD2" s="9"/>
      <c r="BE2" s="9"/>
      <c r="BF2" s="9"/>
      <c r="BG2" s="104"/>
      <c r="BH2" s="104"/>
      <c r="BI2" s="133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</row>
    <row r="3" spans="1:114" ht="3.75" customHeight="1">
      <c r="A3" s="3"/>
      <c r="B3" s="5"/>
      <c r="C3" s="5"/>
      <c r="D3" s="5"/>
      <c r="E3" s="5"/>
      <c r="F3" s="3"/>
      <c r="G3" s="5"/>
      <c r="H3" s="11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2"/>
      <c r="AU3" s="2"/>
      <c r="AV3" s="7"/>
      <c r="AW3" s="7"/>
      <c r="AX3" s="7"/>
      <c r="AY3" s="7"/>
      <c r="AZ3" s="7"/>
      <c r="BA3" s="7"/>
      <c r="BB3" s="7"/>
      <c r="BC3" s="7"/>
      <c r="BD3" s="2"/>
      <c r="BE3" s="2"/>
      <c r="BF3" s="2"/>
      <c r="BG3" s="2"/>
      <c r="BH3" s="15"/>
      <c r="BI3" s="3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</row>
    <row r="4" spans="1:114" ht="3.75" customHeight="1">
      <c r="A4" s="3"/>
      <c r="B4" s="2"/>
      <c r="C4" s="2"/>
      <c r="D4" s="16"/>
      <c r="E4" s="9"/>
      <c r="F4" s="3"/>
      <c r="G4" s="9"/>
      <c r="H4" s="9"/>
      <c r="I4" s="8"/>
      <c r="J4" s="8"/>
      <c r="K4" s="9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5"/>
      <c r="AO4" s="2"/>
      <c r="AP4" s="2"/>
      <c r="AQ4" s="2"/>
      <c r="AR4" s="2"/>
      <c r="AS4" s="2"/>
      <c r="AT4" s="2"/>
      <c r="AU4" s="2"/>
      <c r="AV4" s="7"/>
      <c r="AW4" s="7"/>
      <c r="AX4" s="7"/>
      <c r="AY4" s="7"/>
      <c r="AZ4" s="7"/>
      <c r="BA4" s="7"/>
      <c r="BB4" s="7"/>
      <c r="BC4" s="7"/>
      <c r="BD4" s="2"/>
      <c r="BE4" s="2"/>
      <c r="BF4" s="2"/>
      <c r="BG4" s="2"/>
      <c r="BH4" s="15"/>
      <c r="BI4" s="15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</row>
    <row r="5" spans="1:114" ht="128.25" customHeight="1">
      <c r="A5" s="19" t="s">
        <v>1</v>
      </c>
      <c r="B5" s="20" t="s">
        <v>2</v>
      </c>
      <c r="C5" s="20" t="s">
        <v>3</v>
      </c>
      <c r="D5" s="21" t="s">
        <v>4</v>
      </c>
      <c r="E5" s="21" t="s">
        <v>5</v>
      </c>
      <c r="F5" s="19" t="s">
        <v>6</v>
      </c>
      <c r="G5" s="19" t="s">
        <v>7</v>
      </c>
      <c r="H5" s="19" t="s">
        <v>8</v>
      </c>
      <c r="I5" s="17" t="s">
        <v>9</v>
      </c>
      <c r="J5" s="17" t="s">
        <v>10</v>
      </c>
      <c r="K5" s="17" t="s">
        <v>11</v>
      </c>
      <c r="L5" s="22" t="s">
        <v>12</v>
      </c>
      <c r="M5" s="22" t="s">
        <v>13</v>
      </c>
      <c r="N5" s="22" t="s">
        <v>14</v>
      </c>
      <c r="O5" s="17" t="s">
        <v>15</v>
      </c>
      <c r="P5" s="22" t="s">
        <v>16</v>
      </c>
      <c r="Q5" s="22" t="s">
        <v>17</v>
      </c>
      <c r="R5" s="22" t="s">
        <v>18</v>
      </c>
      <c r="S5" s="17" t="s">
        <v>19</v>
      </c>
      <c r="T5" s="22" t="s">
        <v>20</v>
      </c>
      <c r="U5" s="22" t="s">
        <v>21</v>
      </c>
      <c r="V5" s="22" t="s">
        <v>22</v>
      </c>
      <c r="W5" s="22" t="s">
        <v>23</v>
      </c>
      <c r="X5" s="22" t="s">
        <v>24</v>
      </c>
      <c r="Y5" s="22" t="s">
        <v>25</v>
      </c>
      <c r="Z5" s="17" t="s">
        <v>26</v>
      </c>
      <c r="AA5" s="22" t="s">
        <v>27</v>
      </c>
      <c r="AB5" s="22" t="s">
        <v>28</v>
      </c>
      <c r="AC5" s="22" t="s">
        <v>29</v>
      </c>
      <c r="AD5" s="22" t="s">
        <v>30</v>
      </c>
      <c r="AE5" s="22" t="s">
        <v>31</v>
      </c>
      <c r="AF5" s="22" t="s">
        <v>32</v>
      </c>
      <c r="AG5" s="17" t="s">
        <v>33</v>
      </c>
      <c r="AH5" s="22" t="s">
        <v>34</v>
      </c>
      <c r="AI5" s="22" t="s">
        <v>35</v>
      </c>
      <c r="AJ5" s="22" t="s">
        <v>36</v>
      </c>
      <c r="AK5" s="22" t="s">
        <v>37</v>
      </c>
      <c r="AL5" s="22" t="s">
        <v>38</v>
      </c>
      <c r="AM5" s="22" t="s">
        <v>39</v>
      </c>
      <c r="AN5" s="17" t="s">
        <v>40</v>
      </c>
      <c r="AO5" s="17" t="s">
        <v>41</v>
      </c>
      <c r="AP5" s="17" t="s">
        <v>42</v>
      </c>
      <c r="AQ5" s="17" t="s">
        <v>43</v>
      </c>
      <c r="AR5" s="17" t="s">
        <v>44</v>
      </c>
      <c r="AS5" s="17" t="s">
        <v>45</v>
      </c>
      <c r="AT5" s="17" t="s">
        <v>46</v>
      </c>
      <c r="AU5" s="17" t="s">
        <v>47</v>
      </c>
      <c r="AV5" s="23" t="s">
        <v>48</v>
      </c>
      <c r="AW5" s="23" t="s">
        <v>49</v>
      </c>
      <c r="AX5" s="23" t="s">
        <v>50</v>
      </c>
      <c r="AY5" s="23" t="s">
        <v>51</v>
      </c>
      <c r="AZ5" s="23" t="s">
        <v>52</v>
      </c>
      <c r="BA5" s="23" t="s">
        <v>53</v>
      </c>
      <c r="BB5" s="23" t="s">
        <v>54</v>
      </c>
      <c r="BC5" s="23" t="s">
        <v>55</v>
      </c>
      <c r="BD5" s="17" t="s">
        <v>56</v>
      </c>
      <c r="BE5" s="23" t="s">
        <v>57</v>
      </c>
      <c r="BF5" s="23" t="s">
        <v>58</v>
      </c>
      <c r="BG5" s="23" t="s">
        <v>59</v>
      </c>
      <c r="BH5" s="23" t="s">
        <v>60</v>
      </c>
      <c r="BI5" s="23" t="s">
        <v>61</v>
      </c>
      <c r="BJ5" s="18" t="s">
        <v>62</v>
      </c>
      <c r="BK5" s="134" t="s">
        <v>63</v>
      </c>
      <c r="BL5" s="135" t="s">
        <v>64</v>
      </c>
      <c r="BM5" s="135" t="s">
        <v>65</v>
      </c>
      <c r="BN5" s="135" t="s">
        <v>66</v>
      </c>
      <c r="BO5" s="135" t="s">
        <v>67</v>
      </c>
      <c r="BP5" s="135" t="s">
        <v>68</v>
      </c>
      <c r="BQ5" s="135" t="s">
        <v>69</v>
      </c>
      <c r="BR5" s="135" t="s">
        <v>70</v>
      </c>
      <c r="BS5" s="135" t="s">
        <v>71</v>
      </c>
      <c r="BT5" s="135" t="s">
        <v>72</v>
      </c>
      <c r="BU5" s="18" t="s">
        <v>73</v>
      </c>
      <c r="BV5" s="9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</row>
    <row r="6" spans="1:114" ht="13.5" hidden="1" customHeight="1">
      <c r="A6" s="24" t="s">
        <v>74</v>
      </c>
      <c r="B6" s="27" t="s">
        <v>75</v>
      </c>
      <c r="C6" s="28" t="s">
        <v>76</v>
      </c>
      <c r="D6" s="29" t="s">
        <v>77</v>
      </c>
      <c r="E6" s="28" t="s">
        <v>78</v>
      </c>
      <c r="F6" s="24" t="s">
        <v>79</v>
      </c>
      <c r="G6" s="27" t="s">
        <v>80</v>
      </c>
      <c r="H6" s="27" t="s">
        <v>81</v>
      </c>
      <c r="I6" s="30" t="s">
        <v>82</v>
      </c>
      <c r="J6" s="28" t="s">
        <v>83</v>
      </c>
      <c r="K6" s="107">
        <v>11</v>
      </c>
      <c r="L6" s="33">
        <v>11</v>
      </c>
      <c r="M6" s="33">
        <v>0</v>
      </c>
      <c r="N6" s="33">
        <v>0</v>
      </c>
      <c r="O6" s="106">
        <f t="shared" ref="O6:O41" si="0">SUM(P6:R6)</f>
        <v>49</v>
      </c>
      <c r="P6" s="33">
        <v>49</v>
      </c>
      <c r="Q6" s="33">
        <v>0</v>
      </c>
      <c r="R6" s="33">
        <v>0</v>
      </c>
      <c r="S6" s="106">
        <f>SUM(T6:Y6)</f>
        <v>11</v>
      </c>
      <c r="T6" s="33">
        <v>0</v>
      </c>
      <c r="U6" s="33">
        <v>6</v>
      </c>
      <c r="V6" s="33">
        <v>5</v>
      </c>
      <c r="W6" s="33">
        <v>0</v>
      </c>
      <c r="X6" s="33">
        <v>0</v>
      </c>
      <c r="Y6" s="33">
        <v>0</v>
      </c>
      <c r="Z6" s="106">
        <f>SUM(AA6:AF6)</f>
        <v>0</v>
      </c>
      <c r="AA6" s="33">
        <v>0</v>
      </c>
      <c r="AB6" s="33">
        <v>0</v>
      </c>
      <c r="AC6" s="33">
        <v>0</v>
      </c>
      <c r="AD6" s="33">
        <v>0</v>
      </c>
      <c r="AE6" s="33">
        <v>0</v>
      </c>
      <c r="AF6" s="33">
        <v>0</v>
      </c>
      <c r="AG6" s="106">
        <f>SUM(AH6:AM6)</f>
        <v>0</v>
      </c>
      <c r="AH6" s="33">
        <v>0</v>
      </c>
      <c r="AI6" s="33">
        <v>0</v>
      </c>
      <c r="AJ6" s="33">
        <v>0</v>
      </c>
      <c r="AK6" s="33">
        <v>0</v>
      </c>
      <c r="AL6" s="33">
        <v>0</v>
      </c>
      <c r="AM6" s="33">
        <v>0</v>
      </c>
      <c r="AN6" s="120">
        <f>(M6+N6)/K6</f>
        <v>0</v>
      </c>
      <c r="AO6" s="120">
        <f>N6/K6</f>
        <v>0</v>
      </c>
      <c r="AP6" s="27" t="s">
        <v>84</v>
      </c>
      <c r="AQ6" s="27" t="s">
        <v>85</v>
      </c>
      <c r="AR6" s="30" t="s">
        <v>82</v>
      </c>
      <c r="AS6" s="28" t="s">
        <v>83</v>
      </c>
      <c r="AT6" s="35" t="s">
        <v>86</v>
      </c>
      <c r="AU6" s="28" t="s">
        <v>87</v>
      </c>
      <c r="AV6" s="36">
        <v>0</v>
      </c>
      <c r="AW6" s="43"/>
      <c r="AX6" s="43">
        <v>0.90200000000000002</v>
      </c>
      <c r="AY6" s="43"/>
      <c r="AZ6" s="36"/>
      <c r="BA6" s="36"/>
      <c r="BB6" s="36"/>
      <c r="BC6" s="123">
        <f t="shared" ref="BC6:BC69" si="1">SUM(AV6:BB6)</f>
        <v>0.90200000000000002</v>
      </c>
      <c r="BD6" s="36"/>
      <c r="BE6" s="44"/>
      <c r="BF6" s="44"/>
      <c r="BG6" s="44"/>
      <c r="BH6" s="124">
        <f t="shared" ref="BH6:BH69" si="2">BC6+BF6+BG6+BE6</f>
        <v>0.90200000000000002</v>
      </c>
      <c r="BI6" s="45">
        <f>BH6/K6</f>
        <v>8.2000000000000003E-2</v>
      </c>
      <c r="BJ6" s="39" t="s">
        <v>88</v>
      </c>
      <c r="BK6" s="136">
        <v>40</v>
      </c>
      <c r="BL6" s="137">
        <v>20</v>
      </c>
      <c r="BM6" s="137">
        <v>0</v>
      </c>
      <c r="BN6" s="137">
        <v>30</v>
      </c>
      <c r="BO6" s="137">
        <v>0</v>
      </c>
      <c r="BP6" s="137">
        <v>20</v>
      </c>
      <c r="BQ6" s="138">
        <f t="shared" ref="BQ6:BQ69" si="3">BK6+BL6</f>
        <v>60</v>
      </c>
      <c r="BR6" s="138">
        <f t="shared" ref="BR6:BR69" si="4">BM6+BN6</f>
        <v>30</v>
      </c>
      <c r="BS6" s="138">
        <f t="shared" ref="BS6:BS69" si="5">BO6+BP6</f>
        <v>20</v>
      </c>
      <c r="BT6" s="138">
        <f t="shared" ref="BT6:BT69" si="6">BQ6+BR6+BS6</f>
        <v>110</v>
      </c>
      <c r="BU6" s="27"/>
      <c r="BV6" s="9"/>
      <c r="BW6" s="46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</row>
    <row r="7" spans="1:114" ht="13.5" hidden="1" customHeight="1">
      <c r="A7" s="24" t="s">
        <v>89</v>
      </c>
      <c r="B7" s="27" t="s">
        <v>90</v>
      </c>
      <c r="C7" s="28" t="s">
        <v>76</v>
      </c>
      <c r="D7" s="29" t="s">
        <v>77</v>
      </c>
      <c r="E7" s="28" t="s">
        <v>78</v>
      </c>
      <c r="F7" s="24" t="s">
        <v>79</v>
      </c>
      <c r="G7" s="27" t="s">
        <v>91</v>
      </c>
      <c r="H7" s="27" t="s">
        <v>92</v>
      </c>
      <c r="I7" s="30" t="s">
        <v>86</v>
      </c>
      <c r="J7" s="28" t="s">
        <v>83</v>
      </c>
      <c r="K7" s="107">
        <v>35</v>
      </c>
      <c r="L7" s="33">
        <v>21</v>
      </c>
      <c r="M7" s="33">
        <v>12</v>
      </c>
      <c r="N7" s="33">
        <v>2</v>
      </c>
      <c r="O7" s="106">
        <f t="shared" si="0"/>
        <v>150</v>
      </c>
      <c r="P7" s="33">
        <v>88</v>
      </c>
      <c r="Q7" s="33">
        <v>54</v>
      </c>
      <c r="R7" s="33">
        <v>8</v>
      </c>
      <c r="S7" s="106">
        <f>SUM(T7:Y7)</f>
        <v>21</v>
      </c>
      <c r="T7" s="33">
        <v>0</v>
      </c>
      <c r="U7" s="33">
        <v>17</v>
      </c>
      <c r="V7" s="33">
        <v>4</v>
      </c>
      <c r="W7" s="33">
        <v>0</v>
      </c>
      <c r="X7" s="33">
        <v>0</v>
      </c>
      <c r="Y7" s="33">
        <v>0</v>
      </c>
      <c r="Z7" s="106">
        <f>SUM(AA7:AF7)</f>
        <v>12</v>
      </c>
      <c r="AA7" s="33">
        <v>0</v>
      </c>
      <c r="AB7" s="33">
        <v>10</v>
      </c>
      <c r="AC7" s="33">
        <v>0</v>
      </c>
      <c r="AD7" s="33">
        <v>0</v>
      </c>
      <c r="AE7" s="33">
        <v>2</v>
      </c>
      <c r="AF7" s="33">
        <v>0</v>
      </c>
      <c r="AG7" s="106">
        <f>SUM(AH7:AM7)</f>
        <v>2</v>
      </c>
      <c r="AH7" s="33">
        <v>0</v>
      </c>
      <c r="AI7" s="33">
        <v>2</v>
      </c>
      <c r="AJ7" s="33">
        <v>0</v>
      </c>
      <c r="AK7" s="33">
        <v>0</v>
      </c>
      <c r="AL7" s="33">
        <v>0</v>
      </c>
      <c r="AM7" s="33">
        <v>0</v>
      </c>
      <c r="AN7" s="120">
        <f>(M7+N7)/K7</f>
        <v>0.4</v>
      </c>
      <c r="AO7" s="120">
        <f>N7/K7</f>
        <v>5.7142857142857141E-2</v>
      </c>
      <c r="AP7" s="27" t="s">
        <v>93</v>
      </c>
      <c r="AQ7" s="27" t="s">
        <v>85</v>
      </c>
      <c r="AR7" s="30" t="s">
        <v>86</v>
      </c>
      <c r="AS7" s="28" t="s">
        <v>83</v>
      </c>
      <c r="AT7" s="35" t="s">
        <v>94</v>
      </c>
      <c r="AU7" s="28" t="s">
        <v>87</v>
      </c>
      <c r="AV7" s="36">
        <v>0</v>
      </c>
      <c r="AW7" s="43"/>
      <c r="AX7" s="43"/>
      <c r="AY7" s="36">
        <v>2.1509999999999998</v>
      </c>
      <c r="AZ7" s="36">
        <v>1.5</v>
      </c>
      <c r="BA7" s="127"/>
      <c r="BB7" s="36"/>
      <c r="BC7" s="123">
        <f t="shared" si="1"/>
        <v>3.6509999999999998</v>
      </c>
      <c r="BD7" s="36"/>
      <c r="BE7" s="44"/>
      <c r="BF7" s="44"/>
      <c r="BG7" s="44"/>
      <c r="BH7" s="124">
        <f t="shared" si="2"/>
        <v>3.6509999999999998</v>
      </c>
      <c r="BI7" s="45">
        <f>BH7/K7</f>
        <v>0.10431428571428571</v>
      </c>
      <c r="BJ7" s="39" t="s">
        <v>88</v>
      </c>
      <c r="BK7" s="136">
        <v>40</v>
      </c>
      <c r="BL7" s="137">
        <v>20</v>
      </c>
      <c r="BM7" s="137">
        <v>0</v>
      </c>
      <c r="BN7" s="137">
        <v>30</v>
      </c>
      <c r="BO7" s="137">
        <v>0</v>
      </c>
      <c r="BP7" s="137">
        <v>20</v>
      </c>
      <c r="BQ7" s="138">
        <f t="shared" si="3"/>
        <v>60</v>
      </c>
      <c r="BR7" s="138">
        <f t="shared" si="4"/>
        <v>30</v>
      </c>
      <c r="BS7" s="138">
        <f t="shared" si="5"/>
        <v>20</v>
      </c>
      <c r="BT7" s="138">
        <f t="shared" si="6"/>
        <v>110</v>
      </c>
      <c r="BU7" s="27"/>
      <c r="BV7" s="9"/>
      <c r="BW7" s="46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</row>
    <row r="8" spans="1:114" ht="13.5" hidden="1" customHeight="1">
      <c r="A8" s="54" t="s">
        <v>95</v>
      </c>
      <c r="B8" s="27" t="s">
        <v>96</v>
      </c>
      <c r="C8" s="28" t="s">
        <v>76</v>
      </c>
      <c r="D8" s="29" t="s">
        <v>77</v>
      </c>
      <c r="E8" s="28" t="s">
        <v>78</v>
      </c>
      <c r="F8" s="26" t="s">
        <v>79</v>
      </c>
      <c r="G8" s="30" t="s">
        <v>91</v>
      </c>
      <c r="H8" s="27" t="s">
        <v>92</v>
      </c>
      <c r="I8" s="31" t="s">
        <v>97</v>
      </c>
      <c r="J8" s="28" t="s">
        <v>98</v>
      </c>
      <c r="K8" s="106">
        <v>21</v>
      </c>
      <c r="L8" s="33">
        <v>15</v>
      </c>
      <c r="M8" s="33">
        <v>6</v>
      </c>
      <c r="N8" s="33">
        <v>0</v>
      </c>
      <c r="O8" s="106">
        <f t="shared" si="0"/>
        <v>84</v>
      </c>
      <c r="P8" s="33">
        <v>60</v>
      </c>
      <c r="Q8" s="33">
        <v>24</v>
      </c>
      <c r="R8" s="33">
        <v>0</v>
      </c>
      <c r="S8" s="106">
        <f>SUM(T8:Y8)</f>
        <v>15</v>
      </c>
      <c r="T8" s="33">
        <v>0</v>
      </c>
      <c r="U8" s="33">
        <v>15</v>
      </c>
      <c r="V8" s="33">
        <v>0</v>
      </c>
      <c r="W8" s="33">
        <v>0</v>
      </c>
      <c r="X8" s="33">
        <v>0</v>
      </c>
      <c r="Y8" s="33">
        <v>0</v>
      </c>
      <c r="Z8" s="106">
        <f>SUM(AA8:AF8)</f>
        <v>6</v>
      </c>
      <c r="AA8" s="33">
        <v>0</v>
      </c>
      <c r="AB8" s="33">
        <v>6</v>
      </c>
      <c r="AC8" s="33">
        <v>0</v>
      </c>
      <c r="AD8" s="33">
        <v>0</v>
      </c>
      <c r="AE8" s="33">
        <v>0</v>
      </c>
      <c r="AF8" s="33">
        <v>0</v>
      </c>
      <c r="AG8" s="106">
        <f>SUM(AH8:AM8)</f>
        <v>0</v>
      </c>
      <c r="AH8" s="33">
        <v>0</v>
      </c>
      <c r="AI8" s="33">
        <v>0</v>
      </c>
      <c r="AJ8" s="33">
        <v>0</v>
      </c>
      <c r="AK8" s="33">
        <v>0</v>
      </c>
      <c r="AL8" s="33">
        <v>0</v>
      </c>
      <c r="AM8" s="33">
        <v>0</v>
      </c>
      <c r="AN8" s="120">
        <f>(M8+N8)/K8</f>
        <v>0.2857142857142857</v>
      </c>
      <c r="AO8" s="120">
        <f>N8/K8</f>
        <v>0</v>
      </c>
      <c r="AP8" s="27" t="s">
        <v>93</v>
      </c>
      <c r="AQ8" s="27" t="s">
        <v>85</v>
      </c>
      <c r="AR8" s="35" t="s">
        <v>97</v>
      </c>
      <c r="AS8" s="28" t="s">
        <v>99</v>
      </c>
      <c r="AT8" s="35" t="s">
        <v>100</v>
      </c>
      <c r="AU8" s="28" t="s">
        <v>101</v>
      </c>
      <c r="AV8" s="36">
        <v>1.1718718699999999</v>
      </c>
      <c r="AW8" s="36"/>
      <c r="AX8" s="36"/>
      <c r="AY8" s="36"/>
      <c r="AZ8" s="37"/>
      <c r="BA8" s="126"/>
      <c r="BB8" s="37"/>
      <c r="BC8" s="123">
        <f t="shared" si="1"/>
        <v>1.1718718699999999</v>
      </c>
      <c r="BD8" s="37"/>
      <c r="BE8" s="30"/>
      <c r="BF8" s="44">
        <v>1</v>
      </c>
      <c r="BG8" s="30"/>
      <c r="BH8" s="124">
        <f t="shared" si="2"/>
        <v>2.1718718699999999</v>
      </c>
      <c r="BI8" s="45">
        <f>BH8/K8</f>
        <v>0.10342247</v>
      </c>
      <c r="BJ8" s="39" t="s">
        <v>102</v>
      </c>
      <c r="BK8" s="136">
        <v>40</v>
      </c>
      <c r="BL8" s="137">
        <v>20</v>
      </c>
      <c r="BM8" s="137">
        <v>90</v>
      </c>
      <c r="BN8" s="137">
        <v>70</v>
      </c>
      <c r="BO8" s="137">
        <v>0</v>
      </c>
      <c r="BP8" s="137">
        <v>10</v>
      </c>
      <c r="BQ8" s="138">
        <f t="shared" si="3"/>
        <v>60</v>
      </c>
      <c r="BR8" s="138">
        <f t="shared" si="4"/>
        <v>160</v>
      </c>
      <c r="BS8" s="138">
        <f t="shared" si="5"/>
        <v>10</v>
      </c>
      <c r="BT8" s="138">
        <f t="shared" si="6"/>
        <v>230</v>
      </c>
      <c r="BU8" s="27"/>
      <c r="BV8" s="9"/>
      <c r="BW8" s="9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</row>
    <row r="9" spans="1:114" ht="13.5" hidden="1" customHeight="1">
      <c r="A9" s="24" t="s">
        <v>103</v>
      </c>
      <c r="B9" s="27" t="s">
        <v>104</v>
      </c>
      <c r="C9" s="28" t="s">
        <v>105</v>
      </c>
      <c r="D9" s="28" t="s">
        <v>106</v>
      </c>
      <c r="E9" s="28" t="s">
        <v>107</v>
      </c>
      <c r="F9" s="24" t="s">
        <v>108</v>
      </c>
      <c r="G9" s="28" t="s">
        <v>92</v>
      </c>
      <c r="H9" s="28" t="s">
        <v>92</v>
      </c>
      <c r="I9" s="35" t="s">
        <v>109</v>
      </c>
      <c r="J9" s="28" t="s">
        <v>87</v>
      </c>
      <c r="K9" s="106">
        <v>20</v>
      </c>
      <c r="L9" s="33">
        <v>14</v>
      </c>
      <c r="M9" s="33">
        <v>4</v>
      </c>
      <c r="N9" s="33">
        <v>2</v>
      </c>
      <c r="O9" s="106">
        <f t="shared" si="0"/>
        <v>45</v>
      </c>
      <c r="P9" s="33">
        <v>31</v>
      </c>
      <c r="Q9" s="33">
        <v>10</v>
      </c>
      <c r="R9" s="33">
        <v>4</v>
      </c>
      <c r="S9" s="106">
        <f>SUM(T9:Y9)</f>
        <v>14</v>
      </c>
      <c r="T9" s="33">
        <v>0</v>
      </c>
      <c r="U9" s="33">
        <v>6</v>
      </c>
      <c r="V9" s="33">
        <v>6</v>
      </c>
      <c r="W9" s="33">
        <v>2</v>
      </c>
      <c r="X9" s="33">
        <v>0</v>
      </c>
      <c r="Y9" s="33">
        <v>0</v>
      </c>
      <c r="Z9" s="106">
        <f>SUM(AA9:AF9)</f>
        <v>4</v>
      </c>
      <c r="AA9" s="33">
        <v>0</v>
      </c>
      <c r="AB9" s="33">
        <v>4</v>
      </c>
      <c r="AC9" s="33">
        <v>0</v>
      </c>
      <c r="AD9" s="33">
        <v>0</v>
      </c>
      <c r="AE9" s="33">
        <v>0</v>
      </c>
      <c r="AF9" s="33">
        <v>0</v>
      </c>
      <c r="AG9" s="106">
        <f>SUM(AH9:AM9)</f>
        <v>2</v>
      </c>
      <c r="AH9" s="33">
        <v>0</v>
      </c>
      <c r="AI9" s="33">
        <v>2</v>
      </c>
      <c r="AJ9" s="33">
        <v>0</v>
      </c>
      <c r="AK9" s="33">
        <v>0</v>
      </c>
      <c r="AL9" s="33">
        <v>0</v>
      </c>
      <c r="AM9" s="33">
        <v>0</v>
      </c>
      <c r="AN9" s="120">
        <f>(M9+N9)/K9</f>
        <v>0.3</v>
      </c>
      <c r="AO9" s="120">
        <f>N9/K9</f>
        <v>0.1</v>
      </c>
      <c r="AP9" s="27" t="s">
        <v>93</v>
      </c>
      <c r="AQ9" s="28" t="s">
        <v>85</v>
      </c>
      <c r="AR9" s="35" t="s">
        <v>109</v>
      </c>
      <c r="AS9" s="28" t="s">
        <v>87</v>
      </c>
      <c r="AT9" s="35" t="s">
        <v>94</v>
      </c>
      <c r="AU9" s="28" t="s">
        <v>110</v>
      </c>
      <c r="AV9" s="36">
        <v>0</v>
      </c>
      <c r="AW9" s="43"/>
      <c r="AX9" s="43"/>
      <c r="AY9" s="43"/>
      <c r="AZ9" s="43">
        <v>0.7</v>
      </c>
      <c r="BA9" s="43">
        <v>0.88705999999999996</v>
      </c>
      <c r="BB9" s="43"/>
      <c r="BC9" s="123">
        <f t="shared" si="1"/>
        <v>1.5870599999999999</v>
      </c>
      <c r="BD9" s="36" t="s">
        <v>111</v>
      </c>
      <c r="BE9" s="44"/>
      <c r="BF9" s="44">
        <v>0.5</v>
      </c>
      <c r="BG9" s="44"/>
      <c r="BH9" s="124">
        <f t="shared" si="2"/>
        <v>2.0870600000000001</v>
      </c>
      <c r="BI9" s="45">
        <f>BH9/K9</f>
        <v>0.104353</v>
      </c>
      <c r="BJ9" s="39" t="s">
        <v>102</v>
      </c>
      <c r="BK9" s="136">
        <v>30</v>
      </c>
      <c r="BL9" s="137">
        <v>35</v>
      </c>
      <c r="BM9" s="137">
        <v>50</v>
      </c>
      <c r="BN9" s="137">
        <v>30</v>
      </c>
      <c r="BO9" s="137">
        <v>20</v>
      </c>
      <c r="BP9" s="137">
        <v>20</v>
      </c>
      <c r="BQ9" s="138">
        <f t="shared" si="3"/>
        <v>65</v>
      </c>
      <c r="BR9" s="138">
        <f t="shared" si="4"/>
        <v>80</v>
      </c>
      <c r="BS9" s="138">
        <f t="shared" si="5"/>
        <v>40</v>
      </c>
      <c r="BT9" s="138">
        <f t="shared" si="6"/>
        <v>185</v>
      </c>
      <c r="BU9" s="27"/>
      <c r="BV9" s="9"/>
      <c r="BW9" s="46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</row>
    <row r="10" spans="1:114" ht="13.5" hidden="1" customHeight="1">
      <c r="A10" s="24" t="s">
        <v>112</v>
      </c>
      <c r="B10" s="27" t="s">
        <v>113</v>
      </c>
      <c r="C10" s="28" t="s">
        <v>105</v>
      </c>
      <c r="D10" s="47" t="s">
        <v>106</v>
      </c>
      <c r="E10" s="28" t="s">
        <v>107</v>
      </c>
      <c r="F10" s="26" t="s">
        <v>108</v>
      </c>
      <c r="G10" s="28" t="s">
        <v>92</v>
      </c>
      <c r="H10" s="28" t="s">
        <v>92</v>
      </c>
      <c r="I10" s="35" t="s">
        <v>100</v>
      </c>
      <c r="J10" s="47" t="s">
        <v>110</v>
      </c>
      <c r="K10" s="107">
        <v>15</v>
      </c>
      <c r="L10" s="33">
        <v>0</v>
      </c>
      <c r="M10" s="33">
        <v>15</v>
      </c>
      <c r="N10" s="33">
        <v>0</v>
      </c>
      <c r="O10" s="106">
        <f t="shared" si="0"/>
        <v>30</v>
      </c>
      <c r="P10" s="33">
        <v>0</v>
      </c>
      <c r="Q10" s="33">
        <v>30</v>
      </c>
      <c r="R10" s="33">
        <v>0</v>
      </c>
      <c r="S10" s="106">
        <f>SUM(T10:Y10)</f>
        <v>0</v>
      </c>
      <c r="T10" s="33">
        <v>0</v>
      </c>
      <c r="U10" s="33">
        <v>0</v>
      </c>
      <c r="V10" s="33">
        <v>0</v>
      </c>
      <c r="W10" s="33">
        <v>0</v>
      </c>
      <c r="X10" s="33">
        <v>0</v>
      </c>
      <c r="Y10" s="33">
        <v>0</v>
      </c>
      <c r="Z10" s="106">
        <f>SUM(AA10:AF10)</f>
        <v>15</v>
      </c>
      <c r="AA10" s="33">
        <v>15</v>
      </c>
      <c r="AB10" s="33">
        <v>0</v>
      </c>
      <c r="AC10" s="33">
        <v>0</v>
      </c>
      <c r="AD10" s="33">
        <v>0</v>
      </c>
      <c r="AE10" s="33">
        <v>0</v>
      </c>
      <c r="AF10" s="33">
        <v>0</v>
      </c>
      <c r="AG10" s="106">
        <f>SUM(AH10:AM10)</f>
        <v>0</v>
      </c>
      <c r="AH10" s="33">
        <v>0</v>
      </c>
      <c r="AI10" s="33">
        <v>0</v>
      </c>
      <c r="AJ10" s="33">
        <v>0</v>
      </c>
      <c r="AK10" s="33">
        <v>0</v>
      </c>
      <c r="AL10" s="33">
        <v>0</v>
      </c>
      <c r="AM10" s="33">
        <v>0</v>
      </c>
      <c r="AN10" s="120">
        <f>(M10+N10)/K10</f>
        <v>1</v>
      </c>
      <c r="AO10" s="120">
        <f>N10/K10</f>
        <v>0</v>
      </c>
      <c r="AP10" s="27" t="s">
        <v>93</v>
      </c>
      <c r="AQ10" s="28" t="s">
        <v>85</v>
      </c>
      <c r="AR10" s="35" t="s">
        <v>100</v>
      </c>
      <c r="AS10" s="47" t="s">
        <v>110</v>
      </c>
      <c r="AT10" s="35" t="s">
        <v>86</v>
      </c>
      <c r="AU10" s="47" t="s">
        <v>83</v>
      </c>
      <c r="AV10" s="36">
        <v>0</v>
      </c>
      <c r="AW10" s="36">
        <v>0.5</v>
      </c>
      <c r="AX10" s="36">
        <v>0.71529500000000001</v>
      </c>
      <c r="AZ10" s="43"/>
      <c r="BA10" s="37"/>
      <c r="BB10" s="37"/>
      <c r="BC10" s="123">
        <f t="shared" si="1"/>
        <v>1.215295</v>
      </c>
      <c r="BD10" s="36" t="s">
        <v>111</v>
      </c>
      <c r="BE10" s="44"/>
      <c r="BF10" s="44">
        <v>0.35</v>
      </c>
      <c r="BG10" s="44"/>
      <c r="BH10" s="124">
        <f t="shared" si="2"/>
        <v>1.5652949999999999</v>
      </c>
      <c r="BI10" s="45">
        <f>BH10/K10</f>
        <v>0.10435299999999999</v>
      </c>
      <c r="BJ10" s="39" t="s">
        <v>102</v>
      </c>
      <c r="BK10" s="136">
        <v>30</v>
      </c>
      <c r="BL10" s="137">
        <v>35</v>
      </c>
      <c r="BM10" s="137">
        <v>50</v>
      </c>
      <c r="BN10" s="137">
        <v>30</v>
      </c>
      <c r="BO10" s="137">
        <v>20</v>
      </c>
      <c r="BP10" s="137">
        <v>30</v>
      </c>
      <c r="BQ10" s="138">
        <f t="shared" si="3"/>
        <v>65</v>
      </c>
      <c r="BR10" s="138">
        <f t="shared" si="4"/>
        <v>80</v>
      </c>
      <c r="BS10" s="138">
        <f t="shared" si="5"/>
        <v>50</v>
      </c>
      <c r="BT10" s="138">
        <f t="shared" si="6"/>
        <v>195</v>
      </c>
      <c r="BU10" s="35"/>
      <c r="BV10" s="9"/>
      <c r="BW10" s="46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</row>
    <row r="11" spans="1:114" ht="13.5" hidden="1" customHeight="1">
      <c r="A11" s="24" t="s">
        <v>114</v>
      </c>
      <c r="B11" s="27" t="s">
        <v>115</v>
      </c>
      <c r="C11" s="28" t="s">
        <v>116</v>
      </c>
      <c r="D11" s="30" t="s">
        <v>117</v>
      </c>
      <c r="E11" s="28" t="s">
        <v>118</v>
      </c>
      <c r="F11" s="26" t="s">
        <v>108</v>
      </c>
      <c r="G11" s="27" t="s">
        <v>80</v>
      </c>
      <c r="H11" s="27" t="s">
        <v>80</v>
      </c>
      <c r="I11" s="31" t="s">
        <v>109</v>
      </c>
      <c r="J11" s="28" t="s">
        <v>119</v>
      </c>
      <c r="K11" s="108">
        <v>0</v>
      </c>
      <c r="L11" s="33">
        <v>19</v>
      </c>
      <c r="M11" s="33">
        <v>10</v>
      </c>
      <c r="N11" s="33">
        <v>1</v>
      </c>
      <c r="O11" s="106">
        <f t="shared" si="0"/>
        <v>122</v>
      </c>
      <c r="P11" s="33">
        <v>76</v>
      </c>
      <c r="Q11" s="33">
        <v>42</v>
      </c>
      <c r="R11" s="33">
        <v>4</v>
      </c>
      <c r="S11" s="106">
        <v>0</v>
      </c>
      <c r="T11" s="33">
        <v>0</v>
      </c>
      <c r="U11" s="33">
        <v>14</v>
      </c>
      <c r="V11" s="33">
        <v>5</v>
      </c>
      <c r="W11" s="33">
        <v>0</v>
      </c>
      <c r="X11" s="33">
        <v>0</v>
      </c>
      <c r="Y11" s="33">
        <v>0</v>
      </c>
      <c r="Z11" s="106">
        <v>0</v>
      </c>
      <c r="AA11" s="33">
        <v>0</v>
      </c>
      <c r="AB11" s="33">
        <v>9</v>
      </c>
      <c r="AC11" s="33">
        <v>0</v>
      </c>
      <c r="AD11" s="33">
        <v>1</v>
      </c>
      <c r="AE11" s="33">
        <v>0</v>
      </c>
      <c r="AF11" s="33">
        <v>0</v>
      </c>
      <c r="AG11" s="106">
        <v>0</v>
      </c>
      <c r="AH11" s="33">
        <v>0</v>
      </c>
      <c r="AI11" s="33">
        <v>1</v>
      </c>
      <c r="AJ11" s="33">
        <v>0</v>
      </c>
      <c r="AK11" s="33">
        <v>0</v>
      </c>
      <c r="AL11" s="33">
        <v>0</v>
      </c>
      <c r="AM11" s="33">
        <v>0</v>
      </c>
      <c r="AN11" s="120">
        <f>(M11+N11)/BV11</f>
        <v>0.36666666666666664</v>
      </c>
      <c r="AO11" s="120">
        <f>N11/BV11</f>
        <v>3.3333333333333333E-2</v>
      </c>
      <c r="AP11" s="27" t="s">
        <v>93</v>
      </c>
      <c r="AQ11" s="27" t="s">
        <v>85</v>
      </c>
      <c r="AR11" s="35" t="s">
        <v>109</v>
      </c>
      <c r="AS11" s="28" t="s">
        <v>119</v>
      </c>
      <c r="AT11" s="35" t="s">
        <v>120</v>
      </c>
      <c r="AU11" s="28" t="s">
        <v>121</v>
      </c>
      <c r="AV11" s="36">
        <v>0</v>
      </c>
      <c r="AW11" s="43"/>
      <c r="AX11" s="43"/>
      <c r="AY11" s="36"/>
      <c r="AZ11" s="43">
        <f>1.169+0.6</f>
        <v>1.7690000000000001</v>
      </c>
      <c r="BA11" s="36">
        <v>1.5609999999999999</v>
      </c>
      <c r="BB11" s="37"/>
      <c r="BC11" s="123">
        <f t="shared" si="1"/>
        <v>3.33</v>
      </c>
      <c r="BD11" s="24"/>
      <c r="BE11" s="24"/>
      <c r="BF11" s="24"/>
      <c r="BG11" s="24"/>
      <c r="BH11" s="124">
        <f t="shared" si="2"/>
        <v>3.33</v>
      </c>
      <c r="BI11" s="45">
        <f>BH11/BV11</f>
        <v>0.111</v>
      </c>
      <c r="BJ11" s="39" t="s">
        <v>122</v>
      </c>
      <c r="BK11" s="136">
        <v>20</v>
      </c>
      <c r="BL11" s="137">
        <v>30</v>
      </c>
      <c r="BM11" s="137">
        <v>0</v>
      </c>
      <c r="BN11" s="137">
        <v>30</v>
      </c>
      <c r="BO11" s="137">
        <v>0</v>
      </c>
      <c r="BP11" s="137">
        <v>10</v>
      </c>
      <c r="BQ11" s="138">
        <f t="shared" si="3"/>
        <v>50</v>
      </c>
      <c r="BR11" s="138">
        <f t="shared" si="4"/>
        <v>30</v>
      </c>
      <c r="BS11" s="138">
        <f t="shared" si="5"/>
        <v>10</v>
      </c>
      <c r="BT11" s="138">
        <f t="shared" si="6"/>
        <v>90</v>
      </c>
      <c r="BU11" s="27" t="s">
        <v>123</v>
      </c>
      <c r="BV11" s="202">
        <v>30</v>
      </c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</row>
    <row r="12" spans="1:114" ht="13.5" customHeight="1">
      <c r="A12" s="26" t="s">
        <v>124</v>
      </c>
      <c r="B12" s="29" t="s">
        <v>125</v>
      </c>
      <c r="C12" s="29" t="s">
        <v>126</v>
      </c>
      <c r="D12" s="29" t="s">
        <v>127</v>
      </c>
      <c r="E12" s="28" t="s">
        <v>78</v>
      </c>
      <c r="F12" s="26" t="s">
        <v>108</v>
      </c>
      <c r="G12" s="27" t="s">
        <v>80</v>
      </c>
      <c r="H12" s="27" t="s">
        <v>80</v>
      </c>
      <c r="I12" s="31" t="s">
        <v>94</v>
      </c>
      <c r="J12" s="47" t="s">
        <v>101</v>
      </c>
      <c r="K12" s="107">
        <v>0</v>
      </c>
      <c r="L12" s="33">
        <v>16</v>
      </c>
      <c r="M12" s="33">
        <v>18</v>
      </c>
      <c r="N12" s="33">
        <v>6</v>
      </c>
      <c r="O12" s="106">
        <f t="shared" si="0"/>
        <v>195</v>
      </c>
      <c r="P12" s="33">
        <v>79</v>
      </c>
      <c r="Q12" s="33">
        <v>89</v>
      </c>
      <c r="R12" s="33">
        <v>27</v>
      </c>
      <c r="S12" s="106">
        <v>0</v>
      </c>
      <c r="T12" s="33">
        <v>0</v>
      </c>
      <c r="U12" s="33">
        <v>6</v>
      </c>
      <c r="V12" s="33">
        <v>5</v>
      </c>
      <c r="W12" s="33">
        <v>5</v>
      </c>
      <c r="X12" s="33">
        <v>0</v>
      </c>
      <c r="Y12" s="33">
        <v>0</v>
      </c>
      <c r="Z12" s="106">
        <v>0</v>
      </c>
      <c r="AA12" s="33">
        <v>0</v>
      </c>
      <c r="AB12" s="33">
        <v>8</v>
      </c>
      <c r="AC12" s="33">
        <v>5</v>
      </c>
      <c r="AD12" s="33">
        <v>5</v>
      </c>
      <c r="AE12" s="33">
        <v>0</v>
      </c>
      <c r="AF12" s="33">
        <v>0</v>
      </c>
      <c r="AG12" s="106">
        <v>0</v>
      </c>
      <c r="AH12" s="33">
        <v>0</v>
      </c>
      <c r="AI12" s="33">
        <v>3</v>
      </c>
      <c r="AJ12" s="33">
        <v>3</v>
      </c>
      <c r="AK12" s="33">
        <v>0</v>
      </c>
      <c r="AL12" s="33">
        <v>0</v>
      </c>
      <c r="AM12" s="33">
        <v>0</v>
      </c>
      <c r="AN12" s="120">
        <f>(M12+N12)/BV12</f>
        <v>0.6</v>
      </c>
      <c r="AO12" s="120">
        <f>N12/BV12</f>
        <v>0.15</v>
      </c>
      <c r="AP12" s="27" t="s">
        <v>93</v>
      </c>
      <c r="AQ12" s="27" t="s">
        <v>85</v>
      </c>
      <c r="AR12" s="35" t="s">
        <v>94</v>
      </c>
      <c r="AS12" s="35" t="s">
        <v>101</v>
      </c>
      <c r="AT12" s="35" t="s">
        <v>128</v>
      </c>
      <c r="AU12" s="35" t="s">
        <v>119</v>
      </c>
      <c r="AV12" s="36">
        <v>0</v>
      </c>
      <c r="AW12" s="37"/>
      <c r="AX12" s="37"/>
      <c r="AY12" s="36"/>
      <c r="AZ12" s="36"/>
      <c r="BA12" s="36">
        <v>1.4179999999999999</v>
      </c>
      <c r="BB12" s="36">
        <v>2</v>
      </c>
      <c r="BC12" s="123">
        <f t="shared" si="1"/>
        <v>3.4180000000000001</v>
      </c>
      <c r="BD12" s="36"/>
      <c r="BE12" s="49"/>
      <c r="BF12" s="49"/>
      <c r="BG12" s="49"/>
      <c r="BH12" s="124">
        <f t="shared" si="2"/>
        <v>3.4180000000000001</v>
      </c>
      <c r="BI12" s="45">
        <f>BH12/BV12</f>
        <v>8.5449999999999998E-2</v>
      </c>
      <c r="BJ12" s="39" t="s">
        <v>122</v>
      </c>
      <c r="BK12" s="136">
        <v>40</v>
      </c>
      <c r="BL12" s="137">
        <v>10</v>
      </c>
      <c r="BM12" s="137">
        <v>0</v>
      </c>
      <c r="BN12" s="137">
        <v>10</v>
      </c>
      <c r="BO12" s="137">
        <v>0</v>
      </c>
      <c r="BP12" s="137">
        <v>10</v>
      </c>
      <c r="BQ12" s="138">
        <f t="shared" si="3"/>
        <v>50</v>
      </c>
      <c r="BR12" s="138">
        <f t="shared" si="4"/>
        <v>10</v>
      </c>
      <c r="BS12" s="138">
        <f t="shared" si="5"/>
        <v>10</v>
      </c>
      <c r="BT12" s="138">
        <f t="shared" si="6"/>
        <v>70</v>
      </c>
      <c r="BU12" s="27" t="s">
        <v>129</v>
      </c>
      <c r="BV12" s="202">
        <v>40</v>
      </c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</row>
    <row r="13" spans="1:114" ht="13.5" hidden="1" customHeight="1">
      <c r="A13" s="26" t="s">
        <v>130</v>
      </c>
      <c r="B13" s="50" t="s">
        <v>131</v>
      </c>
      <c r="C13" s="50" t="s">
        <v>132</v>
      </c>
      <c r="D13" s="29" t="s">
        <v>133</v>
      </c>
      <c r="E13" s="28" t="s">
        <v>78</v>
      </c>
      <c r="F13" s="26" t="s">
        <v>108</v>
      </c>
      <c r="G13" s="27" t="s">
        <v>91</v>
      </c>
      <c r="H13" s="27" t="s">
        <v>92</v>
      </c>
      <c r="I13" s="35" t="s">
        <v>94</v>
      </c>
      <c r="J13" s="30" t="s">
        <v>134</v>
      </c>
      <c r="K13" s="109">
        <v>0</v>
      </c>
      <c r="L13" s="33">
        <v>11</v>
      </c>
      <c r="M13" s="53">
        <v>3</v>
      </c>
      <c r="N13" s="53">
        <v>1</v>
      </c>
      <c r="O13" s="106">
        <f t="shared" si="0"/>
        <v>154</v>
      </c>
      <c r="P13" s="53">
        <v>80</v>
      </c>
      <c r="Q13" s="53">
        <v>70</v>
      </c>
      <c r="R13" s="33">
        <v>4</v>
      </c>
      <c r="S13" s="106">
        <v>0</v>
      </c>
      <c r="T13" s="33">
        <v>0</v>
      </c>
      <c r="U13" s="53">
        <v>5</v>
      </c>
      <c r="V13" s="53">
        <v>4</v>
      </c>
      <c r="W13" s="33">
        <v>2</v>
      </c>
      <c r="X13" s="33">
        <v>0</v>
      </c>
      <c r="Y13" s="33">
        <v>0</v>
      </c>
      <c r="Z13" s="106">
        <v>0</v>
      </c>
      <c r="AA13" s="33">
        <v>0</v>
      </c>
      <c r="AB13" s="53">
        <v>2</v>
      </c>
      <c r="AC13" s="33">
        <v>0</v>
      </c>
      <c r="AD13" s="53">
        <v>0</v>
      </c>
      <c r="AE13" s="33">
        <v>1</v>
      </c>
      <c r="AF13" s="33">
        <v>0</v>
      </c>
      <c r="AG13" s="106">
        <v>0</v>
      </c>
      <c r="AH13" s="33">
        <v>0</v>
      </c>
      <c r="AI13" s="33">
        <v>0</v>
      </c>
      <c r="AJ13" s="33">
        <v>1</v>
      </c>
      <c r="AK13" s="33">
        <v>0</v>
      </c>
      <c r="AL13" s="33">
        <v>0</v>
      </c>
      <c r="AM13" s="33">
        <v>0</v>
      </c>
      <c r="AN13" s="120">
        <f>(M13+N13)/BV13</f>
        <v>0.26666666666666666</v>
      </c>
      <c r="AO13" s="120">
        <f>N13/BV13</f>
        <v>6.6666666666666666E-2</v>
      </c>
      <c r="AP13" s="27" t="s">
        <v>93</v>
      </c>
      <c r="AQ13" s="35" t="s">
        <v>85</v>
      </c>
      <c r="AR13" s="35" t="s">
        <v>94</v>
      </c>
      <c r="AS13" s="30" t="s">
        <v>134</v>
      </c>
      <c r="AT13" s="35" t="s">
        <v>128</v>
      </c>
      <c r="AU13" s="47" t="s">
        <v>135</v>
      </c>
      <c r="AV13" s="36">
        <v>0</v>
      </c>
      <c r="AW13" s="36"/>
      <c r="AX13" s="36"/>
      <c r="AY13" s="36"/>
      <c r="AZ13" s="36"/>
      <c r="BA13" s="36">
        <v>1.5649999999999999</v>
      </c>
      <c r="BB13" s="36"/>
      <c r="BC13" s="123">
        <f t="shared" si="1"/>
        <v>1.5649999999999999</v>
      </c>
      <c r="BD13" s="36" t="s">
        <v>111</v>
      </c>
      <c r="BE13" s="49"/>
      <c r="BF13" s="49"/>
      <c r="BG13" s="49"/>
      <c r="BH13" s="124">
        <f t="shared" si="2"/>
        <v>1.5649999999999999</v>
      </c>
      <c r="BI13" s="45">
        <f>BH13/BV13</f>
        <v>0.10433333333333333</v>
      </c>
      <c r="BJ13" s="39" t="s">
        <v>88</v>
      </c>
      <c r="BK13" s="136">
        <v>40</v>
      </c>
      <c r="BL13" s="137">
        <v>40</v>
      </c>
      <c r="BM13" s="137">
        <v>0</v>
      </c>
      <c r="BN13" s="137">
        <v>10</v>
      </c>
      <c r="BO13" s="137">
        <v>0</v>
      </c>
      <c r="BP13" s="137">
        <v>20</v>
      </c>
      <c r="BQ13" s="138">
        <f t="shared" si="3"/>
        <v>80</v>
      </c>
      <c r="BR13" s="138">
        <f t="shared" si="4"/>
        <v>10</v>
      </c>
      <c r="BS13" s="138">
        <f t="shared" si="5"/>
        <v>20</v>
      </c>
      <c r="BT13" s="138">
        <f t="shared" si="6"/>
        <v>110</v>
      </c>
      <c r="BU13" s="35" t="s">
        <v>136</v>
      </c>
      <c r="BV13" s="202">
        <v>15</v>
      </c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</row>
    <row r="14" spans="1:114" ht="13.5" hidden="1" customHeight="1">
      <c r="A14" s="25" t="s">
        <v>137</v>
      </c>
      <c r="B14" s="30" t="s">
        <v>138</v>
      </c>
      <c r="C14" s="30" t="s">
        <v>139</v>
      </c>
      <c r="D14" s="29" t="s">
        <v>133</v>
      </c>
      <c r="E14" s="28" t="s">
        <v>78</v>
      </c>
      <c r="F14" s="26" t="s">
        <v>79</v>
      </c>
      <c r="G14" s="30" t="s">
        <v>91</v>
      </c>
      <c r="H14" s="30" t="s">
        <v>92</v>
      </c>
      <c r="I14" s="30" t="s">
        <v>97</v>
      </c>
      <c r="J14" s="28" t="s">
        <v>119</v>
      </c>
      <c r="K14" s="106">
        <v>18</v>
      </c>
      <c r="L14" s="33">
        <v>13</v>
      </c>
      <c r="M14" s="33">
        <v>4</v>
      </c>
      <c r="N14" s="33">
        <v>1</v>
      </c>
      <c r="O14" s="107">
        <f t="shared" si="0"/>
        <v>84</v>
      </c>
      <c r="P14" s="33">
        <v>62</v>
      </c>
      <c r="Q14" s="33">
        <v>18</v>
      </c>
      <c r="R14" s="33">
        <v>4</v>
      </c>
      <c r="S14" s="107">
        <f>SUM(T14:Y14)</f>
        <v>13</v>
      </c>
      <c r="T14" s="33">
        <v>0</v>
      </c>
      <c r="U14" s="33">
        <v>7</v>
      </c>
      <c r="V14" s="33">
        <v>4</v>
      </c>
      <c r="W14" s="33">
        <v>2</v>
      </c>
      <c r="X14" s="33">
        <v>0</v>
      </c>
      <c r="Y14" s="33">
        <v>0</v>
      </c>
      <c r="Z14" s="107">
        <f>SUM(AA14:AF14)</f>
        <v>4</v>
      </c>
      <c r="AA14" s="33">
        <v>0</v>
      </c>
      <c r="AB14" s="33">
        <v>2</v>
      </c>
      <c r="AC14" s="33">
        <v>2</v>
      </c>
      <c r="AD14" s="33">
        <v>0</v>
      </c>
      <c r="AE14" s="33">
        <v>0</v>
      </c>
      <c r="AF14" s="33">
        <v>0</v>
      </c>
      <c r="AG14" s="107">
        <f>SUM(AH14:AM14)</f>
        <v>1</v>
      </c>
      <c r="AH14" s="33">
        <v>0</v>
      </c>
      <c r="AI14" s="33">
        <v>1</v>
      </c>
      <c r="AJ14" s="33">
        <v>0</v>
      </c>
      <c r="AK14" s="33">
        <v>0</v>
      </c>
      <c r="AL14" s="33">
        <v>0</v>
      </c>
      <c r="AM14" s="33">
        <v>0</v>
      </c>
      <c r="AN14" s="121">
        <f>(M14+N14)/K14</f>
        <v>0.27777777777777779</v>
      </c>
      <c r="AO14" s="121">
        <f>N14/K14</f>
        <v>5.5555555555555552E-2</v>
      </c>
      <c r="AP14" s="27" t="s">
        <v>93</v>
      </c>
      <c r="AQ14" s="27" t="s">
        <v>85</v>
      </c>
      <c r="AR14" s="30" t="s">
        <v>97</v>
      </c>
      <c r="AS14" s="30" t="s">
        <v>119</v>
      </c>
      <c r="AT14" s="30" t="s">
        <v>100</v>
      </c>
      <c r="AU14" s="27" t="s">
        <v>140</v>
      </c>
      <c r="AV14" s="36">
        <v>1.4808402200000002</v>
      </c>
      <c r="AW14" s="36"/>
      <c r="AX14" s="37"/>
      <c r="AY14" s="37"/>
      <c r="AZ14" s="37"/>
      <c r="BA14" s="37"/>
      <c r="BB14" s="37"/>
      <c r="BC14" s="123">
        <f t="shared" si="1"/>
        <v>1.4808402200000002</v>
      </c>
      <c r="BD14" s="36" t="s">
        <v>111</v>
      </c>
      <c r="BE14" s="49"/>
      <c r="BF14" s="49">
        <v>0.4</v>
      </c>
      <c r="BG14" s="49">
        <v>4.8167300000000003E-2</v>
      </c>
      <c r="BH14" s="124">
        <f t="shared" si="2"/>
        <v>1.9290075200000001</v>
      </c>
      <c r="BI14" s="45">
        <f>BH14/K14</f>
        <v>0.10716708444444445</v>
      </c>
      <c r="BJ14" s="39" t="s">
        <v>102</v>
      </c>
      <c r="BK14" s="136">
        <v>40</v>
      </c>
      <c r="BL14" s="137">
        <v>40</v>
      </c>
      <c r="BM14" s="137">
        <v>90</v>
      </c>
      <c r="BN14" s="137">
        <v>30</v>
      </c>
      <c r="BO14" s="137">
        <v>0</v>
      </c>
      <c r="BP14" s="137">
        <v>20</v>
      </c>
      <c r="BQ14" s="138">
        <f t="shared" si="3"/>
        <v>80</v>
      </c>
      <c r="BR14" s="138">
        <f t="shared" si="4"/>
        <v>120</v>
      </c>
      <c r="BS14" s="138">
        <f t="shared" si="5"/>
        <v>20</v>
      </c>
      <c r="BT14" s="138">
        <f t="shared" si="6"/>
        <v>220</v>
      </c>
      <c r="BU14" s="27"/>
      <c r="BV14" s="9"/>
      <c r="BW14" s="9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</row>
    <row r="15" spans="1:114" ht="13.5" hidden="1" customHeight="1">
      <c r="A15" s="24" t="s">
        <v>141</v>
      </c>
      <c r="B15" s="35" t="s">
        <v>142</v>
      </c>
      <c r="C15" s="47" t="s">
        <v>139</v>
      </c>
      <c r="D15" s="30" t="s">
        <v>133</v>
      </c>
      <c r="E15" s="28" t="s">
        <v>78</v>
      </c>
      <c r="F15" s="24" t="s">
        <v>79</v>
      </c>
      <c r="G15" s="28" t="s">
        <v>80</v>
      </c>
      <c r="H15" s="28" t="s">
        <v>80</v>
      </c>
      <c r="I15" s="47" t="s">
        <v>100</v>
      </c>
      <c r="J15" s="47" t="s">
        <v>134</v>
      </c>
      <c r="K15" s="110">
        <v>63</v>
      </c>
      <c r="L15" s="54">
        <v>45</v>
      </c>
      <c r="M15" s="54">
        <v>11</v>
      </c>
      <c r="N15" s="24">
        <v>7</v>
      </c>
      <c r="O15" s="106">
        <f t="shared" si="0"/>
        <v>291</v>
      </c>
      <c r="P15" s="54">
        <v>204</v>
      </c>
      <c r="Q15" s="54">
        <v>56</v>
      </c>
      <c r="R15" s="54">
        <v>31</v>
      </c>
      <c r="S15" s="106">
        <f>SUM(T15:Y15)</f>
        <v>45</v>
      </c>
      <c r="T15" s="24">
        <v>0</v>
      </c>
      <c r="U15" s="54">
        <v>27</v>
      </c>
      <c r="V15" s="54">
        <v>15</v>
      </c>
      <c r="W15" s="54">
        <v>3</v>
      </c>
      <c r="X15" s="33">
        <v>0</v>
      </c>
      <c r="Y15" s="33">
        <v>0</v>
      </c>
      <c r="Z15" s="106">
        <f>SUM(AA15:AF15)</f>
        <v>11</v>
      </c>
      <c r="AA15" s="33">
        <v>0</v>
      </c>
      <c r="AB15" s="54">
        <v>8</v>
      </c>
      <c r="AC15" s="24">
        <v>0</v>
      </c>
      <c r="AD15" s="24">
        <v>0</v>
      </c>
      <c r="AE15" s="54">
        <v>3</v>
      </c>
      <c r="AF15" s="24">
        <v>0</v>
      </c>
      <c r="AG15" s="106">
        <f>SUM(AH15:AM15)</f>
        <v>7</v>
      </c>
      <c r="AH15" s="33">
        <v>0</v>
      </c>
      <c r="AI15" s="54">
        <v>4</v>
      </c>
      <c r="AJ15" s="54">
        <v>3</v>
      </c>
      <c r="AK15" s="33">
        <v>0</v>
      </c>
      <c r="AL15" s="33">
        <v>0</v>
      </c>
      <c r="AM15" s="33">
        <v>0</v>
      </c>
      <c r="AN15" s="120">
        <f>(M15+N15)/K15</f>
        <v>0.2857142857142857</v>
      </c>
      <c r="AO15" s="120">
        <f>N15/K15</f>
        <v>0.1111111111111111</v>
      </c>
      <c r="AP15" s="27" t="s">
        <v>93</v>
      </c>
      <c r="AQ15" s="30" t="s">
        <v>85</v>
      </c>
      <c r="AR15" s="47" t="s">
        <v>100</v>
      </c>
      <c r="AS15" s="47" t="s">
        <v>134</v>
      </c>
      <c r="AT15" s="47" t="s">
        <v>86</v>
      </c>
      <c r="AU15" s="47" t="s">
        <v>121</v>
      </c>
      <c r="AV15" s="36">
        <v>0</v>
      </c>
      <c r="AW15" s="36">
        <v>0.6</v>
      </c>
      <c r="AX15" s="36">
        <v>3.1960000000000002</v>
      </c>
      <c r="AY15" s="36">
        <v>3.1960000000000002</v>
      </c>
      <c r="AZ15" s="36"/>
      <c r="BA15" s="37"/>
      <c r="BB15" s="37"/>
      <c r="BC15" s="123">
        <f t="shared" si="1"/>
        <v>6.9920000000000009</v>
      </c>
      <c r="BD15" s="24" t="s">
        <v>111</v>
      </c>
      <c r="BE15" s="24"/>
      <c r="BF15" s="24"/>
      <c r="BG15" s="24"/>
      <c r="BH15" s="124">
        <f t="shared" si="2"/>
        <v>6.9920000000000009</v>
      </c>
      <c r="BI15" s="45">
        <f>BH15/K15</f>
        <v>0.110984126984127</v>
      </c>
      <c r="BJ15" s="39" t="s">
        <v>102</v>
      </c>
      <c r="BK15" s="136">
        <v>40</v>
      </c>
      <c r="BL15" s="137">
        <v>40</v>
      </c>
      <c r="BM15" s="137">
        <v>40</v>
      </c>
      <c r="BN15" s="137">
        <v>70</v>
      </c>
      <c r="BO15" s="137">
        <v>0</v>
      </c>
      <c r="BP15" s="137">
        <v>10</v>
      </c>
      <c r="BQ15" s="138">
        <f t="shared" si="3"/>
        <v>80</v>
      </c>
      <c r="BR15" s="138">
        <f t="shared" si="4"/>
        <v>110</v>
      </c>
      <c r="BS15" s="138">
        <f t="shared" si="5"/>
        <v>10</v>
      </c>
      <c r="BT15" s="138">
        <f t="shared" si="6"/>
        <v>200</v>
      </c>
      <c r="BU15" s="55"/>
      <c r="BV15" s="9"/>
      <c r="BW15" s="9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</row>
    <row r="16" spans="1:114" ht="13.5" hidden="1" customHeight="1">
      <c r="A16" s="24" t="s">
        <v>143</v>
      </c>
      <c r="B16" s="2" t="s">
        <v>144</v>
      </c>
      <c r="C16" s="29" t="s">
        <v>145</v>
      </c>
      <c r="D16" s="29" t="s">
        <v>133</v>
      </c>
      <c r="E16" s="28" t="s">
        <v>78</v>
      </c>
      <c r="F16" s="24" t="s">
        <v>108</v>
      </c>
      <c r="G16" s="27" t="s">
        <v>80</v>
      </c>
      <c r="H16" s="27" t="s">
        <v>80</v>
      </c>
      <c r="I16" s="56" t="s">
        <v>109</v>
      </c>
      <c r="J16" s="28" t="s">
        <v>146</v>
      </c>
      <c r="K16" s="107">
        <v>0</v>
      </c>
      <c r="L16" s="33">
        <v>19</v>
      </c>
      <c r="M16" s="33">
        <v>10</v>
      </c>
      <c r="N16" s="24">
        <v>1</v>
      </c>
      <c r="O16" s="106">
        <f t="shared" si="0"/>
        <v>122</v>
      </c>
      <c r="P16" s="24">
        <v>76</v>
      </c>
      <c r="Q16" s="24">
        <v>42</v>
      </c>
      <c r="R16" s="24">
        <v>4</v>
      </c>
      <c r="S16" s="106">
        <v>0</v>
      </c>
      <c r="T16" s="24">
        <v>0</v>
      </c>
      <c r="U16" s="24">
        <v>14</v>
      </c>
      <c r="V16" s="24">
        <v>5</v>
      </c>
      <c r="W16" s="24">
        <v>0</v>
      </c>
      <c r="X16" s="24">
        <v>0</v>
      </c>
      <c r="Y16" s="24">
        <v>0</v>
      </c>
      <c r="Z16" s="106">
        <v>0</v>
      </c>
      <c r="AA16" s="24">
        <v>0</v>
      </c>
      <c r="AB16" s="24">
        <v>9</v>
      </c>
      <c r="AC16" s="24">
        <v>0</v>
      </c>
      <c r="AD16" s="24">
        <v>1</v>
      </c>
      <c r="AE16" s="24">
        <v>0</v>
      </c>
      <c r="AF16" s="24">
        <v>0</v>
      </c>
      <c r="AG16" s="106">
        <v>0</v>
      </c>
      <c r="AH16" s="33">
        <v>0</v>
      </c>
      <c r="AI16" s="24">
        <v>1</v>
      </c>
      <c r="AJ16" s="33">
        <v>0</v>
      </c>
      <c r="AK16" s="33">
        <v>0</v>
      </c>
      <c r="AL16" s="33">
        <v>0</v>
      </c>
      <c r="AM16" s="33">
        <v>0</v>
      </c>
      <c r="AN16" s="120">
        <f>(M16+N16)/BV16</f>
        <v>0.36666666666666664</v>
      </c>
      <c r="AO16" s="120">
        <f>N16/BV16</f>
        <v>3.3333333333333333E-2</v>
      </c>
      <c r="AP16" s="27" t="s">
        <v>93</v>
      </c>
      <c r="AQ16" s="29" t="s">
        <v>85</v>
      </c>
      <c r="AR16" s="27" t="s">
        <v>109</v>
      </c>
      <c r="AS16" s="27" t="s">
        <v>146</v>
      </c>
      <c r="AT16" s="27" t="s">
        <v>120</v>
      </c>
      <c r="AU16" s="27" t="s">
        <v>119</v>
      </c>
      <c r="AV16" s="36">
        <v>0.314</v>
      </c>
      <c r="AW16" s="36"/>
      <c r="AX16" s="36"/>
      <c r="AY16" s="36"/>
      <c r="AZ16" s="36">
        <v>1.9379999999999999</v>
      </c>
      <c r="BA16" s="36">
        <v>1</v>
      </c>
      <c r="BB16" s="36"/>
      <c r="BC16" s="123">
        <f t="shared" si="1"/>
        <v>3.2519999999999998</v>
      </c>
      <c r="BD16" s="24"/>
      <c r="BE16" s="49"/>
      <c r="BF16" s="49"/>
      <c r="BG16" s="24"/>
      <c r="BH16" s="124">
        <f t="shared" si="2"/>
        <v>3.2519999999999998</v>
      </c>
      <c r="BI16" s="45">
        <f>BH16/BV16</f>
        <v>0.1084</v>
      </c>
      <c r="BJ16" s="39" t="s">
        <v>102</v>
      </c>
      <c r="BK16" s="136">
        <v>40</v>
      </c>
      <c r="BL16" s="137">
        <v>40</v>
      </c>
      <c r="BM16" s="137">
        <v>50</v>
      </c>
      <c r="BN16" s="137">
        <v>30</v>
      </c>
      <c r="BO16" s="137">
        <v>0</v>
      </c>
      <c r="BP16" s="137">
        <v>10</v>
      </c>
      <c r="BQ16" s="138">
        <f t="shared" si="3"/>
        <v>80</v>
      </c>
      <c r="BR16" s="138">
        <f t="shared" si="4"/>
        <v>80</v>
      </c>
      <c r="BS16" s="138">
        <f t="shared" si="5"/>
        <v>10</v>
      </c>
      <c r="BT16" s="138">
        <f t="shared" si="6"/>
        <v>170</v>
      </c>
      <c r="BU16" s="28" t="s">
        <v>123</v>
      </c>
      <c r="BV16" s="202">
        <v>30</v>
      </c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</row>
    <row r="17" spans="1:114" ht="13.5" hidden="1" customHeight="1">
      <c r="A17" s="24" t="s">
        <v>147</v>
      </c>
      <c r="B17" s="35" t="s">
        <v>148</v>
      </c>
      <c r="C17" s="28" t="s">
        <v>149</v>
      </c>
      <c r="D17" s="29" t="s">
        <v>150</v>
      </c>
      <c r="E17" s="28" t="s">
        <v>151</v>
      </c>
      <c r="F17" s="24" t="s">
        <v>79</v>
      </c>
      <c r="G17" s="27" t="s">
        <v>80</v>
      </c>
      <c r="H17" s="27" t="s">
        <v>80</v>
      </c>
      <c r="I17" s="56" t="s">
        <v>86</v>
      </c>
      <c r="J17" s="28" t="s">
        <v>134</v>
      </c>
      <c r="K17" s="106">
        <v>10</v>
      </c>
      <c r="L17" s="33">
        <v>10</v>
      </c>
      <c r="M17" s="33">
        <v>0</v>
      </c>
      <c r="N17" s="33">
        <v>0</v>
      </c>
      <c r="O17" s="106">
        <f t="shared" si="0"/>
        <v>40</v>
      </c>
      <c r="P17" s="33">
        <v>40</v>
      </c>
      <c r="Q17" s="33">
        <v>0</v>
      </c>
      <c r="R17" s="33">
        <v>0</v>
      </c>
      <c r="S17" s="106">
        <f>SUM(T17:Y17)</f>
        <v>10</v>
      </c>
      <c r="T17" s="24">
        <v>0</v>
      </c>
      <c r="U17" s="33">
        <v>10</v>
      </c>
      <c r="V17" s="33">
        <v>0</v>
      </c>
      <c r="W17" s="24">
        <v>0</v>
      </c>
      <c r="X17" s="24">
        <v>0</v>
      </c>
      <c r="Y17" s="24">
        <v>0</v>
      </c>
      <c r="Z17" s="106">
        <f>SUM(AA17:AF17)</f>
        <v>0</v>
      </c>
      <c r="AA17" s="33">
        <v>0</v>
      </c>
      <c r="AB17" s="33">
        <v>0</v>
      </c>
      <c r="AC17" s="33">
        <v>0</v>
      </c>
      <c r="AD17" s="33">
        <v>0</v>
      </c>
      <c r="AE17" s="24">
        <v>0</v>
      </c>
      <c r="AF17" s="24">
        <v>0</v>
      </c>
      <c r="AG17" s="106">
        <f>SUM(AH17:AM17)</f>
        <v>0</v>
      </c>
      <c r="AH17" s="33">
        <v>0</v>
      </c>
      <c r="AI17" s="33">
        <v>0</v>
      </c>
      <c r="AJ17" s="33">
        <v>0</v>
      </c>
      <c r="AK17" s="33">
        <v>0</v>
      </c>
      <c r="AL17" s="33">
        <v>0</v>
      </c>
      <c r="AM17" s="33">
        <v>0</v>
      </c>
      <c r="AN17" s="120">
        <f>(M17+N17)/K17</f>
        <v>0</v>
      </c>
      <c r="AO17" s="120">
        <f>N17/K17</f>
        <v>0</v>
      </c>
      <c r="AP17" s="27" t="s">
        <v>93</v>
      </c>
      <c r="AQ17" s="27" t="s">
        <v>85</v>
      </c>
      <c r="AR17" s="47" t="s">
        <v>86</v>
      </c>
      <c r="AS17" s="28" t="s">
        <v>134</v>
      </c>
      <c r="AT17" s="27" t="s">
        <v>94</v>
      </c>
      <c r="AU17" s="28" t="s">
        <v>119</v>
      </c>
      <c r="AV17" s="36">
        <v>0</v>
      </c>
      <c r="AW17" s="36"/>
      <c r="AX17" s="36"/>
      <c r="AY17" s="36">
        <v>0.55500000000000005</v>
      </c>
      <c r="AZ17" s="36">
        <v>0.55500000000000005</v>
      </c>
      <c r="BA17" s="37"/>
      <c r="BB17" s="37"/>
      <c r="BC17" s="123">
        <f t="shared" si="1"/>
        <v>1.1100000000000001</v>
      </c>
      <c r="BD17" s="24"/>
      <c r="BE17" s="24"/>
      <c r="BF17" s="24"/>
      <c r="BG17" s="24"/>
      <c r="BH17" s="124">
        <f t="shared" si="2"/>
        <v>1.1100000000000001</v>
      </c>
      <c r="BI17" s="45">
        <f>BH17/K17</f>
        <v>0.11100000000000002</v>
      </c>
      <c r="BJ17" s="39" t="s">
        <v>88</v>
      </c>
      <c r="BK17" s="136">
        <v>50</v>
      </c>
      <c r="BL17" s="137">
        <v>25</v>
      </c>
      <c r="BM17" s="137">
        <v>10</v>
      </c>
      <c r="BN17" s="137">
        <v>30</v>
      </c>
      <c r="BO17" s="137">
        <v>0</v>
      </c>
      <c r="BP17" s="137">
        <v>10</v>
      </c>
      <c r="BQ17" s="138">
        <f t="shared" si="3"/>
        <v>75</v>
      </c>
      <c r="BR17" s="138">
        <f t="shared" si="4"/>
        <v>40</v>
      </c>
      <c r="BS17" s="138">
        <f t="shared" si="5"/>
        <v>10</v>
      </c>
      <c r="BT17" s="138">
        <f t="shared" si="6"/>
        <v>125</v>
      </c>
      <c r="BU17" s="27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</row>
    <row r="18" spans="1:114" ht="15" hidden="1" customHeight="1">
      <c r="A18" s="25" t="s">
        <v>152</v>
      </c>
      <c r="B18" s="29" t="s">
        <v>153</v>
      </c>
      <c r="C18" s="29" t="s">
        <v>154</v>
      </c>
      <c r="D18" s="29" t="s">
        <v>155</v>
      </c>
      <c r="E18" s="28" t="s">
        <v>151</v>
      </c>
      <c r="F18" s="25" t="s">
        <v>79</v>
      </c>
      <c r="G18" s="27" t="s">
        <v>91</v>
      </c>
      <c r="H18" s="27" t="s">
        <v>92</v>
      </c>
      <c r="I18" s="56" t="s">
        <v>100</v>
      </c>
      <c r="J18" s="28" t="s">
        <v>134</v>
      </c>
      <c r="K18" s="107">
        <v>3</v>
      </c>
      <c r="L18" s="33">
        <v>3</v>
      </c>
      <c r="M18" s="33">
        <v>0</v>
      </c>
      <c r="N18" s="33">
        <v>0</v>
      </c>
      <c r="O18" s="106">
        <f t="shared" si="0"/>
        <v>14</v>
      </c>
      <c r="P18" s="33">
        <v>14</v>
      </c>
      <c r="Q18" s="33">
        <v>0</v>
      </c>
      <c r="R18" s="33">
        <v>0</v>
      </c>
      <c r="S18" s="106">
        <f>SUM(T18:Y18)</f>
        <v>3</v>
      </c>
      <c r="T18" s="24">
        <v>0</v>
      </c>
      <c r="U18" s="33">
        <v>1</v>
      </c>
      <c r="V18" s="33">
        <v>2</v>
      </c>
      <c r="W18" s="24">
        <v>0</v>
      </c>
      <c r="X18" s="24">
        <v>0</v>
      </c>
      <c r="Y18" s="24">
        <v>0</v>
      </c>
      <c r="Z18" s="106">
        <v>0</v>
      </c>
      <c r="AA18" s="33">
        <v>0</v>
      </c>
      <c r="AB18" s="33">
        <v>0</v>
      </c>
      <c r="AC18" s="33">
        <v>0</v>
      </c>
      <c r="AD18" s="33">
        <v>0</v>
      </c>
      <c r="AE18" s="24">
        <v>0</v>
      </c>
      <c r="AF18" s="24">
        <v>0</v>
      </c>
      <c r="AG18" s="106">
        <v>0</v>
      </c>
      <c r="AH18" s="33">
        <v>0</v>
      </c>
      <c r="AI18" s="33">
        <v>0</v>
      </c>
      <c r="AJ18" s="33">
        <v>0</v>
      </c>
      <c r="AK18" s="33">
        <v>0</v>
      </c>
      <c r="AL18" s="33">
        <v>0</v>
      </c>
      <c r="AM18" s="33">
        <v>0</v>
      </c>
      <c r="AN18" s="120">
        <f>(M18+N18)/K18</f>
        <v>0</v>
      </c>
      <c r="AO18" s="120">
        <f>N18/K18</f>
        <v>0</v>
      </c>
      <c r="AP18" s="27" t="s">
        <v>93</v>
      </c>
      <c r="AQ18" s="29" t="s">
        <v>85</v>
      </c>
      <c r="AR18" s="56" t="s">
        <v>100</v>
      </c>
      <c r="AS18" s="28" t="s">
        <v>134</v>
      </c>
      <c r="AT18" s="27" t="s">
        <v>82</v>
      </c>
      <c r="AU18" s="27" t="s">
        <v>135</v>
      </c>
      <c r="AV18" s="36">
        <v>0</v>
      </c>
      <c r="AW18" s="36"/>
      <c r="AX18" s="36">
        <v>0.31293471</v>
      </c>
      <c r="AY18" s="37"/>
      <c r="AZ18" s="37"/>
      <c r="BA18" s="37"/>
      <c r="BB18" s="37"/>
      <c r="BC18" s="123">
        <f t="shared" si="1"/>
        <v>0.31293471</v>
      </c>
      <c r="BD18" s="36"/>
      <c r="BE18" s="49"/>
      <c r="BF18" s="49"/>
      <c r="BG18" s="49"/>
      <c r="BH18" s="124">
        <f t="shared" si="2"/>
        <v>0.31293471</v>
      </c>
      <c r="BI18" s="45">
        <f>BH18/K18</f>
        <v>0.10431157000000001</v>
      </c>
      <c r="BJ18" s="39" t="s">
        <v>102</v>
      </c>
      <c r="BK18" s="139">
        <v>50</v>
      </c>
      <c r="BL18" s="140">
        <v>50</v>
      </c>
      <c r="BM18" s="140">
        <v>40</v>
      </c>
      <c r="BN18" s="140">
        <v>70</v>
      </c>
      <c r="BO18" s="140">
        <v>0</v>
      </c>
      <c r="BP18" s="140">
        <v>10</v>
      </c>
      <c r="BQ18" s="141">
        <f t="shared" si="3"/>
        <v>100</v>
      </c>
      <c r="BR18" s="141">
        <f t="shared" si="4"/>
        <v>110</v>
      </c>
      <c r="BS18" s="141">
        <f t="shared" si="5"/>
        <v>10</v>
      </c>
      <c r="BT18" s="141">
        <f t="shared" si="6"/>
        <v>220</v>
      </c>
      <c r="BU18" s="27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</row>
    <row r="19" spans="1:114" ht="13.5" hidden="1" customHeight="1">
      <c r="A19" s="25" t="s">
        <v>156</v>
      </c>
      <c r="B19" s="29" t="s">
        <v>144</v>
      </c>
      <c r="C19" s="29" t="s">
        <v>157</v>
      </c>
      <c r="D19" s="29" t="s">
        <v>106</v>
      </c>
      <c r="E19" s="28" t="s">
        <v>107</v>
      </c>
      <c r="F19" s="25" t="s">
        <v>79</v>
      </c>
      <c r="G19" s="27" t="s">
        <v>80</v>
      </c>
      <c r="H19" s="27" t="s">
        <v>80</v>
      </c>
      <c r="I19" s="56" t="s">
        <v>158</v>
      </c>
      <c r="J19" s="28" t="s">
        <v>146</v>
      </c>
      <c r="K19" s="107">
        <v>15</v>
      </c>
      <c r="L19" s="33">
        <v>11</v>
      </c>
      <c r="M19" s="33">
        <v>4</v>
      </c>
      <c r="N19" s="33">
        <v>0</v>
      </c>
      <c r="O19" s="106">
        <f t="shared" si="0"/>
        <v>71</v>
      </c>
      <c r="P19" s="33">
        <v>39</v>
      </c>
      <c r="Q19" s="33">
        <v>32</v>
      </c>
      <c r="R19" s="33">
        <v>0</v>
      </c>
      <c r="S19" s="106">
        <f>SUM(T19:Y19)</f>
        <v>11</v>
      </c>
      <c r="T19" s="24">
        <v>0</v>
      </c>
      <c r="U19" s="33">
        <v>6</v>
      </c>
      <c r="V19" s="33">
        <v>3</v>
      </c>
      <c r="W19" s="24">
        <v>2</v>
      </c>
      <c r="X19" s="24">
        <v>0</v>
      </c>
      <c r="Y19" s="24">
        <v>0</v>
      </c>
      <c r="Z19" s="106">
        <f>SUM(AA19:AF19)</f>
        <v>4</v>
      </c>
      <c r="AA19" s="33">
        <v>0</v>
      </c>
      <c r="AB19" s="33">
        <v>4</v>
      </c>
      <c r="AC19" s="33">
        <v>0</v>
      </c>
      <c r="AD19" s="33">
        <v>0</v>
      </c>
      <c r="AE19" s="24">
        <v>0</v>
      </c>
      <c r="AF19" s="24">
        <v>0</v>
      </c>
      <c r="AG19" s="106">
        <f>SUM(AH19:AM19)</f>
        <v>0</v>
      </c>
      <c r="AH19" s="33">
        <v>0</v>
      </c>
      <c r="AI19" s="33">
        <v>0</v>
      </c>
      <c r="AJ19" s="33">
        <v>0</v>
      </c>
      <c r="AK19" s="33">
        <v>0</v>
      </c>
      <c r="AL19" s="33">
        <v>0</v>
      </c>
      <c r="AM19" s="33">
        <v>0</v>
      </c>
      <c r="AN19" s="120">
        <f>(M19+N19)/K19</f>
        <v>0.26666666666666666</v>
      </c>
      <c r="AO19" s="120">
        <f>N19/K19</f>
        <v>0</v>
      </c>
      <c r="AP19" s="27" t="s">
        <v>93</v>
      </c>
      <c r="AQ19" s="29" t="s">
        <v>85</v>
      </c>
      <c r="AR19" s="27" t="s">
        <v>158</v>
      </c>
      <c r="AS19" s="27" t="s">
        <v>146</v>
      </c>
      <c r="AT19" s="27" t="s">
        <v>100</v>
      </c>
      <c r="AU19" s="27" t="s">
        <v>135</v>
      </c>
      <c r="AV19" s="36">
        <v>2.0299999999999998</v>
      </c>
      <c r="AW19" s="36"/>
      <c r="AX19" s="37"/>
      <c r="AY19" s="37"/>
      <c r="AZ19" s="37"/>
      <c r="BA19" s="37"/>
      <c r="BB19" s="37"/>
      <c r="BC19" s="123">
        <f t="shared" si="1"/>
        <v>2.0299999999999998</v>
      </c>
      <c r="BD19" s="36"/>
      <c r="BE19" s="49"/>
      <c r="BF19" s="49"/>
      <c r="BG19" s="49"/>
      <c r="BH19" s="124">
        <f t="shared" si="2"/>
        <v>2.0299999999999998</v>
      </c>
      <c r="BI19" s="45">
        <f>BH19/K19</f>
        <v>0.13533333333333333</v>
      </c>
      <c r="BJ19" s="39" t="s">
        <v>102</v>
      </c>
      <c r="BK19" s="136">
        <v>30</v>
      </c>
      <c r="BL19" s="137">
        <v>35</v>
      </c>
      <c r="BM19" s="137">
        <v>30</v>
      </c>
      <c r="BN19" s="137">
        <v>70</v>
      </c>
      <c r="BO19" s="137">
        <v>0</v>
      </c>
      <c r="BP19" s="137">
        <v>10</v>
      </c>
      <c r="BQ19" s="138">
        <f t="shared" si="3"/>
        <v>65</v>
      </c>
      <c r="BR19" s="138">
        <f t="shared" si="4"/>
        <v>100</v>
      </c>
      <c r="BS19" s="138">
        <f t="shared" si="5"/>
        <v>10</v>
      </c>
      <c r="BT19" s="138">
        <f t="shared" si="6"/>
        <v>175</v>
      </c>
      <c r="BU19" s="27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</row>
    <row r="20" spans="1:114" ht="13.5" customHeight="1">
      <c r="A20" s="25" t="s">
        <v>159</v>
      </c>
      <c r="B20" s="29" t="s">
        <v>160</v>
      </c>
      <c r="C20" s="29" t="s">
        <v>161</v>
      </c>
      <c r="D20" s="29" t="s">
        <v>127</v>
      </c>
      <c r="E20" s="28" t="s">
        <v>78</v>
      </c>
      <c r="F20" s="25" t="s">
        <v>108</v>
      </c>
      <c r="G20" s="27" t="s">
        <v>80</v>
      </c>
      <c r="H20" s="27" t="s">
        <v>80</v>
      </c>
      <c r="I20" s="31" t="s">
        <v>109</v>
      </c>
      <c r="J20" s="47" t="s">
        <v>119</v>
      </c>
      <c r="K20" s="106">
        <v>0</v>
      </c>
      <c r="L20" s="33">
        <v>29</v>
      </c>
      <c r="M20" s="33">
        <v>0</v>
      </c>
      <c r="N20" s="33">
        <v>0</v>
      </c>
      <c r="O20" s="106">
        <f t="shared" si="0"/>
        <v>105</v>
      </c>
      <c r="P20" s="33">
        <v>105</v>
      </c>
      <c r="Q20" s="33">
        <v>0</v>
      </c>
      <c r="R20" s="33">
        <v>0</v>
      </c>
      <c r="S20" s="106">
        <v>0</v>
      </c>
      <c r="T20" s="33">
        <v>12</v>
      </c>
      <c r="U20" s="33">
        <v>4</v>
      </c>
      <c r="V20" s="33">
        <v>13</v>
      </c>
      <c r="W20" s="24">
        <v>0</v>
      </c>
      <c r="X20" s="24">
        <v>0</v>
      </c>
      <c r="Y20" s="24">
        <v>0</v>
      </c>
      <c r="Z20" s="106">
        <v>0</v>
      </c>
      <c r="AA20" s="33">
        <v>0</v>
      </c>
      <c r="AB20" s="33">
        <v>0</v>
      </c>
      <c r="AC20" s="33">
        <v>0</v>
      </c>
      <c r="AD20" s="33">
        <v>0</v>
      </c>
      <c r="AE20" s="24">
        <v>0</v>
      </c>
      <c r="AF20" s="24">
        <v>0</v>
      </c>
      <c r="AG20" s="106">
        <v>0</v>
      </c>
      <c r="AH20" s="33">
        <v>0</v>
      </c>
      <c r="AI20" s="33">
        <v>0</v>
      </c>
      <c r="AJ20" s="33">
        <v>0</v>
      </c>
      <c r="AK20" s="33">
        <v>0</v>
      </c>
      <c r="AL20" s="33">
        <v>0</v>
      </c>
      <c r="AM20" s="33">
        <v>0</v>
      </c>
      <c r="AN20" s="120">
        <f>(M20+N20)/BV20</f>
        <v>0</v>
      </c>
      <c r="AO20" s="120">
        <f>N20/BV20</f>
        <v>0</v>
      </c>
      <c r="AP20" s="27" t="s">
        <v>93</v>
      </c>
      <c r="AQ20" s="29" t="s">
        <v>85</v>
      </c>
      <c r="AR20" s="35" t="s">
        <v>109</v>
      </c>
      <c r="AS20" s="35" t="s">
        <v>119</v>
      </c>
      <c r="AT20" s="35" t="s">
        <v>120</v>
      </c>
      <c r="AU20" s="35" t="s">
        <v>135</v>
      </c>
      <c r="AV20" s="36">
        <v>0</v>
      </c>
      <c r="AW20" s="36"/>
      <c r="AX20" s="37"/>
      <c r="AY20" s="43"/>
      <c r="AZ20" s="36">
        <v>0.1</v>
      </c>
      <c r="BA20" s="36">
        <v>3.1190000000000002</v>
      </c>
      <c r="BB20" s="36"/>
      <c r="BC20" s="123">
        <f t="shared" si="1"/>
        <v>3.2190000000000003</v>
      </c>
      <c r="BD20" s="36" t="s">
        <v>111</v>
      </c>
      <c r="BE20" s="49"/>
      <c r="BF20" s="49"/>
      <c r="BG20" s="49"/>
      <c r="BH20" s="124">
        <f t="shared" si="2"/>
        <v>3.2190000000000003</v>
      </c>
      <c r="BI20" s="45">
        <f>BH20/BV20</f>
        <v>0.11100000000000002</v>
      </c>
      <c r="BJ20" s="39" t="s">
        <v>88</v>
      </c>
      <c r="BK20" s="136">
        <v>40</v>
      </c>
      <c r="BL20" s="137">
        <v>10</v>
      </c>
      <c r="BM20" s="137">
        <v>0</v>
      </c>
      <c r="BN20" s="137">
        <v>30</v>
      </c>
      <c r="BO20" s="137">
        <v>20</v>
      </c>
      <c r="BP20" s="137">
        <v>10</v>
      </c>
      <c r="BQ20" s="138">
        <f t="shared" si="3"/>
        <v>50</v>
      </c>
      <c r="BR20" s="138">
        <f t="shared" si="4"/>
        <v>30</v>
      </c>
      <c r="BS20" s="138">
        <f t="shared" si="5"/>
        <v>30</v>
      </c>
      <c r="BT20" s="138">
        <f t="shared" si="6"/>
        <v>110</v>
      </c>
      <c r="BU20" s="27" t="s">
        <v>162</v>
      </c>
      <c r="BV20" s="202">
        <v>29</v>
      </c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</row>
    <row r="21" spans="1:114" ht="13.5" customHeight="1">
      <c r="A21" s="25" t="s">
        <v>163</v>
      </c>
      <c r="B21" s="30" t="s">
        <v>164</v>
      </c>
      <c r="C21" s="30" t="s">
        <v>161</v>
      </c>
      <c r="D21" s="29" t="s">
        <v>127</v>
      </c>
      <c r="E21" s="28" t="s">
        <v>78</v>
      </c>
      <c r="F21" s="25" t="s">
        <v>108</v>
      </c>
      <c r="G21" s="30" t="s">
        <v>92</v>
      </c>
      <c r="H21" s="30" t="s">
        <v>92</v>
      </c>
      <c r="I21" s="31" t="s">
        <v>109</v>
      </c>
      <c r="J21" s="47" t="s">
        <v>121</v>
      </c>
      <c r="K21" s="107">
        <v>12</v>
      </c>
      <c r="L21" s="53">
        <v>7</v>
      </c>
      <c r="M21" s="53">
        <v>0</v>
      </c>
      <c r="N21" s="33">
        <v>5</v>
      </c>
      <c r="O21" s="106">
        <f t="shared" si="0"/>
        <v>51</v>
      </c>
      <c r="P21" s="33">
        <v>28</v>
      </c>
      <c r="Q21" s="33">
        <v>0</v>
      </c>
      <c r="R21" s="33">
        <v>23</v>
      </c>
      <c r="S21" s="106">
        <f>SUM(T21:Y21)</f>
        <v>7</v>
      </c>
      <c r="T21" s="33">
        <v>0</v>
      </c>
      <c r="U21" s="33">
        <v>7</v>
      </c>
      <c r="V21" s="33">
        <v>0</v>
      </c>
      <c r="W21" s="33">
        <v>0</v>
      </c>
      <c r="X21" s="33">
        <v>0</v>
      </c>
      <c r="Y21" s="33">
        <v>0</v>
      </c>
      <c r="Z21" s="106">
        <f>SUM(AA21:AF21)</f>
        <v>0</v>
      </c>
      <c r="AA21" s="33">
        <v>0</v>
      </c>
      <c r="AB21" s="33">
        <v>0</v>
      </c>
      <c r="AC21" s="33">
        <v>0</v>
      </c>
      <c r="AD21" s="33">
        <v>0</v>
      </c>
      <c r="AE21" s="33">
        <v>0</v>
      </c>
      <c r="AF21" s="33">
        <v>0</v>
      </c>
      <c r="AG21" s="106">
        <f>SUM(AH21:AM21)</f>
        <v>5</v>
      </c>
      <c r="AH21" s="33">
        <v>0</v>
      </c>
      <c r="AI21" s="33">
        <v>2</v>
      </c>
      <c r="AJ21" s="33">
        <v>3</v>
      </c>
      <c r="AK21" s="33">
        <v>0</v>
      </c>
      <c r="AL21" s="33">
        <v>0</v>
      </c>
      <c r="AM21" s="33">
        <v>0</v>
      </c>
      <c r="AN21" s="120">
        <f>(Z21+AG21)/K21</f>
        <v>0.41666666666666669</v>
      </c>
      <c r="AO21" s="120">
        <f>N21/K21</f>
        <v>0.41666666666666669</v>
      </c>
      <c r="AP21" s="27" t="s">
        <v>93</v>
      </c>
      <c r="AQ21" s="27" t="s">
        <v>85</v>
      </c>
      <c r="AR21" s="35" t="s">
        <v>109</v>
      </c>
      <c r="AS21" s="35" t="s">
        <v>121</v>
      </c>
      <c r="AT21" s="58" t="s">
        <v>94</v>
      </c>
      <c r="AU21" s="35" t="s">
        <v>135</v>
      </c>
      <c r="AV21" s="36">
        <v>0</v>
      </c>
      <c r="AX21" s="43"/>
      <c r="AY21" s="43"/>
      <c r="AZ21" s="43">
        <v>1.147421</v>
      </c>
      <c r="BA21" s="37"/>
      <c r="BB21" s="37"/>
      <c r="BC21" s="123">
        <f t="shared" si="1"/>
        <v>1.147421</v>
      </c>
      <c r="BD21" s="36"/>
      <c r="BE21" s="44"/>
      <c r="BF21" s="44"/>
      <c r="BG21" s="44"/>
      <c r="BH21" s="124">
        <f t="shared" si="2"/>
        <v>1.147421</v>
      </c>
      <c r="BI21" s="45">
        <f>BH21/K21</f>
        <v>9.5618416666666664E-2</v>
      </c>
      <c r="BJ21" s="39" t="s">
        <v>88</v>
      </c>
      <c r="BK21" s="136">
        <v>40</v>
      </c>
      <c r="BL21" s="137">
        <v>10</v>
      </c>
      <c r="BM21" s="137">
        <v>0</v>
      </c>
      <c r="BN21" s="137">
        <v>30</v>
      </c>
      <c r="BO21" s="137">
        <v>20</v>
      </c>
      <c r="BP21" s="137">
        <v>30</v>
      </c>
      <c r="BQ21" s="138">
        <f t="shared" si="3"/>
        <v>50</v>
      </c>
      <c r="BR21" s="138">
        <f t="shared" si="4"/>
        <v>30</v>
      </c>
      <c r="BS21" s="138">
        <f t="shared" si="5"/>
        <v>50</v>
      </c>
      <c r="BT21" s="138">
        <f t="shared" si="6"/>
        <v>130</v>
      </c>
      <c r="BU21" s="2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</row>
    <row r="22" spans="1:114" ht="13.5" hidden="1" customHeight="1">
      <c r="A22" s="25" t="s">
        <v>165</v>
      </c>
      <c r="B22" s="29" t="s">
        <v>166</v>
      </c>
      <c r="C22" s="29" t="s">
        <v>167</v>
      </c>
      <c r="D22" s="29" t="s">
        <v>77</v>
      </c>
      <c r="E22" s="28" t="s">
        <v>78</v>
      </c>
      <c r="F22" s="25" t="s">
        <v>79</v>
      </c>
      <c r="G22" s="27" t="s">
        <v>80</v>
      </c>
      <c r="H22" s="27" t="s">
        <v>80</v>
      </c>
      <c r="I22" s="56" t="s">
        <v>158</v>
      </c>
      <c r="J22" s="28" t="s">
        <v>135</v>
      </c>
      <c r="K22" s="107">
        <v>54</v>
      </c>
      <c r="L22" s="33">
        <v>43</v>
      </c>
      <c r="M22" s="33">
        <v>10</v>
      </c>
      <c r="N22" s="33">
        <v>1</v>
      </c>
      <c r="O22" s="106">
        <f t="shared" si="0"/>
        <v>216</v>
      </c>
      <c r="P22" s="33">
        <v>140</v>
      </c>
      <c r="Q22" s="33">
        <v>72</v>
      </c>
      <c r="R22" s="33">
        <v>4</v>
      </c>
      <c r="S22" s="106">
        <f>SUM(T22:Y22)</f>
        <v>43</v>
      </c>
      <c r="T22" s="33">
        <v>3</v>
      </c>
      <c r="U22" s="33">
        <v>15</v>
      </c>
      <c r="V22" s="33">
        <v>21</v>
      </c>
      <c r="W22" s="33">
        <v>4</v>
      </c>
      <c r="X22" s="33">
        <v>0</v>
      </c>
      <c r="Y22" s="33">
        <v>0</v>
      </c>
      <c r="Z22" s="106">
        <f>SUM(AA22:AF22)</f>
        <v>10</v>
      </c>
      <c r="AA22" s="33">
        <v>3</v>
      </c>
      <c r="AB22" s="33">
        <v>7</v>
      </c>
      <c r="AC22" s="33">
        <v>0</v>
      </c>
      <c r="AD22" s="33">
        <v>0</v>
      </c>
      <c r="AE22" s="33">
        <v>0</v>
      </c>
      <c r="AF22" s="33">
        <v>0</v>
      </c>
      <c r="AG22" s="106">
        <f>SUM(AH22:AM22)</f>
        <v>1</v>
      </c>
      <c r="AH22" s="33">
        <v>0</v>
      </c>
      <c r="AI22" s="33">
        <v>1</v>
      </c>
      <c r="AJ22" s="33">
        <v>0</v>
      </c>
      <c r="AK22" s="33">
        <v>0</v>
      </c>
      <c r="AL22" s="33">
        <v>0</v>
      </c>
      <c r="AM22" s="33">
        <v>0</v>
      </c>
      <c r="AN22" s="120">
        <f>(M22+N22)/K22</f>
        <v>0.20370370370370369</v>
      </c>
      <c r="AO22" s="120">
        <f>N22/K22</f>
        <v>1.8518518518518517E-2</v>
      </c>
      <c r="AP22" s="27" t="s">
        <v>93</v>
      </c>
      <c r="AQ22" s="27" t="s">
        <v>85</v>
      </c>
      <c r="AR22" s="27" t="s">
        <v>158</v>
      </c>
      <c r="AS22" s="27" t="s">
        <v>135</v>
      </c>
      <c r="AT22" s="27" t="s">
        <v>86</v>
      </c>
      <c r="AU22" s="27" t="s">
        <v>134</v>
      </c>
      <c r="AV22" s="36">
        <v>0</v>
      </c>
      <c r="AW22" s="36">
        <v>4.5339999999999998</v>
      </c>
      <c r="AX22" s="36">
        <v>2</v>
      </c>
      <c r="AY22" s="37"/>
      <c r="AZ22" s="37"/>
      <c r="BA22" s="37"/>
      <c r="BB22" s="37"/>
      <c r="BC22" s="123">
        <f t="shared" si="1"/>
        <v>6.5339999999999998</v>
      </c>
      <c r="BD22" s="36" t="s">
        <v>111</v>
      </c>
      <c r="BE22" s="49"/>
      <c r="BF22" s="49"/>
      <c r="BG22" s="49"/>
      <c r="BH22" s="124">
        <f t="shared" si="2"/>
        <v>6.5339999999999998</v>
      </c>
      <c r="BI22" s="45">
        <f>BH22/K22</f>
        <v>0.121</v>
      </c>
      <c r="BJ22" s="39" t="s">
        <v>102</v>
      </c>
      <c r="BK22" s="136">
        <v>40</v>
      </c>
      <c r="BL22" s="137">
        <v>20</v>
      </c>
      <c r="BM22" s="137">
        <v>40</v>
      </c>
      <c r="BN22" s="137">
        <v>70</v>
      </c>
      <c r="BO22" s="137">
        <v>0</v>
      </c>
      <c r="BP22" s="137">
        <v>10</v>
      </c>
      <c r="BQ22" s="138">
        <f t="shared" si="3"/>
        <v>60</v>
      </c>
      <c r="BR22" s="138">
        <f t="shared" si="4"/>
        <v>110</v>
      </c>
      <c r="BS22" s="138">
        <f t="shared" si="5"/>
        <v>10</v>
      </c>
      <c r="BT22" s="138">
        <f t="shared" si="6"/>
        <v>180</v>
      </c>
      <c r="BU22" s="2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</row>
    <row r="23" spans="1:114" ht="13.5" customHeight="1">
      <c r="A23" s="26" t="s">
        <v>168</v>
      </c>
      <c r="B23" s="29" t="s">
        <v>169</v>
      </c>
      <c r="C23" s="29" t="s">
        <v>170</v>
      </c>
      <c r="D23" s="29" t="s">
        <v>127</v>
      </c>
      <c r="E23" s="28" t="s">
        <v>78</v>
      </c>
      <c r="F23" s="24" t="s">
        <v>79</v>
      </c>
      <c r="G23" s="27" t="s">
        <v>80</v>
      </c>
      <c r="H23" s="27" t="s">
        <v>80</v>
      </c>
      <c r="I23" s="56" t="s">
        <v>82</v>
      </c>
      <c r="J23" s="28" t="s">
        <v>134</v>
      </c>
      <c r="K23" s="106">
        <v>28</v>
      </c>
      <c r="L23" s="33">
        <v>17</v>
      </c>
      <c r="M23" s="33">
        <v>9</v>
      </c>
      <c r="N23" s="24">
        <v>2</v>
      </c>
      <c r="O23" s="106">
        <f t="shared" si="0"/>
        <v>128</v>
      </c>
      <c r="P23" s="24">
        <v>77</v>
      </c>
      <c r="Q23" s="24">
        <v>43</v>
      </c>
      <c r="R23" s="24">
        <v>8</v>
      </c>
      <c r="S23" s="106">
        <f>SUM(T23:Y23)</f>
        <v>17</v>
      </c>
      <c r="T23" s="33">
        <v>0</v>
      </c>
      <c r="U23" s="24">
        <v>8</v>
      </c>
      <c r="V23" s="24">
        <v>9</v>
      </c>
      <c r="W23" s="33">
        <v>0</v>
      </c>
      <c r="X23" s="33">
        <v>0</v>
      </c>
      <c r="Y23" s="33">
        <v>0</v>
      </c>
      <c r="Z23" s="106">
        <f>SUM(AA23:AF23)</f>
        <v>9</v>
      </c>
      <c r="AA23" s="24">
        <v>0</v>
      </c>
      <c r="AB23" s="24">
        <v>4</v>
      </c>
      <c r="AC23" s="24">
        <v>4</v>
      </c>
      <c r="AD23" s="24">
        <v>0</v>
      </c>
      <c r="AE23" s="24">
        <v>1</v>
      </c>
      <c r="AF23" s="24">
        <v>0</v>
      </c>
      <c r="AG23" s="106">
        <f>SUM(AH23:AM23)</f>
        <v>2</v>
      </c>
      <c r="AH23" s="33">
        <v>0</v>
      </c>
      <c r="AI23" s="33">
        <v>2</v>
      </c>
      <c r="AJ23" s="33">
        <v>0</v>
      </c>
      <c r="AK23" s="33">
        <v>0</v>
      </c>
      <c r="AL23" s="33">
        <v>0</v>
      </c>
      <c r="AM23" s="33">
        <v>0</v>
      </c>
      <c r="AN23" s="120">
        <f>(M23+N23)/K23</f>
        <v>0.39285714285714285</v>
      </c>
      <c r="AO23" s="120">
        <f>N23/K23</f>
        <v>7.1428571428571425E-2</v>
      </c>
      <c r="AP23" s="27" t="s">
        <v>93</v>
      </c>
      <c r="AQ23" s="29" t="s">
        <v>85</v>
      </c>
      <c r="AR23" s="27" t="s">
        <v>82</v>
      </c>
      <c r="AS23" s="27" t="s">
        <v>134</v>
      </c>
      <c r="AT23" s="27" t="s">
        <v>109</v>
      </c>
      <c r="AU23" s="27" t="s">
        <v>87</v>
      </c>
      <c r="AV23" s="36">
        <v>0</v>
      </c>
      <c r="AW23" s="36"/>
      <c r="AX23" s="36">
        <v>0.8</v>
      </c>
      <c r="AY23" s="36">
        <v>2.3079999999999998</v>
      </c>
      <c r="AZ23" s="36"/>
      <c r="BA23" s="37"/>
      <c r="BB23" s="37"/>
      <c r="BC23" s="123">
        <f t="shared" si="1"/>
        <v>3.1079999999999997</v>
      </c>
      <c r="BD23" s="24"/>
      <c r="BE23" s="24"/>
      <c r="BF23" s="24"/>
      <c r="BG23" s="24"/>
      <c r="BH23" s="124">
        <f t="shared" si="2"/>
        <v>3.1079999999999997</v>
      </c>
      <c r="BI23" s="45">
        <f>BH23/K23</f>
        <v>0.11099999999999999</v>
      </c>
      <c r="BJ23" s="39" t="s">
        <v>122</v>
      </c>
      <c r="BK23" s="136">
        <v>40</v>
      </c>
      <c r="BL23" s="137">
        <v>10</v>
      </c>
      <c r="BM23" s="137">
        <v>10</v>
      </c>
      <c r="BN23" s="137">
        <v>10</v>
      </c>
      <c r="BO23" s="137">
        <v>0</v>
      </c>
      <c r="BP23" s="137">
        <v>10</v>
      </c>
      <c r="BQ23" s="138">
        <f t="shared" si="3"/>
        <v>50</v>
      </c>
      <c r="BR23" s="138">
        <f t="shared" si="4"/>
        <v>20</v>
      </c>
      <c r="BS23" s="138">
        <f t="shared" si="5"/>
        <v>10</v>
      </c>
      <c r="BT23" s="138">
        <f t="shared" si="6"/>
        <v>80</v>
      </c>
      <c r="BU23" s="2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</row>
    <row r="24" spans="1:114" ht="13.5" customHeight="1">
      <c r="A24" s="25" t="s">
        <v>171</v>
      </c>
      <c r="B24" s="29" t="s">
        <v>172</v>
      </c>
      <c r="C24" s="29" t="s">
        <v>170</v>
      </c>
      <c r="D24" s="29" t="s">
        <v>127</v>
      </c>
      <c r="E24" s="28" t="s">
        <v>78</v>
      </c>
      <c r="F24" s="25" t="s">
        <v>79</v>
      </c>
      <c r="G24" s="27" t="s">
        <v>91</v>
      </c>
      <c r="H24" s="27" t="s">
        <v>92</v>
      </c>
      <c r="I24" s="56" t="s">
        <v>100</v>
      </c>
      <c r="J24" s="28" t="s">
        <v>173</v>
      </c>
      <c r="K24" s="111">
        <v>10</v>
      </c>
      <c r="L24" s="33">
        <v>6</v>
      </c>
      <c r="M24" s="33">
        <v>3</v>
      </c>
      <c r="N24" s="33">
        <v>1</v>
      </c>
      <c r="O24" s="106">
        <f t="shared" si="0"/>
        <v>38</v>
      </c>
      <c r="P24" s="33">
        <v>22</v>
      </c>
      <c r="Q24" s="33">
        <v>12</v>
      </c>
      <c r="R24" s="33">
        <v>4</v>
      </c>
      <c r="S24" s="106">
        <f>SUM(T24:Y24)</f>
        <v>6</v>
      </c>
      <c r="T24" s="33">
        <v>0</v>
      </c>
      <c r="U24" s="33">
        <v>4</v>
      </c>
      <c r="V24" s="33">
        <v>2</v>
      </c>
      <c r="W24" s="33">
        <v>0</v>
      </c>
      <c r="X24" s="33">
        <v>0</v>
      </c>
      <c r="Y24" s="33">
        <v>0</v>
      </c>
      <c r="Z24" s="106">
        <f>SUM(AA24:AF24)</f>
        <v>3</v>
      </c>
      <c r="AA24" s="33">
        <v>0</v>
      </c>
      <c r="AB24" s="33">
        <v>3</v>
      </c>
      <c r="AC24" s="33">
        <v>0</v>
      </c>
      <c r="AD24" s="33">
        <v>0</v>
      </c>
      <c r="AE24" s="33">
        <v>0</v>
      </c>
      <c r="AF24" s="33">
        <v>0</v>
      </c>
      <c r="AG24" s="106">
        <f>SUM(AH24:AM24)</f>
        <v>1</v>
      </c>
      <c r="AH24" s="33">
        <v>0</v>
      </c>
      <c r="AI24" s="33">
        <v>1</v>
      </c>
      <c r="AJ24" s="33">
        <v>0</v>
      </c>
      <c r="AK24" s="33">
        <v>0</v>
      </c>
      <c r="AL24" s="33">
        <v>0</v>
      </c>
      <c r="AM24" s="33">
        <v>0</v>
      </c>
      <c r="AN24" s="120">
        <f>(Z24+AG24)/K24</f>
        <v>0.4</v>
      </c>
      <c r="AO24" s="120">
        <f>N24/K24</f>
        <v>0.1</v>
      </c>
      <c r="AP24" s="27" t="s">
        <v>93</v>
      </c>
      <c r="AQ24" s="27" t="s">
        <v>85</v>
      </c>
      <c r="AR24" s="27" t="s">
        <v>100</v>
      </c>
      <c r="AS24" s="27" t="s">
        <v>134</v>
      </c>
      <c r="AT24" s="27" t="s">
        <v>82</v>
      </c>
      <c r="AU24" s="27" t="s">
        <v>119</v>
      </c>
      <c r="AV24" s="36">
        <v>0</v>
      </c>
      <c r="AW24" s="142"/>
      <c r="AX24" s="142">
        <v>0.84311570000000002</v>
      </c>
      <c r="AY24" s="43"/>
      <c r="AZ24" s="37"/>
      <c r="BA24" s="37"/>
      <c r="BB24" s="37"/>
      <c r="BC24" s="123">
        <f t="shared" si="1"/>
        <v>0.84311570000000002</v>
      </c>
      <c r="BD24" s="36" t="s">
        <v>111</v>
      </c>
      <c r="BE24" s="44"/>
      <c r="BF24" s="44">
        <v>0.2</v>
      </c>
      <c r="BG24" s="44"/>
      <c r="BH24" s="124">
        <f t="shared" si="2"/>
        <v>1.0431157</v>
      </c>
      <c r="BI24" s="45">
        <f>BH24/K24</f>
        <v>0.10431156999999999</v>
      </c>
      <c r="BJ24" s="39" t="s">
        <v>122</v>
      </c>
      <c r="BK24" s="136">
        <v>40</v>
      </c>
      <c r="BL24" s="137">
        <v>10</v>
      </c>
      <c r="BM24" s="137">
        <v>0</v>
      </c>
      <c r="BN24" s="137">
        <v>10</v>
      </c>
      <c r="BO24" s="137">
        <v>0</v>
      </c>
      <c r="BP24" s="137">
        <v>20</v>
      </c>
      <c r="BQ24" s="138">
        <f t="shared" si="3"/>
        <v>50</v>
      </c>
      <c r="BR24" s="138">
        <f t="shared" si="4"/>
        <v>10</v>
      </c>
      <c r="BS24" s="138">
        <f t="shared" si="5"/>
        <v>20</v>
      </c>
      <c r="BT24" s="138">
        <f t="shared" si="6"/>
        <v>80</v>
      </c>
      <c r="BU24" s="27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</row>
    <row r="25" spans="1:114" ht="13.5" customHeight="1">
      <c r="A25" s="25" t="s">
        <v>174</v>
      </c>
      <c r="B25" s="30" t="s">
        <v>175</v>
      </c>
      <c r="C25" s="30" t="s">
        <v>176</v>
      </c>
      <c r="D25" s="30" t="s">
        <v>127</v>
      </c>
      <c r="E25" s="28" t="s">
        <v>78</v>
      </c>
      <c r="F25" s="25" t="s">
        <v>108</v>
      </c>
      <c r="G25" s="30" t="s">
        <v>92</v>
      </c>
      <c r="H25" s="30" t="s">
        <v>92</v>
      </c>
      <c r="I25" s="58" t="s">
        <v>94</v>
      </c>
      <c r="J25" s="58" t="s">
        <v>87</v>
      </c>
      <c r="K25" s="106">
        <v>0</v>
      </c>
      <c r="L25" s="33">
        <v>0</v>
      </c>
      <c r="M25" s="33">
        <v>0</v>
      </c>
      <c r="N25" s="33">
        <v>4</v>
      </c>
      <c r="O25" s="106">
        <f t="shared" si="0"/>
        <v>8</v>
      </c>
      <c r="P25" s="33">
        <v>0</v>
      </c>
      <c r="Q25" s="33">
        <v>0</v>
      </c>
      <c r="R25" s="33">
        <v>8</v>
      </c>
      <c r="S25" s="106">
        <v>0</v>
      </c>
      <c r="T25" s="33">
        <v>0</v>
      </c>
      <c r="U25" s="33">
        <v>0</v>
      </c>
      <c r="V25" s="33">
        <v>0</v>
      </c>
      <c r="W25" s="33">
        <v>0</v>
      </c>
      <c r="X25" s="33">
        <v>0</v>
      </c>
      <c r="Y25" s="33">
        <v>0</v>
      </c>
      <c r="Z25" s="106">
        <v>0</v>
      </c>
      <c r="AA25" s="33">
        <v>0</v>
      </c>
      <c r="AB25" s="33">
        <v>0</v>
      </c>
      <c r="AC25" s="33">
        <v>0</v>
      </c>
      <c r="AD25" s="33">
        <v>0</v>
      </c>
      <c r="AE25" s="33">
        <v>0</v>
      </c>
      <c r="AF25" s="33">
        <v>0</v>
      </c>
      <c r="AG25" s="106">
        <v>0</v>
      </c>
      <c r="AH25" s="33">
        <v>0</v>
      </c>
      <c r="AI25" s="33">
        <v>4</v>
      </c>
      <c r="AJ25" s="33">
        <v>0</v>
      </c>
      <c r="AK25" s="33">
        <v>0</v>
      </c>
      <c r="AL25" s="33">
        <v>0</v>
      </c>
      <c r="AM25" s="33">
        <v>0</v>
      </c>
      <c r="AN25" s="120">
        <f>(M25+N25)/BV25</f>
        <v>1</v>
      </c>
      <c r="AO25" s="120">
        <f>N25/BV25</f>
        <v>1</v>
      </c>
      <c r="AP25" s="27" t="s">
        <v>93</v>
      </c>
      <c r="AQ25" s="27" t="s">
        <v>85</v>
      </c>
      <c r="AR25" s="58" t="s">
        <v>94</v>
      </c>
      <c r="AS25" s="58" t="s">
        <v>87</v>
      </c>
      <c r="AT25" s="58" t="s">
        <v>94</v>
      </c>
      <c r="AU25" s="35" t="s">
        <v>119</v>
      </c>
      <c r="AV25" s="36">
        <v>0</v>
      </c>
      <c r="AW25" s="43"/>
      <c r="AX25" s="43"/>
      <c r="AY25" s="43"/>
      <c r="BA25" s="43">
        <v>0.417244</v>
      </c>
      <c r="BC25" s="123">
        <f t="shared" si="1"/>
        <v>0.417244</v>
      </c>
      <c r="BD25" s="36" t="s">
        <v>111</v>
      </c>
      <c r="BE25" s="44"/>
      <c r="BF25" s="44"/>
      <c r="BG25" s="44"/>
      <c r="BH25" s="124">
        <f t="shared" si="2"/>
        <v>0.417244</v>
      </c>
      <c r="BI25" s="45">
        <f>BH25/BV25</f>
        <v>0.104311</v>
      </c>
      <c r="BJ25" s="39" t="s">
        <v>88</v>
      </c>
      <c r="BK25" s="136">
        <v>40</v>
      </c>
      <c r="BL25" s="137">
        <v>10</v>
      </c>
      <c r="BM25" s="137">
        <v>50</v>
      </c>
      <c r="BN25" s="137">
        <v>10</v>
      </c>
      <c r="BO25" s="137">
        <v>20</v>
      </c>
      <c r="BP25" s="137">
        <v>30</v>
      </c>
      <c r="BQ25" s="138">
        <f t="shared" si="3"/>
        <v>50</v>
      </c>
      <c r="BR25" s="138">
        <f t="shared" si="4"/>
        <v>60</v>
      </c>
      <c r="BS25" s="138">
        <f t="shared" si="5"/>
        <v>50</v>
      </c>
      <c r="BT25" s="138">
        <f t="shared" si="6"/>
        <v>160</v>
      </c>
      <c r="BU25" s="27" t="s">
        <v>177</v>
      </c>
      <c r="BV25" s="202">
        <v>4</v>
      </c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</row>
    <row r="26" spans="1:114" ht="13.5" hidden="1" customHeight="1">
      <c r="A26" s="24" t="s">
        <v>178</v>
      </c>
      <c r="B26" s="29" t="s">
        <v>179</v>
      </c>
      <c r="C26" s="29" t="s">
        <v>180</v>
      </c>
      <c r="D26" s="29" t="s">
        <v>117</v>
      </c>
      <c r="E26" s="28" t="s">
        <v>118</v>
      </c>
      <c r="F26" s="24" t="s">
        <v>79</v>
      </c>
      <c r="G26" s="27" t="s">
        <v>80</v>
      </c>
      <c r="H26" s="27" t="s">
        <v>80</v>
      </c>
      <c r="I26" s="56" t="s">
        <v>109</v>
      </c>
      <c r="J26" s="28" t="s">
        <v>87</v>
      </c>
      <c r="K26" s="106">
        <v>0</v>
      </c>
      <c r="L26" s="33">
        <v>17</v>
      </c>
      <c r="M26" s="33">
        <v>8</v>
      </c>
      <c r="N26" s="24">
        <v>0</v>
      </c>
      <c r="O26" s="106">
        <f t="shared" si="0"/>
        <v>106</v>
      </c>
      <c r="P26" s="24">
        <v>72</v>
      </c>
      <c r="Q26" s="24">
        <v>34</v>
      </c>
      <c r="R26" s="24">
        <v>0</v>
      </c>
      <c r="S26" s="106">
        <v>0</v>
      </c>
      <c r="T26" s="33">
        <v>0</v>
      </c>
      <c r="U26" s="24">
        <v>13</v>
      </c>
      <c r="V26" s="24">
        <v>4</v>
      </c>
      <c r="W26" s="33">
        <v>0</v>
      </c>
      <c r="X26" s="33">
        <v>0</v>
      </c>
      <c r="Y26" s="33">
        <v>0</v>
      </c>
      <c r="Z26" s="106">
        <v>0</v>
      </c>
      <c r="AA26" s="24">
        <v>0</v>
      </c>
      <c r="AB26" s="24">
        <v>7</v>
      </c>
      <c r="AC26" s="24">
        <v>0</v>
      </c>
      <c r="AD26" s="24">
        <v>1</v>
      </c>
      <c r="AE26" s="24">
        <v>0</v>
      </c>
      <c r="AF26" s="24">
        <v>0</v>
      </c>
      <c r="AG26" s="106">
        <f t="shared" ref="AG26:AG39" si="7">SUM(AH26:AM26)</f>
        <v>0</v>
      </c>
      <c r="AH26" s="33">
        <v>0</v>
      </c>
      <c r="AI26" s="33">
        <v>0</v>
      </c>
      <c r="AJ26" s="33">
        <v>0</v>
      </c>
      <c r="AK26" s="33">
        <v>0</v>
      </c>
      <c r="AL26" s="33">
        <v>0</v>
      </c>
      <c r="AM26" s="33">
        <v>0</v>
      </c>
      <c r="AN26" s="120">
        <f>(M26+N26)/BV26</f>
        <v>0.32</v>
      </c>
      <c r="AO26" s="120">
        <f>N26/BV26</f>
        <v>0</v>
      </c>
      <c r="AP26" s="27" t="s">
        <v>93</v>
      </c>
      <c r="AQ26" s="29" t="s">
        <v>85</v>
      </c>
      <c r="AR26" s="27" t="s">
        <v>109</v>
      </c>
      <c r="AS26" s="27" t="s">
        <v>87</v>
      </c>
      <c r="AT26" s="27" t="s">
        <v>120</v>
      </c>
      <c r="AU26" s="27" t="s">
        <v>119</v>
      </c>
      <c r="AV26" s="36">
        <v>0</v>
      </c>
      <c r="AW26" s="36"/>
      <c r="AX26" s="37"/>
      <c r="AY26" s="36"/>
      <c r="AZ26" s="36">
        <v>2.448</v>
      </c>
      <c r="BA26" s="37"/>
      <c r="BB26" s="37"/>
      <c r="BC26" s="123">
        <f t="shared" si="1"/>
        <v>2.448</v>
      </c>
      <c r="BD26" s="24"/>
      <c r="BE26" s="24"/>
      <c r="BF26" s="24"/>
      <c r="BG26" s="24"/>
      <c r="BH26" s="124">
        <f t="shared" si="2"/>
        <v>2.448</v>
      </c>
      <c r="BI26" s="45">
        <f>BH26/BV26</f>
        <v>9.7919999999999993E-2</v>
      </c>
      <c r="BJ26" s="39" t="s">
        <v>88</v>
      </c>
      <c r="BK26" s="143">
        <v>20</v>
      </c>
      <c r="BL26" s="144">
        <v>30</v>
      </c>
      <c r="BM26" s="144">
        <v>10</v>
      </c>
      <c r="BN26" s="144">
        <v>30</v>
      </c>
      <c r="BO26" s="144">
        <v>20</v>
      </c>
      <c r="BP26" s="144">
        <v>10</v>
      </c>
      <c r="BQ26" s="138">
        <f t="shared" si="3"/>
        <v>50</v>
      </c>
      <c r="BR26" s="138">
        <f t="shared" si="4"/>
        <v>40</v>
      </c>
      <c r="BS26" s="138">
        <f t="shared" si="5"/>
        <v>30</v>
      </c>
      <c r="BT26" s="138">
        <f t="shared" si="6"/>
        <v>120</v>
      </c>
      <c r="BU26" s="28" t="s">
        <v>181</v>
      </c>
      <c r="BV26" s="202">
        <v>25</v>
      </c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</row>
    <row r="27" spans="1:114" ht="13.5" hidden="1" customHeight="1">
      <c r="A27" s="25" t="s">
        <v>182</v>
      </c>
      <c r="B27" s="29" t="s">
        <v>183</v>
      </c>
      <c r="C27" s="29" t="s">
        <v>180</v>
      </c>
      <c r="D27" s="29" t="s">
        <v>117</v>
      </c>
      <c r="E27" s="28" t="s">
        <v>118</v>
      </c>
      <c r="F27" s="25" t="s">
        <v>79</v>
      </c>
      <c r="G27" s="27" t="s">
        <v>80</v>
      </c>
      <c r="H27" s="27" t="s">
        <v>81</v>
      </c>
      <c r="I27" s="56" t="s">
        <v>109</v>
      </c>
      <c r="J27" s="28" t="s">
        <v>87</v>
      </c>
      <c r="K27" s="107">
        <v>0</v>
      </c>
      <c r="L27" s="33">
        <v>6</v>
      </c>
      <c r="M27" s="33">
        <v>0</v>
      </c>
      <c r="N27" s="33">
        <v>0</v>
      </c>
      <c r="O27" s="106">
        <f t="shared" si="0"/>
        <v>24</v>
      </c>
      <c r="P27" s="33">
        <v>24</v>
      </c>
      <c r="Q27" s="33">
        <v>0</v>
      </c>
      <c r="R27" s="33">
        <v>0</v>
      </c>
      <c r="S27" s="106">
        <v>0</v>
      </c>
      <c r="T27" s="33">
        <v>0</v>
      </c>
      <c r="U27" s="33">
        <v>6</v>
      </c>
      <c r="V27" s="33">
        <v>0</v>
      </c>
      <c r="W27" s="33">
        <v>0</v>
      </c>
      <c r="X27" s="33">
        <v>0</v>
      </c>
      <c r="Y27" s="33">
        <v>0</v>
      </c>
      <c r="Z27" s="106">
        <v>0</v>
      </c>
      <c r="AA27" s="33">
        <v>0</v>
      </c>
      <c r="AB27" s="33">
        <v>0</v>
      </c>
      <c r="AC27" s="33">
        <v>0</v>
      </c>
      <c r="AD27" s="33">
        <v>0</v>
      </c>
      <c r="AE27" s="33">
        <v>0</v>
      </c>
      <c r="AF27" s="33">
        <v>0</v>
      </c>
      <c r="AG27" s="106">
        <f t="shared" si="7"/>
        <v>0</v>
      </c>
      <c r="AH27" s="33">
        <v>0</v>
      </c>
      <c r="AI27" s="33">
        <v>0</v>
      </c>
      <c r="AJ27" s="33">
        <v>0</v>
      </c>
      <c r="AK27" s="33">
        <v>0</v>
      </c>
      <c r="AL27" s="33">
        <v>0</v>
      </c>
      <c r="AM27" s="33">
        <v>0</v>
      </c>
      <c r="AN27" s="120">
        <f>(M27+N27)/BV27</f>
        <v>0</v>
      </c>
      <c r="AO27" s="120">
        <f>N27/BV27</f>
        <v>0</v>
      </c>
      <c r="AP27" s="27" t="s">
        <v>84</v>
      </c>
      <c r="AQ27" s="29" t="s">
        <v>85</v>
      </c>
      <c r="AR27" s="27" t="s">
        <v>109</v>
      </c>
      <c r="AS27" s="27" t="s">
        <v>87</v>
      </c>
      <c r="AT27" s="27" t="s">
        <v>120</v>
      </c>
      <c r="AU27" s="27" t="s">
        <v>119</v>
      </c>
      <c r="AV27" s="36">
        <v>0</v>
      </c>
      <c r="AW27" s="37"/>
      <c r="AX27" s="37"/>
      <c r="AY27" s="36"/>
      <c r="AZ27" s="36">
        <v>0.48599999999999999</v>
      </c>
      <c r="BA27" s="37"/>
      <c r="BB27" s="37"/>
      <c r="BC27" s="123">
        <f t="shared" si="1"/>
        <v>0.48599999999999999</v>
      </c>
      <c r="BD27" s="36"/>
      <c r="BE27" s="49"/>
      <c r="BF27" s="49"/>
      <c r="BG27" s="49"/>
      <c r="BH27" s="124">
        <f t="shared" si="2"/>
        <v>0.48599999999999999</v>
      </c>
      <c r="BI27" s="45">
        <f>BH27/BV27</f>
        <v>8.1000000000000003E-2</v>
      </c>
      <c r="BJ27" s="39" t="s">
        <v>88</v>
      </c>
      <c r="BK27" s="136">
        <v>20</v>
      </c>
      <c r="BL27" s="137">
        <v>30</v>
      </c>
      <c r="BM27" s="137">
        <v>10</v>
      </c>
      <c r="BN27" s="137">
        <v>30</v>
      </c>
      <c r="BO27" s="137">
        <v>20</v>
      </c>
      <c r="BP27" s="137">
        <v>10</v>
      </c>
      <c r="BQ27" s="138">
        <f t="shared" si="3"/>
        <v>50</v>
      </c>
      <c r="BR27" s="138">
        <f t="shared" si="4"/>
        <v>40</v>
      </c>
      <c r="BS27" s="138">
        <f t="shared" si="5"/>
        <v>30</v>
      </c>
      <c r="BT27" s="138">
        <f t="shared" si="6"/>
        <v>120</v>
      </c>
      <c r="BU27" s="27" t="s">
        <v>184</v>
      </c>
      <c r="BV27" s="202">
        <v>6</v>
      </c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</row>
    <row r="28" spans="1:114" ht="13.5" hidden="1" customHeight="1">
      <c r="A28" s="25" t="s">
        <v>185</v>
      </c>
      <c r="B28" s="29" t="s">
        <v>186</v>
      </c>
      <c r="C28" s="29" t="s">
        <v>180</v>
      </c>
      <c r="D28" s="29" t="s">
        <v>117</v>
      </c>
      <c r="E28" s="28" t="s">
        <v>118</v>
      </c>
      <c r="F28" s="25" t="s">
        <v>79</v>
      </c>
      <c r="G28" s="27" t="s">
        <v>80</v>
      </c>
      <c r="H28" s="27" t="s">
        <v>80</v>
      </c>
      <c r="I28" s="31" t="s">
        <v>86</v>
      </c>
      <c r="J28" s="47" t="s">
        <v>87</v>
      </c>
      <c r="K28" s="106">
        <v>13</v>
      </c>
      <c r="L28" s="33">
        <v>6</v>
      </c>
      <c r="M28" s="33">
        <v>7</v>
      </c>
      <c r="N28" s="33">
        <v>0</v>
      </c>
      <c r="O28" s="106">
        <f t="shared" si="0"/>
        <v>60</v>
      </c>
      <c r="P28" s="33">
        <v>24</v>
      </c>
      <c r="Q28" s="33">
        <v>36</v>
      </c>
      <c r="R28" s="33">
        <v>0</v>
      </c>
      <c r="S28" s="106">
        <f>SUM(T28:Y28)</f>
        <v>6</v>
      </c>
      <c r="T28" s="33">
        <v>0</v>
      </c>
      <c r="U28" s="33">
        <v>2</v>
      </c>
      <c r="V28" s="33">
        <v>4</v>
      </c>
      <c r="W28" s="33">
        <v>0</v>
      </c>
      <c r="X28" s="33">
        <v>0</v>
      </c>
      <c r="Y28" s="33">
        <v>0</v>
      </c>
      <c r="Z28" s="106">
        <f>SUM(AA28:AF28)</f>
        <v>7</v>
      </c>
      <c r="AA28" s="33">
        <v>0</v>
      </c>
      <c r="AB28" s="33">
        <v>3</v>
      </c>
      <c r="AC28" s="33">
        <v>0</v>
      </c>
      <c r="AD28" s="33">
        <v>4</v>
      </c>
      <c r="AE28" s="33">
        <v>0</v>
      </c>
      <c r="AF28" s="33">
        <v>0</v>
      </c>
      <c r="AG28" s="106">
        <f t="shared" si="7"/>
        <v>0</v>
      </c>
      <c r="AH28" s="33">
        <v>0</v>
      </c>
      <c r="AI28" s="33">
        <v>0</v>
      </c>
      <c r="AJ28" s="33">
        <v>0</v>
      </c>
      <c r="AK28" s="33">
        <v>0</v>
      </c>
      <c r="AL28" s="33">
        <v>0</v>
      </c>
      <c r="AM28" s="33">
        <v>0</v>
      </c>
      <c r="AN28" s="120">
        <f>(M28+N28)/K28</f>
        <v>0.53846153846153844</v>
      </c>
      <c r="AO28" s="120">
        <f>N28/K28</f>
        <v>0</v>
      </c>
      <c r="AP28" s="27" t="s">
        <v>93</v>
      </c>
      <c r="AQ28" s="29" t="s">
        <v>85</v>
      </c>
      <c r="AR28" s="31" t="s">
        <v>86</v>
      </c>
      <c r="AS28" s="35" t="s">
        <v>87</v>
      </c>
      <c r="AT28" s="35" t="s">
        <v>109</v>
      </c>
      <c r="AU28" s="27" t="s">
        <v>119</v>
      </c>
      <c r="AV28" s="36">
        <v>0</v>
      </c>
      <c r="AW28" s="126"/>
      <c r="AX28" s="43"/>
      <c r="AY28" s="43">
        <v>1.274</v>
      </c>
      <c r="AZ28" s="43"/>
      <c r="BA28" s="37"/>
      <c r="BB28" s="37"/>
      <c r="BC28" s="123">
        <f t="shared" si="1"/>
        <v>1.274</v>
      </c>
      <c r="BD28" s="36" t="s">
        <v>111</v>
      </c>
      <c r="BE28" s="49"/>
      <c r="BF28" s="49"/>
      <c r="BG28" s="49"/>
      <c r="BH28" s="124">
        <f t="shared" si="2"/>
        <v>1.274</v>
      </c>
      <c r="BI28" s="45">
        <f>BH28/K28</f>
        <v>9.8000000000000004E-2</v>
      </c>
      <c r="BJ28" s="39" t="s">
        <v>88</v>
      </c>
      <c r="BK28" s="136">
        <v>20</v>
      </c>
      <c r="BL28" s="137">
        <v>30</v>
      </c>
      <c r="BM28" s="137">
        <v>10</v>
      </c>
      <c r="BN28" s="137">
        <v>30</v>
      </c>
      <c r="BO28" s="137">
        <v>0</v>
      </c>
      <c r="BP28" s="137">
        <v>10</v>
      </c>
      <c r="BQ28" s="138">
        <f t="shared" si="3"/>
        <v>50</v>
      </c>
      <c r="BR28" s="138">
        <f t="shared" si="4"/>
        <v>40</v>
      </c>
      <c r="BS28" s="138">
        <f t="shared" si="5"/>
        <v>10</v>
      </c>
      <c r="BT28" s="138">
        <f t="shared" si="6"/>
        <v>100</v>
      </c>
      <c r="BU28" s="27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</row>
    <row r="29" spans="1:114" ht="13.5" hidden="1" customHeight="1">
      <c r="A29" s="25" t="s">
        <v>187</v>
      </c>
      <c r="B29" s="29" t="s">
        <v>188</v>
      </c>
      <c r="C29" s="29" t="s">
        <v>180</v>
      </c>
      <c r="D29" s="29" t="s">
        <v>117</v>
      </c>
      <c r="E29" s="28" t="s">
        <v>118</v>
      </c>
      <c r="F29" s="26" t="s">
        <v>79</v>
      </c>
      <c r="G29" s="27" t="s">
        <v>80</v>
      </c>
      <c r="H29" s="27" t="s">
        <v>81</v>
      </c>
      <c r="I29" s="31" t="s">
        <v>109</v>
      </c>
      <c r="J29" s="28" t="s">
        <v>140</v>
      </c>
      <c r="K29" s="107">
        <v>0</v>
      </c>
      <c r="L29" s="33">
        <v>12</v>
      </c>
      <c r="M29" s="33">
        <v>0</v>
      </c>
      <c r="N29" s="33">
        <v>0</v>
      </c>
      <c r="O29" s="106">
        <f t="shared" si="0"/>
        <v>54</v>
      </c>
      <c r="P29" s="33">
        <v>54</v>
      </c>
      <c r="Q29" s="33">
        <v>0</v>
      </c>
      <c r="R29" s="33">
        <v>0</v>
      </c>
      <c r="S29" s="106">
        <v>0</v>
      </c>
      <c r="T29" s="33">
        <v>0</v>
      </c>
      <c r="U29" s="33">
        <v>8</v>
      </c>
      <c r="V29" s="33">
        <v>4</v>
      </c>
      <c r="W29" s="33">
        <v>0</v>
      </c>
      <c r="X29" s="33">
        <v>0</v>
      </c>
      <c r="Y29" s="33">
        <v>0</v>
      </c>
      <c r="Z29" s="106">
        <v>0</v>
      </c>
      <c r="AA29" s="33">
        <v>0</v>
      </c>
      <c r="AB29" s="33">
        <v>0</v>
      </c>
      <c r="AC29" s="33">
        <v>0</v>
      </c>
      <c r="AD29" s="33">
        <v>0</v>
      </c>
      <c r="AE29" s="33">
        <v>0</v>
      </c>
      <c r="AF29" s="33">
        <v>0</v>
      </c>
      <c r="AG29" s="106">
        <f t="shared" si="7"/>
        <v>0</v>
      </c>
      <c r="AH29" s="33">
        <v>0</v>
      </c>
      <c r="AI29" s="33">
        <v>0</v>
      </c>
      <c r="AJ29" s="33">
        <v>0</v>
      </c>
      <c r="AK29" s="33">
        <v>0</v>
      </c>
      <c r="AL29" s="33">
        <v>0</v>
      </c>
      <c r="AM29" s="33">
        <v>0</v>
      </c>
      <c r="AN29" s="120">
        <f>(M29+N29)/BV29</f>
        <v>0</v>
      </c>
      <c r="AO29" s="120">
        <f>N29/BV29</f>
        <v>0</v>
      </c>
      <c r="AP29" s="27" t="s">
        <v>84</v>
      </c>
      <c r="AQ29" s="29" t="s">
        <v>85</v>
      </c>
      <c r="AR29" s="35" t="s">
        <v>109</v>
      </c>
      <c r="AS29" s="27" t="s">
        <v>140</v>
      </c>
      <c r="AT29" s="35" t="s">
        <v>120</v>
      </c>
      <c r="AU29" s="27" t="s">
        <v>99</v>
      </c>
      <c r="AV29" s="36">
        <v>0</v>
      </c>
      <c r="AW29" s="37"/>
      <c r="AX29" s="43"/>
      <c r="AY29" s="37"/>
      <c r="AZ29" s="43">
        <v>0.97199999999999998</v>
      </c>
      <c r="BA29" s="37"/>
      <c r="BB29" s="37"/>
      <c r="BC29" s="123">
        <f t="shared" si="1"/>
        <v>0.97199999999999998</v>
      </c>
      <c r="BD29" s="36"/>
      <c r="BE29" s="49"/>
      <c r="BF29" s="49"/>
      <c r="BG29" s="49"/>
      <c r="BH29" s="124">
        <f t="shared" si="2"/>
        <v>0.97199999999999998</v>
      </c>
      <c r="BI29" s="45">
        <f>BH29/BV29</f>
        <v>8.1000000000000003E-2</v>
      </c>
      <c r="BJ29" s="39" t="s">
        <v>88</v>
      </c>
      <c r="BK29" s="136">
        <v>20</v>
      </c>
      <c r="BL29" s="137">
        <v>30</v>
      </c>
      <c r="BM29" s="137">
        <v>10</v>
      </c>
      <c r="BN29" s="137">
        <v>30</v>
      </c>
      <c r="BO29" s="137">
        <v>0</v>
      </c>
      <c r="BP29" s="137">
        <v>10</v>
      </c>
      <c r="BQ29" s="138">
        <f t="shared" si="3"/>
        <v>50</v>
      </c>
      <c r="BR29" s="138">
        <f t="shared" si="4"/>
        <v>40</v>
      </c>
      <c r="BS29" s="138">
        <f t="shared" si="5"/>
        <v>10</v>
      </c>
      <c r="BT29" s="138">
        <f t="shared" si="6"/>
        <v>100</v>
      </c>
      <c r="BU29" s="27" t="s">
        <v>189</v>
      </c>
      <c r="BV29" s="202">
        <v>12</v>
      </c>
      <c r="BW29" s="8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</row>
    <row r="30" spans="1:114" ht="13.5" hidden="1" customHeight="1">
      <c r="A30" s="25" t="s">
        <v>190</v>
      </c>
      <c r="B30" s="29" t="s">
        <v>191</v>
      </c>
      <c r="C30" s="29" t="s">
        <v>180</v>
      </c>
      <c r="D30" s="29" t="s">
        <v>117</v>
      </c>
      <c r="E30" s="28" t="s">
        <v>118</v>
      </c>
      <c r="F30" s="26" t="s">
        <v>79</v>
      </c>
      <c r="G30" s="27" t="s">
        <v>80</v>
      </c>
      <c r="H30" s="27" t="s">
        <v>80</v>
      </c>
      <c r="I30" s="31" t="s">
        <v>109</v>
      </c>
      <c r="J30" s="28" t="s">
        <v>140</v>
      </c>
      <c r="K30" s="107">
        <v>0</v>
      </c>
      <c r="L30" s="33">
        <v>25</v>
      </c>
      <c r="M30" s="33">
        <v>13</v>
      </c>
      <c r="N30" s="33">
        <v>0</v>
      </c>
      <c r="O30" s="106">
        <f t="shared" si="0"/>
        <v>165</v>
      </c>
      <c r="P30" s="33">
        <v>106</v>
      </c>
      <c r="Q30" s="33">
        <v>59</v>
      </c>
      <c r="R30" s="33">
        <v>0</v>
      </c>
      <c r="S30" s="106">
        <v>0</v>
      </c>
      <c r="T30" s="33">
        <v>0</v>
      </c>
      <c r="U30" s="33">
        <v>19</v>
      </c>
      <c r="V30" s="33">
        <v>6</v>
      </c>
      <c r="W30" s="33">
        <v>0</v>
      </c>
      <c r="X30" s="33">
        <v>0</v>
      </c>
      <c r="Y30" s="33">
        <v>0</v>
      </c>
      <c r="Z30" s="106">
        <v>0</v>
      </c>
      <c r="AA30" s="33">
        <v>0</v>
      </c>
      <c r="AB30" s="33">
        <v>8</v>
      </c>
      <c r="AC30" s="33">
        <v>3</v>
      </c>
      <c r="AD30" s="33">
        <v>2</v>
      </c>
      <c r="AE30" s="33">
        <v>0</v>
      </c>
      <c r="AF30" s="33">
        <v>0</v>
      </c>
      <c r="AG30" s="106">
        <f t="shared" si="7"/>
        <v>0</v>
      </c>
      <c r="AH30" s="33">
        <v>0</v>
      </c>
      <c r="AI30" s="33">
        <v>0</v>
      </c>
      <c r="AJ30" s="33">
        <v>0</v>
      </c>
      <c r="AK30" s="33">
        <v>0</v>
      </c>
      <c r="AL30" s="33">
        <v>0</v>
      </c>
      <c r="AM30" s="33">
        <v>0</v>
      </c>
      <c r="AN30" s="120">
        <f>(M30+N30)/BV30</f>
        <v>0.34210526315789475</v>
      </c>
      <c r="AO30" s="120">
        <f>N30/BV30</f>
        <v>0</v>
      </c>
      <c r="AP30" s="27" t="s">
        <v>93</v>
      </c>
      <c r="AQ30" s="29" t="s">
        <v>85</v>
      </c>
      <c r="AR30" s="35" t="s">
        <v>109</v>
      </c>
      <c r="AS30" s="27" t="s">
        <v>140</v>
      </c>
      <c r="AT30" s="35" t="s">
        <v>120</v>
      </c>
      <c r="AU30" s="27" t="s">
        <v>99</v>
      </c>
      <c r="AV30" s="36">
        <v>0</v>
      </c>
      <c r="AW30" s="43"/>
      <c r="AX30" s="43"/>
      <c r="AY30" s="36"/>
      <c r="AZ30" s="43">
        <v>0.6</v>
      </c>
      <c r="BA30" s="36">
        <v>3.1230000000000002</v>
      </c>
      <c r="BB30" s="36"/>
      <c r="BC30" s="123">
        <f t="shared" si="1"/>
        <v>3.7230000000000003</v>
      </c>
      <c r="BD30" s="36"/>
      <c r="BE30" s="49"/>
      <c r="BF30" s="49"/>
      <c r="BG30" s="49"/>
      <c r="BH30" s="124">
        <f t="shared" si="2"/>
        <v>3.7230000000000003</v>
      </c>
      <c r="BI30" s="45">
        <f>BH30/BV30</f>
        <v>9.7973684210526324E-2</v>
      </c>
      <c r="BJ30" s="39" t="s">
        <v>88</v>
      </c>
      <c r="BK30" s="136">
        <v>20</v>
      </c>
      <c r="BL30" s="137">
        <v>30</v>
      </c>
      <c r="BM30" s="137">
        <v>10</v>
      </c>
      <c r="BN30" s="137">
        <v>30</v>
      </c>
      <c r="BO30" s="137">
        <v>0</v>
      </c>
      <c r="BP30" s="137">
        <v>10</v>
      </c>
      <c r="BQ30" s="138">
        <f t="shared" si="3"/>
        <v>50</v>
      </c>
      <c r="BR30" s="138">
        <f t="shared" si="4"/>
        <v>40</v>
      </c>
      <c r="BS30" s="138">
        <f t="shared" si="5"/>
        <v>10</v>
      </c>
      <c r="BT30" s="138">
        <f t="shared" si="6"/>
        <v>100</v>
      </c>
      <c r="BU30" s="27" t="s">
        <v>192</v>
      </c>
      <c r="BV30" s="202">
        <v>38</v>
      </c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</row>
    <row r="31" spans="1:114" ht="13.5" hidden="1" customHeight="1">
      <c r="A31" s="26" t="s">
        <v>193</v>
      </c>
      <c r="B31" s="29" t="s">
        <v>194</v>
      </c>
      <c r="C31" s="29" t="s">
        <v>180</v>
      </c>
      <c r="D31" s="29" t="s">
        <v>117</v>
      </c>
      <c r="E31" s="28" t="s">
        <v>118</v>
      </c>
      <c r="F31" s="26" t="s">
        <v>108</v>
      </c>
      <c r="G31" s="27" t="s">
        <v>80</v>
      </c>
      <c r="H31" s="27" t="s">
        <v>80</v>
      </c>
      <c r="I31" s="31" t="s">
        <v>158</v>
      </c>
      <c r="J31" s="28" t="s">
        <v>121</v>
      </c>
      <c r="K31" s="106">
        <v>13</v>
      </c>
      <c r="L31" s="48">
        <v>13</v>
      </c>
      <c r="M31" s="48">
        <v>0</v>
      </c>
      <c r="N31" s="33">
        <v>0</v>
      </c>
      <c r="O31" s="106">
        <f t="shared" si="0"/>
        <v>48</v>
      </c>
      <c r="P31" s="33">
        <v>48</v>
      </c>
      <c r="Q31" s="33">
        <v>0</v>
      </c>
      <c r="R31" s="33">
        <v>0</v>
      </c>
      <c r="S31" s="106">
        <f t="shared" ref="S31:S38" si="8">SUM(T31:Y31)</f>
        <v>13</v>
      </c>
      <c r="T31" s="33">
        <v>2</v>
      </c>
      <c r="U31" s="33">
        <v>11</v>
      </c>
      <c r="V31" s="33">
        <v>0</v>
      </c>
      <c r="W31" s="33">
        <v>0</v>
      </c>
      <c r="X31" s="33">
        <v>0</v>
      </c>
      <c r="Y31" s="33">
        <v>0</v>
      </c>
      <c r="Z31" s="106">
        <f>SUM(AA31:AF31)</f>
        <v>0</v>
      </c>
      <c r="AA31" s="33">
        <v>0</v>
      </c>
      <c r="AB31" s="33">
        <v>0</v>
      </c>
      <c r="AC31" s="33">
        <v>0</v>
      </c>
      <c r="AD31" s="33">
        <v>0</v>
      </c>
      <c r="AE31" s="33">
        <v>0</v>
      </c>
      <c r="AF31" s="33">
        <v>0</v>
      </c>
      <c r="AG31" s="106">
        <f t="shared" si="7"/>
        <v>0</v>
      </c>
      <c r="AH31" s="33">
        <v>0</v>
      </c>
      <c r="AI31" s="33">
        <v>0</v>
      </c>
      <c r="AJ31" s="33">
        <v>0</v>
      </c>
      <c r="AK31" s="33">
        <v>0</v>
      </c>
      <c r="AL31" s="33">
        <v>0</v>
      </c>
      <c r="AM31" s="33">
        <v>0</v>
      </c>
      <c r="AN31" s="120">
        <f>(M31+N31)/K31</f>
        <v>0</v>
      </c>
      <c r="AO31" s="120">
        <f t="shared" ref="AO31:AO38" si="9">N31/K31</f>
        <v>0</v>
      </c>
      <c r="AP31" s="27" t="s">
        <v>93</v>
      </c>
      <c r="AQ31" s="29" t="s">
        <v>85</v>
      </c>
      <c r="AR31" s="35" t="s">
        <v>158</v>
      </c>
      <c r="AS31" s="35" t="s">
        <v>121</v>
      </c>
      <c r="AT31" s="27" t="s">
        <v>82</v>
      </c>
      <c r="AU31" s="35" t="s">
        <v>135</v>
      </c>
      <c r="AV31" s="36">
        <v>1</v>
      </c>
      <c r="AW31" s="36">
        <v>0.60799999999999998</v>
      </c>
      <c r="AX31" s="37"/>
      <c r="AY31" s="37"/>
      <c r="AZ31" s="37"/>
      <c r="BA31" s="37"/>
      <c r="BB31" s="37"/>
      <c r="BC31" s="123">
        <f t="shared" si="1"/>
        <v>1.6080000000000001</v>
      </c>
      <c r="BD31" s="36" t="s">
        <v>111</v>
      </c>
      <c r="BE31" s="49"/>
      <c r="BF31" s="49"/>
      <c r="BG31" s="49">
        <v>1.32E-2</v>
      </c>
      <c r="BH31" s="124">
        <f t="shared" si="2"/>
        <v>1.6212000000000002</v>
      </c>
      <c r="BI31" s="45">
        <f t="shared" ref="BI31:BI38" si="10">BH31/K31</f>
        <v>0.12470769230769232</v>
      </c>
      <c r="BJ31" s="39" t="s">
        <v>102</v>
      </c>
      <c r="BK31" s="136">
        <v>20</v>
      </c>
      <c r="BL31" s="137">
        <v>30</v>
      </c>
      <c r="BM31" s="137">
        <v>80</v>
      </c>
      <c r="BN31" s="137">
        <v>70</v>
      </c>
      <c r="BO31" s="137">
        <v>20</v>
      </c>
      <c r="BP31" s="137">
        <v>10</v>
      </c>
      <c r="BQ31" s="138">
        <f t="shared" si="3"/>
        <v>50</v>
      </c>
      <c r="BR31" s="138">
        <f t="shared" si="4"/>
        <v>150</v>
      </c>
      <c r="BS31" s="138">
        <f t="shared" si="5"/>
        <v>30</v>
      </c>
      <c r="BT31" s="138">
        <f t="shared" si="6"/>
        <v>230</v>
      </c>
      <c r="BU31" s="30"/>
      <c r="BV31" s="57"/>
      <c r="BW31" s="57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</row>
    <row r="32" spans="1:114" ht="13.5" hidden="1" customHeight="1">
      <c r="A32" s="26" t="s">
        <v>195</v>
      </c>
      <c r="B32" s="29" t="s">
        <v>196</v>
      </c>
      <c r="C32" s="29" t="s">
        <v>180</v>
      </c>
      <c r="D32" s="29" t="s">
        <v>117</v>
      </c>
      <c r="E32" s="28" t="s">
        <v>118</v>
      </c>
      <c r="F32" s="26" t="s">
        <v>108</v>
      </c>
      <c r="G32" s="27" t="s">
        <v>91</v>
      </c>
      <c r="H32" s="27" t="s">
        <v>92</v>
      </c>
      <c r="I32" s="31" t="s">
        <v>158</v>
      </c>
      <c r="J32" s="28" t="s">
        <v>121</v>
      </c>
      <c r="K32" s="106">
        <v>10</v>
      </c>
      <c r="L32" s="33">
        <v>10</v>
      </c>
      <c r="M32" s="33">
        <v>0</v>
      </c>
      <c r="N32" s="33">
        <v>0</v>
      </c>
      <c r="O32" s="106">
        <f t="shared" si="0"/>
        <v>34</v>
      </c>
      <c r="P32" s="33">
        <v>34</v>
      </c>
      <c r="Q32" s="33">
        <v>0</v>
      </c>
      <c r="R32" s="33">
        <v>0</v>
      </c>
      <c r="S32" s="106">
        <f t="shared" si="8"/>
        <v>10</v>
      </c>
      <c r="T32" s="33">
        <v>2</v>
      </c>
      <c r="U32" s="33">
        <v>8</v>
      </c>
      <c r="V32" s="33">
        <v>0</v>
      </c>
      <c r="W32" s="33">
        <v>0</v>
      </c>
      <c r="X32" s="33">
        <v>0</v>
      </c>
      <c r="Y32" s="33">
        <v>0</v>
      </c>
      <c r="Z32" s="106">
        <v>0</v>
      </c>
      <c r="AA32" s="33">
        <v>0</v>
      </c>
      <c r="AB32" s="33">
        <v>0</v>
      </c>
      <c r="AC32" s="33">
        <v>0</v>
      </c>
      <c r="AD32" s="33">
        <v>0</v>
      </c>
      <c r="AE32" s="33">
        <v>0</v>
      </c>
      <c r="AF32" s="33">
        <v>0</v>
      </c>
      <c r="AG32" s="106">
        <f t="shared" si="7"/>
        <v>0</v>
      </c>
      <c r="AH32" s="33">
        <v>0</v>
      </c>
      <c r="AI32" s="33">
        <v>0</v>
      </c>
      <c r="AJ32" s="33">
        <v>0</v>
      </c>
      <c r="AK32" s="33">
        <v>0</v>
      </c>
      <c r="AL32" s="33">
        <v>0</v>
      </c>
      <c r="AM32" s="33">
        <v>0</v>
      </c>
      <c r="AN32" s="120">
        <f>(M32+N32)/K32</f>
        <v>0</v>
      </c>
      <c r="AO32" s="120">
        <f t="shared" si="9"/>
        <v>0</v>
      </c>
      <c r="AP32" s="27" t="s">
        <v>93</v>
      </c>
      <c r="AQ32" s="27" t="s">
        <v>85</v>
      </c>
      <c r="AR32" s="35" t="s">
        <v>158</v>
      </c>
      <c r="AS32" s="35" t="s">
        <v>121</v>
      </c>
      <c r="AT32" s="27" t="s">
        <v>82</v>
      </c>
      <c r="AU32" s="35" t="s">
        <v>135</v>
      </c>
      <c r="AV32" s="36">
        <v>0</v>
      </c>
      <c r="AW32" s="68"/>
      <c r="AX32" s="36">
        <v>1.081</v>
      </c>
      <c r="AY32" s="37"/>
      <c r="AZ32" s="37"/>
      <c r="BA32" s="37"/>
      <c r="BB32" s="37"/>
      <c r="BC32" s="123">
        <f t="shared" si="1"/>
        <v>1.081</v>
      </c>
      <c r="BD32" s="36" t="s">
        <v>111</v>
      </c>
      <c r="BE32" s="49"/>
      <c r="BF32" s="49">
        <v>0.6</v>
      </c>
      <c r="BG32" s="49"/>
      <c r="BH32" s="124">
        <f t="shared" si="2"/>
        <v>1.681</v>
      </c>
      <c r="BI32" s="45">
        <f t="shared" si="10"/>
        <v>0.1681</v>
      </c>
      <c r="BJ32" s="39" t="s">
        <v>102</v>
      </c>
      <c r="BK32" s="136">
        <v>20</v>
      </c>
      <c r="BL32" s="137">
        <v>30</v>
      </c>
      <c r="BM32" s="137">
        <v>30</v>
      </c>
      <c r="BN32" s="137">
        <v>70</v>
      </c>
      <c r="BO32" s="137">
        <v>20</v>
      </c>
      <c r="BP32" s="137">
        <v>10</v>
      </c>
      <c r="BQ32" s="138">
        <f t="shared" si="3"/>
        <v>50</v>
      </c>
      <c r="BR32" s="138">
        <f t="shared" si="4"/>
        <v>100</v>
      </c>
      <c r="BS32" s="138">
        <f t="shared" si="5"/>
        <v>30</v>
      </c>
      <c r="BT32" s="138">
        <f t="shared" si="6"/>
        <v>180</v>
      </c>
      <c r="BU32" s="30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</row>
    <row r="33" spans="1:114" ht="13.5" hidden="1" customHeight="1">
      <c r="A33" s="24" t="s">
        <v>197</v>
      </c>
      <c r="B33" s="58" t="s">
        <v>198</v>
      </c>
      <c r="C33" s="30" t="s">
        <v>180</v>
      </c>
      <c r="D33" s="30" t="s">
        <v>117</v>
      </c>
      <c r="E33" s="28" t="s">
        <v>118</v>
      </c>
      <c r="F33" s="24" t="s">
        <v>108</v>
      </c>
      <c r="G33" s="27" t="s">
        <v>92</v>
      </c>
      <c r="H33" s="27" t="s">
        <v>92</v>
      </c>
      <c r="I33" s="35" t="s">
        <v>82</v>
      </c>
      <c r="J33" s="30" t="s">
        <v>140</v>
      </c>
      <c r="K33" s="107">
        <v>20</v>
      </c>
      <c r="L33" s="24">
        <v>14</v>
      </c>
      <c r="M33" s="24">
        <v>4</v>
      </c>
      <c r="N33" s="24">
        <v>2</v>
      </c>
      <c r="O33" s="106">
        <f t="shared" si="0"/>
        <v>94</v>
      </c>
      <c r="P33" s="24">
        <v>66</v>
      </c>
      <c r="Q33" s="24">
        <v>20</v>
      </c>
      <c r="R33" s="24">
        <v>8</v>
      </c>
      <c r="S33" s="106">
        <f t="shared" si="8"/>
        <v>14</v>
      </c>
      <c r="T33" s="24">
        <v>0</v>
      </c>
      <c r="U33" s="24">
        <v>6</v>
      </c>
      <c r="V33" s="24">
        <v>6</v>
      </c>
      <c r="W33" s="24">
        <v>2</v>
      </c>
      <c r="X33" s="24">
        <v>0</v>
      </c>
      <c r="Y33" s="24">
        <v>0</v>
      </c>
      <c r="Z33" s="106">
        <f t="shared" ref="Z33:Z38" si="11">SUM(AA33:AF33)</f>
        <v>4</v>
      </c>
      <c r="AA33" s="24">
        <v>0</v>
      </c>
      <c r="AB33" s="24">
        <v>4</v>
      </c>
      <c r="AC33" s="24">
        <v>0</v>
      </c>
      <c r="AD33" s="24">
        <v>0</v>
      </c>
      <c r="AE33" s="24">
        <v>0</v>
      </c>
      <c r="AF33" s="24">
        <v>0</v>
      </c>
      <c r="AG33" s="106">
        <f t="shared" si="7"/>
        <v>2</v>
      </c>
      <c r="AH33" s="24">
        <v>0</v>
      </c>
      <c r="AI33" s="24">
        <v>2</v>
      </c>
      <c r="AJ33" s="24">
        <v>0</v>
      </c>
      <c r="AK33" s="24">
        <v>0</v>
      </c>
      <c r="AL33" s="24">
        <v>0</v>
      </c>
      <c r="AM33" s="24">
        <v>0</v>
      </c>
      <c r="AN33" s="120">
        <f>(Z33+AG33)/K33</f>
        <v>0.3</v>
      </c>
      <c r="AO33" s="120">
        <f t="shared" si="9"/>
        <v>0.1</v>
      </c>
      <c r="AP33" s="27" t="s">
        <v>93</v>
      </c>
      <c r="AQ33" s="27" t="s">
        <v>85</v>
      </c>
      <c r="AR33" s="35" t="s">
        <v>100</v>
      </c>
      <c r="AS33" s="30" t="s">
        <v>134</v>
      </c>
      <c r="AT33" s="35" t="s">
        <v>86</v>
      </c>
      <c r="AU33" s="28" t="s">
        <v>140</v>
      </c>
      <c r="AV33" s="36">
        <v>0</v>
      </c>
      <c r="AX33" s="43">
        <v>1.73706</v>
      </c>
      <c r="AY33" s="43"/>
      <c r="AZ33" s="37"/>
      <c r="BA33" s="37"/>
      <c r="BB33" s="37"/>
      <c r="BC33" s="123">
        <f t="shared" si="1"/>
        <v>1.73706</v>
      </c>
      <c r="BD33" s="36" t="s">
        <v>111</v>
      </c>
      <c r="BE33" s="44"/>
      <c r="BF33" s="44">
        <v>0.35</v>
      </c>
      <c r="BG33" s="44"/>
      <c r="BH33" s="124">
        <f t="shared" si="2"/>
        <v>2.0870600000000001</v>
      </c>
      <c r="BI33" s="59">
        <f t="shared" si="10"/>
        <v>0.104353</v>
      </c>
      <c r="BJ33" s="39" t="s">
        <v>102</v>
      </c>
      <c r="BK33" s="136">
        <v>20</v>
      </c>
      <c r="BL33" s="137">
        <v>30</v>
      </c>
      <c r="BM33" s="137">
        <v>50</v>
      </c>
      <c r="BN33" s="137">
        <v>30</v>
      </c>
      <c r="BO33" s="137">
        <v>20</v>
      </c>
      <c r="BP33" s="137">
        <v>20</v>
      </c>
      <c r="BQ33" s="138">
        <f t="shared" si="3"/>
        <v>50</v>
      </c>
      <c r="BR33" s="138">
        <f t="shared" si="4"/>
        <v>80</v>
      </c>
      <c r="BS33" s="138">
        <f t="shared" si="5"/>
        <v>40</v>
      </c>
      <c r="BT33" s="138">
        <f t="shared" si="6"/>
        <v>170</v>
      </c>
      <c r="BU33" s="2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  <c r="DI33" s="57"/>
      <c r="DJ33" s="57"/>
    </row>
    <row r="34" spans="1:114" ht="12.75" hidden="1" customHeight="1">
      <c r="A34" s="25" t="s">
        <v>199</v>
      </c>
      <c r="B34" s="35" t="s">
        <v>200</v>
      </c>
      <c r="C34" s="47" t="s">
        <v>180</v>
      </c>
      <c r="D34" s="50" t="s">
        <v>117</v>
      </c>
      <c r="E34" s="28" t="s">
        <v>118</v>
      </c>
      <c r="F34" s="24" t="s">
        <v>108</v>
      </c>
      <c r="G34" s="28" t="s">
        <v>80</v>
      </c>
      <c r="H34" s="28" t="s">
        <v>80</v>
      </c>
      <c r="I34" s="28" t="s">
        <v>158</v>
      </c>
      <c r="J34" s="47" t="s">
        <v>135</v>
      </c>
      <c r="K34" s="107">
        <v>49</v>
      </c>
      <c r="L34" s="24">
        <v>34</v>
      </c>
      <c r="M34" s="24">
        <v>12</v>
      </c>
      <c r="N34" s="33">
        <v>3</v>
      </c>
      <c r="O34" s="106">
        <f t="shared" si="0"/>
        <v>245</v>
      </c>
      <c r="P34" s="33">
        <v>172</v>
      </c>
      <c r="Q34" s="33">
        <v>60</v>
      </c>
      <c r="R34" s="33">
        <v>13</v>
      </c>
      <c r="S34" s="106">
        <f t="shared" si="8"/>
        <v>34</v>
      </c>
      <c r="T34" s="33">
        <v>0</v>
      </c>
      <c r="U34" s="33">
        <v>6</v>
      </c>
      <c r="V34" s="33">
        <v>20</v>
      </c>
      <c r="W34" s="33">
        <v>8</v>
      </c>
      <c r="X34" s="33">
        <v>0</v>
      </c>
      <c r="Y34" s="33">
        <v>0</v>
      </c>
      <c r="Z34" s="106">
        <f t="shared" si="11"/>
        <v>12</v>
      </c>
      <c r="AA34" s="33">
        <v>0</v>
      </c>
      <c r="AB34" s="33">
        <v>8</v>
      </c>
      <c r="AC34" s="33">
        <v>0</v>
      </c>
      <c r="AD34" s="33">
        <v>4</v>
      </c>
      <c r="AE34" s="33">
        <v>0</v>
      </c>
      <c r="AF34" s="33">
        <v>0</v>
      </c>
      <c r="AG34" s="106">
        <f t="shared" si="7"/>
        <v>3</v>
      </c>
      <c r="AH34" s="33">
        <v>0</v>
      </c>
      <c r="AI34" s="33">
        <v>2</v>
      </c>
      <c r="AJ34" s="33">
        <v>1</v>
      </c>
      <c r="AK34" s="33">
        <v>0</v>
      </c>
      <c r="AL34" s="33">
        <v>0</v>
      </c>
      <c r="AM34" s="33">
        <v>0</v>
      </c>
      <c r="AN34" s="120">
        <f>(M34+N34)/K34</f>
        <v>0.30612244897959184</v>
      </c>
      <c r="AO34" s="120">
        <f t="shared" si="9"/>
        <v>6.1224489795918366E-2</v>
      </c>
      <c r="AP34" s="27" t="s">
        <v>93</v>
      </c>
      <c r="AQ34" s="58" t="s">
        <v>85</v>
      </c>
      <c r="AR34" s="28" t="s">
        <v>158</v>
      </c>
      <c r="AS34" s="47" t="s">
        <v>135</v>
      </c>
      <c r="AT34" s="47" t="s">
        <v>82</v>
      </c>
      <c r="AU34" s="58" t="s">
        <v>87</v>
      </c>
      <c r="AV34" s="36">
        <v>3.0981874600000001</v>
      </c>
      <c r="AW34" s="43">
        <v>3.6440000000000001</v>
      </c>
      <c r="AX34" s="43"/>
      <c r="AY34" s="43"/>
      <c r="AZ34" s="37"/>
      <c r="BA34" s="37"/>
      <c r="BB34" s="37"/>
      <c r="BC34" s="123">
        <f t="shared" si="1"/>
        <v>6.7421874600000002</v>
      </c>
      <c r="BD34" s="36" t="s">
        <v>111</v>
      </c>
      <c r="BE34" s="44"/>
      <c r="BF34" s="44"/>
      <c r="BG34" s="44"/>
      <c r="BH34" s="124">
        <f t="shared" si="2"/>
        <v>6.7421874600000002</v>
      </c>
      <c r="BI34" s="45">
        <f t="shared" si="10"/>
        <v>0.13759566244897958</v>
      </c>
      <c r="BJ34" s="39" t="s">
        <v>102</v>
      </c>
      <c r="BK34" s="136">
        <v>20</v>
      </c>
      <c r="BL34" s="137">
        <v>30</v>
      </c>
      <c r="BM34" s="137">
        <v>50</v>
      </c>
      <c r="BN34" s="137">
        <v>70</v>
      </c>
      <c r="BO34" s="137">
        <v>0</v>
      </c>
      <c r="BP34" s="137">
        <v>20</v>
      </c>
      <c r="BQ34" s="138">
        <f t="shared" si="3"/>
        <v>50</v>
      </c>
      <c r="BR34" s="138">
        <f t="shared" si="4"/>
        <v>120</v>
      </c>
      <c r="BS34" s="138">
        <f t="shared" si="5"/>
        <v>20</v>
      </c>
      <c r="BT34" s="138">
        <f t="shared" si="6"/>
        <v>190</v>
      </c>
      <c r="BU34" s="55"/>
      <c r="BV34" s="8"/>
      <c r="BW34" s="46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</row>
    <row r="35" spans="1:114" ht="13.5" hidden="1" customHeight="1">
      <c r="A35" s="25" t="s">
        <v>201</v>
      </c>
      <c r="B35" s="30" t="s">
        <v>202</v>
      </c>
      <c r="C35" s="28" t="s">
        <v>203</v>
      </c>
      <c r="D35" s="50" t="s">
        <v>117</v>
      </c>
      <c r="E35" s="28" t="s">
        <v>118</v>
      </c>
      <c r="F35" s="24" t="s">
        <v>108</v>
      </c>
      <c r="G35" s="28" t="s">
        <v>80</v>
      </c>
      <c r="H35" s="28" t="s">
        <v>80</v>
      </c>
      <c r="I35" s="28" t="s">
        <v>86</v>
      </c>
      <c r="J35" s="47" t="s">
        <v>140</v>
      </c>
      <c r="K35" s="109">
        <v>20</v>
      </c>
      <c r="L35" s="24">
        <v>14</v>
      </c>
      <c r="M35" s="24">
        <v>6</v>
      </c>
      <c r="N35" s="24">
        <v>0</v>
      </c>
      <c r="O35" s="106">
        <f t="shared" si="0"/>
        <v>84</v>
      </c>
      <c r="P35" s="24">
        <v>56</v>
      </c>
      <c r="Q35" s="24">
        <v>28</v>
      </c>
      <c r="R35" s="24">
        <v>0</v>
      </c>
      <c r="S35" s="106">
        <f t="shared" si="8"/>
        <v>14</v>
      </c>
      <c r="T35" s="24">
        <v>0</v>
      </c>
      <c r="U35" s="24">
        <v>6</v>
      </c>
      <c r="V35" s="24">
        <v>8</v>
      </c>
      <c r="W35" s="24">
        <v>0</v>
      </c>
      <c r="X35" s="24">
        <v>0</v>
      </c>
      <c r="Y35" s="24">
        <v>0</v>
      </c>
      <c r="Z35" s="106">
        <f t="shared" si="11"/>
        <v>6</v>
      </c>
      <c r="AA35" s="24">
        <v>0</v>
      </c>
      <c r="AB35" s="24">
        <v>4</v>
      </c>
      <c r="AC35" s="24">
        <v>0</v>
      </c>
      <c r="AD35" s="24">
        <v>2</v>
      </c>
      <c r="AE35" s="24">
        <v>0</v>
      </c>
      <c r="AF35" s="24">
        <v>0</v>
      </c>
      <c r="AG35" s="106">
        <f t="shared" si="7"/>
        <v>0</v>
      </c>
      <c r="AH35" s="33">
        <v>0</v>
      </c>
      <c r="AI35" s="33">
        <v>0</v>
      </c>
      <c r="AJ35" s="33">
        <v>0</v>
      </c>
      <c r="AK35" s="33">
        <v>0</v>
      </c>
      <c r="AL35" s="33">
        <v>0</v>
      </c>
      <c r="AM35" s="33">
        <v>0</v>
      </c>
      <c r="AN35" s="120">
        <f>(M35+N35)/K35</f>
        <v>0.3</v>
      </c>
      <c r="AO35" s="120">
        <f t="shared" si="9"/>
        <v>0</v>
      </c>
      <c r="AP35" s="27" t="s">
        <v>93</v>
      </c>
      <c r="AQ35" s="29" t="s">
        <v>85</v>
      </c>
      <c r="AR35" s="28" t="s">
        <v>86</v>
      </c>
      <c r="AS35" s="30" t="s">
        <v>140</v>
      </c>
      <c r="AT35" s="35" t="s">
        <v>94</v>
      </c>
      <c r="AU35" s="35" t="s">
        <v>119</v>
      </c>
      <c r="AV35" s="36">
        <v>0</v>
      </c>
      <c r="AW35" s="36"/>
      <c r="AX35" s="36"/>
      <c r="AY35" s="36">
        <v>1</v>
      </c>
      <c r="AZ35" s="36">
        <v>0.95899999999999996</v>
      </c>
      <c r="BA35" s="37"/>
      <c r="BB35" s="37"/>
      <c r="BC35" s="123">
        <f t="shared" si="1"/>
        <v>1.9590000000000001</v>
      </c>
      <c r="BD35" s="24" t="s">
        <v>111</v>
      </c>
      <c r="BE35" s="30"/>
      <c r="BF35" s="30"/>
      <c r="BG35" s="30"/>
      <c r="BH35" s="124">
        <f t="shared" si="2"/>
        <v>1.9590000000000001</v>
      </c>
      <c r="BI35" s="45">
        <f t="shared" si="10"/>
        <v>9.7950000000000009E-2</v>
      </c>
      <c r="BJ35" s="39" t="s">
        <v>122</v>
      </c>
      <c r="BK35" s="136">
        <v>20</v>
      </c>
      <c r="BL35" s="137">
        <v>30</v>
      </c>
      <c r="BM35" s="137">
        <v>0</v>
      </c>
      <c r="BN35" s="137">
        <v>30</v>
      </c>
      <c r="BO35" s="137">
        <v>0</v>
      </c>
      <c r="BP35" s="137">
        <v>10</v>
      </c>
      <c r="BQ35" s="138">
        <f t="shared" si="3"/>
        <v>50</v>
      </c>
      <c r="BR35" s="138">
        <f t="shared" si="4"/>
        <v>30</v>
      </c>
      <c r="BS35" s="138">
        <f t="shared" si="5"/>
        <v>10</v>
      </c>
      <c r="BT35" s="138">
        <f t="shared" si="6"/>
        <v>90</v>
      </c>
      <c r="BU35" s="35"/>
      <c r="BV35" s="8"/>
      <c r="BW35" s="46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</row>
    <row r="36" spans="1:114" ht="13.5" hidden="1" customHeight="1">
      <c r="A36" s="24" t="s">
        <v>204</v>
      </c>
      <c r="B36" s="47" t="s">
        <v>205</v>
      </c>
      <c r="C36" s="61" t="s">
        <v>206</v>
      </c>
      <c r="D36" s="50" t="s">
        <v>77</v>
      </c>
      <c r="E36" s="47" t="s">
        <v>78</v>
      </c>
      <c r="F36" s="24" t="s">
        <v>108</v>
      </c>
      <c r="G36" s="47" t="s">
        <v>91</v>
      </c>
      <c r="H36" s="47" t="s">
        <v>92</v>
      </c>
      <c r="I36" s="31" t="s">
        <v>158</v>
      </c>
      <c r="J36" s="30" t="s">
        <v>140</v>
      </c>
      <c r="K36" s="109">
        <v>40</v>
      </c>
      <c r="L36" s="24">
        <v>0</v>
      </c>
      <c r="M36" s="24">
        <v>27</v>
      </c>
      <c r="N36" s="24">
        <v>13</v>
      </c>
      <c r="O36" s="109">
        <f t="shared" si="0"/>
        <v>93</v>
      </c>
      <c r="P36" s="24">
        <v>0</v>
      </c>
      <c r="Q36" s="24">
        <v>60</v>
      </c>
      <c r="R36" s="24">
        <v>33</v>
      </c>
      <c r="S36" s="109">
        <f t="shared" si="8"/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109">
        <f t="shared" si="11"/>
        <v>27</v>
      </c>
      <c r="AA36" s="24">
        <v>21</v>
      </c>
      <c r="AB36" s="24">
        <v>6</v>
      </c>
      <c r="AC36" s="24">
        <v>0</v>
      </c>
      <c r="AD36" s="24">
        <v>0</v>
      </c>
      <c r="AE36" s="24">
        <v>0</v>
      </c>
      <c r="AF36" s="24">
        <v>0</v>
      </c>
      <c r="AG36" s="109">
        <f t="shared" si="7"/>
        <v>13</v>
      </c>
      <c r="AH36" s="24">
        <v>6</v>
      </c>
      <c r="AI36" s="24">
        <v>7</v>
      </c>
      <c r="AJ36" s="24">
        <v>0</v>
      </c>
      <c r="AK36" s="24">
        <v>0</v>
      </c>
      <c r="AL36" s="24">
        <v>0</v>
      </c>
      <c r="AM36" s="24">
        <v>0</v>
      </c>
      <c r="AN36" s="120">
        <f>(M36+N36)/K36</f>
        <v>1</v>
      </c>
      <c r="AO36" s="120">
        <f t="shared" si="9"/>
        <v>0.32500000000000001</v>
      </c>
      <c r="AP36" s="27" t="s">
        <v>93</v>
      </c>
      <c r="AQ36" s="29" t="s">
        <v>85</v>
      </c>
      <c r="AR36" s="35" t="s">
        <v>158</v>
      </c>
      <c r="AS36" s="30" t="s">
        <v>146</v>
      </c>
      <c r="AT36" s="35" t="s">
        <v>82</v>
      </c>
      <c r="AU36" s="30" t="s">
        <v>207</v>
      </c>
      <c r="AV36" s="36">
        <v>2</v>
      </c>
      <c r="AW36" s="36">
        <f>1.1406148+0.7</f>
        <v>1.8406148</v>
      </c>
      <c r="AX36" s="37"/>
      <c r="AY36" s="37"/>
      <c r="AZ36" s="37"/>
      <c r="BA36" s="37"/>
      <c r="BB36" s="37"/>
      <c r="BC36" s="123">
        <f t="shared" si="1"/>
        <v>3.8406148</v>
      </c>
      <c r="BD36" s="24" t="s">
        <v>111</v>
      </c>
      <c r="BE36" s="24"/>
      <c r="BF36" s="49"/>
      <c r="BG36" s="44"/>
      <c r="BH36" s="124">
        <f t="shared" si="2"/>
        <v>3.8406148</v>
      </c>
      <c r="BI36" s="45">
        <f t="shared" si="10"/>
        <v>9.6015370000000003E-2</v>
      </c>
      <c r="BJ36" s="39" t="s">
        <v>102</v>
      </c>
      <c r="BK36" s="136">
        <v>40</v>
      </c>
      <c r="BL36" s="137">
        <v>20</v>
      </c>
      <c r="BM36" s="137">
        <v>80</v>
      </c>
      <c r="BN36" s="137">
        <v>30</v>
      </c>
      <c r="BO36" s="137">
        <v>20</v>
      </c>
      <c r="BP36" s="137">
        <v>30</v>
      </c>
      <c r="BQ36" s="138">
        <f t="shared" si="3"/>
        <v>60</v>
      </c>
      <c r="BR36" s="138">
        <f t="shared" si="4"/>
        <v>110</v>
      </c>
      <c r="BS36" s="138">
        <f t="shared" si="5"/>
        <v>50</v>
      </c>
      <c r="BT36" s="138">
        <f t="shared" si="6"/>
        <v>220</v>
      </c>
      <c r="BU36" s="55"/>
      <c r="BV36" s="8"/>
      <c r="BW36" s="46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</row>
    <row r="37" spans="1:114" ht="13.5" hidden="1" customHeight="1">
      <c r="A37" s="25" t="s">
        <v>208</v>
      </c>
      <c r="B37" s="29" t="s">
        <v>209</v>
      </c>
      <c r="C37" s="28" t="s">
        <v>206</v>
      </c>
      <c r="D37" s="29" t="s">
        <v>77</v>
      </c>
      <c r="E37" s="28" t="s">
        <v>78</v>
      </c>
      <c r="F37" s="25" t="s">
        <v>108</v>
      </c>
      <c r="G37" s="27" t="s">
        <v>91</v>
      </c>
      <c r="H37" s="27" t="s">
        <v>92</v>
      </c>
      <c r="I37" s="56" t="s">
        <v>210</v>
      </c>
      <c r="J37" s="28" t="s">
        <v>121</v>
      </c>
      <c r="K37" s="112">
        <v>45</v>
      </c>
      <c r="L37" s="33">
        <v>15</v>
      </c>
      <c r="M37" s="33">
        <v>18</v>
      </c>
      <c r="N37" s="33">
        <v>12</v>
      </c>
      <c r="O37" s="106">
        <f t="shared" si="0"/>
        <v>163</v>
      </c>
      <c r="P37" s="53">
        <v>90</v>
      </c>
      <c r="Q37" s="33">
        <v>43</v>
      </c>
      <c r="R37" s="33">
        <v>30</v>
      </c>
      <c r="S37" s="107">
        <f t="shared" si="8"/>
        <v>15</v>
      </c>
      <c r="T37" s="33">
        <v>0</v>
      </c>
      <c r="U37" s="53">
        <v>0</v>
      </c>
      <c r="V37" s="33">
        <v>15</v>
      </c>
      <c r="W37" s="33">
        <v>0</v>
      </c>
      <c r="X37" s="33">
        <v>0</v>
      </c>
      <c r="Y37" s="33">
        <v>0</v>
      </c>
      <c r="Z37" s="106">
        <f t="shared" si="11"/>
        <v>18</v>
      </c>
      <c r="AA37" s="33">
        <v>11</v>
      </c>
      <c r="AB37" s="33">
        <v>7</v>
      </c>
      <c r="AC37" s="33">
        <v>0</v>
      </c>
      <c r="AD37" s="33">
        <v>0</v>
      </c>
      <c r="AE37" s="33">
        <v>0</v>
      </c>
      <c r="AF37" s="33">
        <v>0</v>
      </c>
      <c r="AG37" s="106">
        <f t="shared" si="7"/>
        <v>12</v>
      </c>
      <c r="AH37" s="33">
        <v>6</v>
      </c>
      <c r="AI37" s="33">
        <v>6</v>
      </c>
      <c r="AJ37" s="33">
        <v>0</v>
      </c>
      <c r="AK37" s="33">
        <v>0</v>
      </c>
      <c r="AL37" s="33">
        <v>0</v>
      </c>
      <c r="AM37" s="33">
        <v>0</v>
      </c>
      <c r="AN37" s="120">
        <f>(Z37+AG37)/K37</f>
        <v>0.66666666666666663</v>
      </c>
      <c r="AO37" s="120">
        <f t="shared" si="9"/>
        <v>0.26666666666666666</v>
      </c>
      <c r="AP37" s="27" t="s">
        <v>93</v>
      </c>
      <c r="AQ37" s="35" t="s">
        <v>85</v>
      </c>
      <c r="AR37" s="30" t="s">
        <v>210</v>
      </c>
      <c r="AS37" s="28" t="s">
        <v>134</v>
      </c>
      <c r="AT37" s="27" t="s">
        <v>82</v>
      </c>
      <c r="AU37" s="28" t="s">
        <v>101</v>
      </c>
      <c r="AV37" s="36">
        <v>3.627094</v>
      </c>
      <c r="AW37" s="37"/>
      <c r="AX37" s="37"/>
      <c r="AY37" s="37"/>
      <c r="AZ37" s="37"/>
      <c r="BA37" s="36"/>
      <c r="BB37" s="37"/>
      <c r="BC37" s="123">
        <f t="shared" si="1"/>
        <v>3.627094</v>
      </c>
      <c r="BD37" s="24" t="s">
        <v>111</v>
      </c>
      <c r="BE37" s="24"/>
      <c r="BF37" s="24"/>
      <c r="BG37" s="49">
        <v>0.20524999999999999</v>
      </c>
      <c r="BH37" s="124">
        <f t="shared" si="2"/>
        <v>3.832344</v>
      </c>
      <c r="BI37" s="45">
        <f t="shared" si="10"/>
        <v>8.5163199999999994E-2</v>
      </c>
      <c r="BJ37" s="39" t="s">
        <v>102</v>
      </c>
      <c r="BK37" s="136">
        <v>40</v>
      </c>
      <c r="BL37" s="137">
        <v>20</v>
      </c>
      <c r="BM37" s="137">
        <v>80</v>
      </c>
      <c r="BN37" s="137">
        <v>70</v>
      </c>
      <c r="BO37" s="137">
        <v>20</v>
      </c>
      <c r="BP37" s="137">
        <v>30</v>
      </c>
      <c r="BQ37" s="138">
        <f t="shared" si="3"/>
        <v>60</v>
      </c>
      <c r="BR37" s="138">
        <f t="shared" si="4"/>
        <v>150</v>
      </c>
      <c r="BS37" s="138">
        <f t="shared" si="5"/>
        <v>50</v>
      </c>
      <c r="BT37" s="138">
        <f t="shared" si="6"/>
        <v>260</v>
      </c>
      <c r="BU37" s="55"/>
      <c r="BV37" s="8"/>
      <c r="BW37" s="46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</row>
    <row r="38" spans="1:114" ht="13.5" hidden="1" customHeight="1">
      <c r="A38" s="25" t="s">
        <v>211</v>
      </c>
      <c r="B38" s="50" t="s">
        <v>212</v>
      </c>
      <c r="C38" s="29" t="s">
        <v>206</v>
      </c>
      <c r="D38" s="29" t="s">
        <v>77</v>
      </c>
      <c r="E38" s="28" t="s">
        <v>78</v>
      </c>
      <c r="F38" s="25" t="s">
        <v>79</v>
      </c>
      <c r="G38" s="27" t="s">
        <v>92</v>
      </c>
      <c r="H38" s="27" t="s">
        <v>92</v>
      </c>
      <c r="I38" s="56" t="s">
        <v>213</v>
      </c>
      <c r="J38" s="28" t="s">
        <v>99</v>
      </c>
      <c r="K38" s="107">
        <v>85</v>
      </c>
      <c r="L38" s="33">
        <v>66</v>
      </c>
      <c r="M38" s="33">
        <v>13</v>
      </c>
      <c r="N38" s="33">
        <v>6</v>
      </c>
      <c r="O38" s="107">
        <f t="shared" si="0"/>
        <v>453</v>
      </c>
      <c r="P38" s="33">
        <v>333</v>
      </c>
      <c r="Q38" s="33">
        <v>94</v>
      </c>
      <c r="R38" s="33">
        <v>26</v>
      </c>
      <c r="S38" s="107">
        <f t="shared" si="8"/>
        <v>66</v>
      </c>
      <c r="T38" s="33">
        <v>0</v>
      </c>
      <c r="U38" s="33">
        <v>25</v>
      </c>
      <c r="V38" s="33">
        <v>27</v>
      </c>
      <c r="W38" s="33">
        <v>14</v>
      </c>
      <c r="X38" s="33">
        <v>0</v>
      </c>
      <c r="Y38" s="33">
        <v>0</v>
      </c>
      <c r="Z38" s="106">
        <f t="shared" si="11"/>
        <v>13</v>
      </c>
      <c r="AA38" s="33">
        <v>0</v>
      </c>
      <c r="AB38" s="33">
        <v>1</v>
      </c>
      <c r="AC38" s="33">
        <v>2</v>
      </c>
      <c r="AD38" s="33">
        <v>0</v>
      </c>
      <c r="AE38" s="33">
        <v>10</v>
      </c>
      <c r="AF38" s="33">
        <v>0</v>
      </c>
      <c r="AG38" s="106">
        <f t="shared" si="7"/>
        <v>6</v>
      </c>
      <c r="AH38" s="33">
        <v>0</v>
      </c>
      <c r="AI38" s="33">
        <v>4</v>
      </c>
      <c r="AJ38" s="33">
        <v>2</v>
      </c>
      <c r="AK38" s="33">
        <v>0</v>
      </c>
      <c r="AL38" s="33">
        <v>0</v>
      </c>
      <c r="AM38" s="33">
        <v>0</v>
      </c>
      <c r="AN38" s="120">
        <f>(Z38+AG38)/K38</f>
        <v>0.22352941176470589</v>
      </c>
      <c r="AO38" s="120">
        <f t="shared" si="9"/>
        <v>7.0588235294117646E-2</v>
      </c>
      <c r="AP38" s="27" t="s">
        <v>93</v>
      </c>
      <c r="AQ38" s="27" t="s">
        <v>85</v>
      </c>
      <c r="AR38" s="27" t="s">
        <v>214</v>
      </c>
      <c r="AS38" s="27" t="s">
        <v>99</v>
      </c>
      <c r="AT38" s="35" t="s">
        <v>100</v>
      </c>
      <c r="AU38" s="27" t="s">
        <v>83</v>
      </c>
      <c r="AV38" s="36">
        <v>7.6645485000000004</v>
      </c>
      <c r="AW38" s="43"/>
      <c r="AX38" s="43"/>
      <c r="AY38" s="43"/>
      <c r="AZ38" s="37"/>
      <c r="BA38" s="37"/>
      <c r="BB38" s="37"/>
      <c r="BC38" s="123">
        <f t="shared" si="1"/>
        <v>7.6645485000000004</v>
      </c>
      <c r="BD38" s="36" t="s">
        <v>111</v>
      </c>
      <c r="BE38" s="44"/>
      <c r="BF38" s="44"/>
      <c r="BG38" s="44"/>
      <c r="BH38" s="124">
        <f t="shared" si="2"/>
        <v>7.6645485000000004</v>
      </c>
      <c r="BI38" s="45">
        <f t="shared" si="10"/>
        <v>9.0171158823529413E-2</v>
      </c>
      <c r="BJ38" s="39" t="s">
        <v>102</v>
      </c>
      <c r="BK38" s="136">
        <v>40</v>
      </c>
      <c r="BL38" s="137">
        <v>20</v>
      </c>
      <c r="BM38" s="137">
        <v>80</v>
      </c>
      <c r="BN38" s="137">
        <v>70</v>
      </c>
      <c r="BO38" s="137">
        <v>0</v>
      </c>
      <c r="BP38" s="137">
        <v>10</v>
      </c>
      <c r="BQ38" s="138">
        <f t="shared" si="3"/>
        <v>60</v>
      </c>
      <c r="BR38" s="138">
        <f t="shared" si="4"/>
        <v>150</v>
      </c>
      <c r="BS38" s="138">
        <f t="shared" si="5"/>
        <v>10</v>
      </c>
      <c r="BT38" s="138">
        <f t="shared" si="6"/>
        <v>220</v>
      </c>
      <c r="BU38" s="27"/>
      <c r="BV38" s="8"/>
      <c r="BW38" s="46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</row>
    <row r="39" spans="1:114" ht="13.5" hidden="1" customHeight="1">
      <c r="A39" s="24" t="s">
        <v>215</v>
      </c>
      <c r="B39" s="29" t="s">
        <v>216</v>
      </c>
      <c r="C39" s="29" t="s">
        <v>206</v>
      </c>
      <c r="D39" s="29" t="s">
        <v>77</v>
      </c>
      <c r="E39" s="28" t="s">
        <v>78</v>
      </c>
      <c r="F39" s="24" t="s">
        <v>79</v>
      </c>
      <c r="G39" s="35" t="s">
        <v>80</v>
      </c>
      <c r="H39" s="27" t="s">
        <v>81</v>
      </c>
      <c r="I39" s="31" t="s">
        <v>109</v>
      </c>
      <c r="J39" s="28" t="s">
        <v>146</v>
      </c>
      <c r="K39" s="109">
        <v>0</v>
      </c>
      <c r="L39" s="33">
        <v>53</v>
      </c>
      <c r="M39" s="33">
        <v>0</v>
      </c>
      <c r="N39" s="24">
        <v>0</v>
      </c>
      <c r="O39" s="106">
        <f t="shared" si="0"/>
        <v>231</v>
      </c>
      <c r="P39" s="24">
        <v>231</v>
      </c>
      <c r="Q39" s="24">
        <v>0</v>
      </c>
      <c r="R39" s="24">
        <v>0</v>
      </c>
      <c r="S39" s="106">
        <v>0</v>
      </c>
      <c r="T39" s="24">
        <v>8</v>
      </c>
      <c r="U39" s="24">
        <v>34</v>
      </c>
      <c r="V39" s="24">
        <v>8</v>
      </c>
      <c r="W39" s="24">
        <v>1</v>
      </c>
      <c r="X39" s="24">
        <v>2</v>
      </c>
      <c r="Y39" s="24">
        <v>0</v>
      </c>
      <c r="Z39" s="106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106">
        <f t="shared" si="7"/>
        <v>0</v>
      </c>
      <c r="AH39" s="24">
        <v>0</v>
      </c>
      <c r="AI39" s="24">
        <v>0</v>
      </c>
      <c r="AJ39" s="24">
        <v>0</v>
      </c>
      <c r="AK39" s="24">
        <v>0</v>
      </c>
      <c r="AL39" s="24">
        <v>0</v>
      </c>
      <c r="AM39" s="24">
        <v>0</v>
      </c>
      <c r="AN39" s="120">
        <f>(M39+N39)/BV39</f>
        <v>0</v>
      </c>
      <c r="AO39" s="120">
        <f>N39/BV39</f>
        <v>0</v>
      </c>
      <c r="AP39" s="27" t="s">
        <v>84</v>
      </c>
      <c r="AQ39" s="29" t="s">
        <v>85</v>
      </c>
      <c r="AR39" s="28" t="s">
        <v>109</v>
      </c>
      <c r="AS39" s="27" t="s">
        <v>146</v>
      </c>
      <c r="AT39" s="28" t="s">
        <v>120</v>
      </c>
      <c r="AU39" s="27" t="s">
        <v>134</v>
      </c>
      <c r="AV39" s="36">
        <v>0.64834700000000001</v>
      </c>
      <c r="AW39" s="43"/>
      <c r="AX39" s="36"/>
      <c r="AY39" s="36"/>
      <c r="AZ39" s="36">
        <v>2.9569999999999999</v>
      </c>
      <c r="BA39" s="43">
        <v>1.3360000000000001</v>
      </c>
      <c r="BB39" s="36"/>
      <c r="BC39" s="123">
        <f t="shared" si="1"/>
        <v>4.9413470000000004</v>
      </c>
      <c r="BD39" s="24"/>
      <c r="BE39" s="24"/>
      <c r="BF39" s="24"/>
      <c r="BG39" s="24"/>
      <c r="BH39" s="124">
        <f t="shared" si="2"/>
        <v>4.9413470000000004</v>
      </c>
      <c r="BI39" s="45">
        <f>BH39/BV39</f>
        <v>9.3232962264150954E-2</v>
      </c>
      <c r="BJ39" s="39" t="s">
        <v>102</v>
      </c>
      <c r="BK39" s="136">
        <v>40</v>
      </c>
      <c r="BL39" s="137">
        <v>20</v>
      </c>
      <c r="BM39" s="137">
        <v>60</v>
      </c>
      <c r="BN39" s="137">
        <v>70</v>
      </c>
      <c r="BO39" s="137">
        <v>20</v>
      </c>
      <c r="BP39" s="137">
        <v>20</v>
      </c>
      <c r="BQ39" s="138">
        <f t="shared" si="3"/>
        <v>60</v>
      </c>
      <c r="BR39" s="138">
        <f t="shared" si="4"/>
        <v>130</v>
      </c>
      <c r="BS39" s="138">
        <f t="shared" si="5"/>
        <v>40</v>
      </c>
      <c r="BT39" s="138">
        <f t="shared" si="6"/>
        <v>230</v>
      </c>
      <c r="BU39" s="28" t="s">
        <v>217</v>
      </c>
      <c r="BV39" s="202">
        <v>53</v>
      </c>
      <c r="BW39" s="46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</row>
    <row r="40" spans="1:114" ht="13.5" hidden="1" customHeight="1">
      <c r="A40" s="25" t="s">
        <v>218</v>
      </c>
      <c r="B40" s="30" t="s">
        <v>219</v>
      </c>
      <c r="C40" s="30" t="s">
        <v>206</v>
      </c>
      <c r="D40" s="30" t="s">
        <v>77</v>
      </c>
      <c r="E40" s="28" t="s">
        <v>78</v>
      </c>
      <c r="F40" s="24" t="s">
        <v>79</v>
      </c>
      <c r="G40" s="47" t="s">
        <v>80</v>
      </c>
      <c r="H40" s="28" t="s">
        <v>80</v>
      </c>
      <c r="I40" s="28" t="s">
        <v>109</v>
      </c>
      <c r="J40" s="28" t="s">
        <v>121</v>
      </c>
      <c r="K40" s="112">
        <v>0</v>
      </c>
      <c r="L40" s="24">
        <v>37</v>
      </c>
      <c r="M40" s="24">
        <v>18</v>
      </c>
      <c r="N40" s="33">
        <v>3</v>
      </c>
      <c r="O40" s="106">
        <f t="shared" si="0"/>
        <v>221</v>
      </c>
      <c r="P40" s="33">
        <v>147</v>
      </c>
      <c r="Q40" s="33">
        <v>61</v>
      </c>
      <c r="R40" s="33">
        <v>13</v>
      </c>
      <c r="S40" s="106">
        <v>0</v>
      </c>
      <c r="T40" s="33">
        <v>8</v>
      </c>
      <c r="U40" s="33">
        <v>18</v>
      </c>
      <c r="V40" s="33">
        <v>9</v>
      </c>
      <c r="W40" s="33">
        <v>2</v>
      </c>
      <c r="X40" s="33">
        <v>0</v>
      </c>
      <c r="Y40" s="33">
        <v>0</v>
      </c>
      <c r="Z40" s="106">
        <v>0</v>
      </c>
      <c r="AA40" s="33">
        <v>8</v>
      </c>
      <c r="AB40" s="33">
        <v>8</v>
      </c>
      <c r="AC40" s="33">
        <v>1</v>
      </c>
      <c r="AD40" s="33">
        <v>0</v>
      </c>
      <c r="AE40" s="33">
        <v>1</v>
      </c>
      <c r="AF40" s="33">
        <v>0</v>
      </c>
      <c r="AG40" s="106">
        <v>0</v>
      </c>
      <c r="AH40" s="24">
        <v>0</v>
      </c>
      <c r="AI40" s="24">
        <v>2</v>
      </c>
      <c r="AJ40" s="24">
        <v>1</v>
      </c>
      <c r="AK40" s="24">
        <v>0</v>
      </c>
      <c r="AL40" s="24">
        <v>0</v>
      </c>
      <c r="AM40" s="24">
        <v>0</v>
      </c>
      <c r="AN40" s="120">
        <f>(M40+N40)/BV40</f>
        <v>0.36206896551724138</v>
      </c>
      <c r="AO40" s="120">
        <f>N40/BV40</f>
        <v>5.1724137931034482E-2</v>
      </c>
      <c r="AP40" s="27" t="s">
        <v>93</v>
      </c>
      <c r="AQ40" s="30" t="s">
        <v>85</v>
      </c>
      <c r="AR40" s="28" t="s">
        <v>109</v>
      </c>
      <c r="AS40" s="27" t="s">
        <v>119</v>
      </c>
      <c r="AT40" s="28" t="s">
        <v>128</v>
      </c>
      <c r="AU40" s="28" t="s">
        <v>135</v>
      </c>
      <c r="AV40" s="36">
        <v>0.69637300000000002</v>
      </c>
      <c r="AW40" s="36"/>
      <c r="AX40" s="36"/>
      <c r="AY40" s="36"/>
      <c r="AZ40" s="36">
        <v>0.3</v>
      </c>
      <c r="BA40" s="36">
        <v>3.7</v>
      </c>
      <c r="BB40" s="36"/>
      <c r="BC40" s="123">
        <f t="shared" si="1"/>
        <v>4.6963730000000004</v>
      </c>
      <c r="BD40" s="36"/>
      <c r="BE40" s="49"/>
      <c r="BF40" s="49"/>
      <c r="BG40" s="49"/>
      <c r="BH40" s="124">
        <f t="shared" si="2"/>
        <v>4.6963730000000004</v>
      </c>
      <c r="BI40" s="45">
        <f>BH40/BV40</f>
        <v>8.0971948275862071E-2</v>
      </c>
      <c r="BJ40" s="39" t="s">
        <v>102</v>
      </c>
      <c r="BK40" s="136">
        <v>40</v>
      </c>
      <c r="BL40" s="137">
        <v>20</v>
      </c>
      <c r="BM40" s="137">
        <v>60</v>
      </c>
      <c r="BN40" s="137">
        <v>70</v>
      </c>
      <c r="BO40" s="137">
        <v>20</v>
      </c>
      <c r="BP40" s="137">
        <v>20</v>
      </c>
      <c r="BQ40" s="138">
        <f t="shared" si="3"/>
        <v>60</v>
      </c>
      <c r="BR40" s="138">
        <f t="shared" si="4"/>
        <v>130</v>
      </c>
      <c r="BS40" s="138">
        <f t="shared" si="5"/>
        <v>40</v>
      </c>
      <c r="BT40" s="138">
        <f t="shared" si="6"/>
        <v>230</v>
      </c>
      <c r="BU40" s="27" t="s">
        <v>220</v>
      </c>
      <c r="BV40" s="202">
        <v>58</v>
      </c>
      <c r="BW40" s="46"/>
      <c r="BX40" s="8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7"/>
      <c r="CN40" s="57"/>
      <c r="CO40" s="57"/>
      <c r="CP40" s="57"/>
      <c r="CQ40" s="57"/>
      <c r="CR40" s="57"/>
      <c r="CS40" s="57"/>
      <c r="CT40" s="57"/>
      <c r="CU40" s="57"/>
      <c r="CV40" s="57"/>
      <c r="CW40" s="57"/>
      <c r="CX40" s="57"/>
      <c r="CY40" s="57"/>
      <c r="CZ40" s="57"/>
      <c r="DA40" s="57"/>
      <c r="DB40" s="57"/>
      <c r="DC40" s="57"/>
      <c r="DD40" s="57"/>
      <c r="DE40" s="57"/>
      <c r="DF40" s="57"/>
      <c r="DG40" s="57"/>
      <c r="DH40" s="57"/>
      <c r="DI40" s="57"/>
      <c r="DJ40" s="57"/>
    </row>
    <row r="41" spans="1:114" ht="13.5" hidden="1" customHeight="1">
      <c r="A41" s="24" t="s">
        <v>221</v>
      </c>
      <c r="B41" s="58" t="s">
        <v>222</v>
      </c>
      <c r="C41" s="28" t="s">
        <v>206</v>
      </c>
      <c r="D41" s="29" t="s">
        <v>77</v>
      </c>
      <c r="E41" s="28" t="s">
        <v>78</v>
      </c>
      <c r="F41" s="24" t="s">
        <v>79</v>
      </c>
      <c r="G41" s="28" t="s">
        <v>91</v>
      </c>
      <c r="H41" s="28" t="s">
        <v>92</v>
      </c>
      <c r="I41" s="31" t="s">
        <v>158</v>
      </c>
      <c r="J41" s="47" t="s">
        <v>140</v>
      </c>
      <c r="K41" s="106">
        <v>12</v>
      </c>
      <c r="L41" s="33">
        <v>10</v>
      </c>
      <c r="M41" s="33">
        <v>2</v>
      </c>
      <c r="N41" s="33">
        <v>0</v>
      </c>
      <c r="O41" s="106">
        <f t="shared" si="0"/>
        <v>54</v>
      </c>
      <c r="P41" s="33">
        <v>46</v>
      </c>
      <c r="Q41" s="33">
        <v>8</v>
      </c>
      <c r="R41" s="33">
        <v>0</v>
      </c>
      <c r="S41" s="107">
        <f t="shared" ref="S41:S57" si="12">SUM(T41:Y41)</f>
        <v>10</v>
      </c>
      <c r="T41" s="33">
        <v>0</v>
      </c>
      <c r="U41" s="33">
        <v>4</v>
      </c>
      <c r="V41" s="33">
        <v>6</v>
      </c>
      <c r="W41" s="33">
        <v>0</v>
      </c>
      <c r="X41" s="33">
        <v>0</v>
      </c>
      <c r="Y41" s="33">
        <v>0</v>
      </c>
      <c r="Z41" s="106">
        <f t="shared" ref="Z41:Z59" si="13">SUM(AA41:AF41)</f>
        <v>2</v>
      </c>
      <c r="AA41" s="33">
        <v>0</v>
      </c>
      <c r="AB41" s="33">
        <v>2</v>
      </c>
      <c r="AC41" s="33">
        <v>0</v>
      </c>
      <c r="AD41" s="33">
        <v>0</v>
      </c>
      <c r="AE41" s="33">
        <v>0</v>
      </c>
      <c r="AF41" s="33">
        <v>0</v>
      </c>
      <c r="AG41" s="106">
        <f t="shared" ref="AG41:AG59" si="14">SUM(AH41:AM41)</f>
        <v>0</v>
      </c>
      <c r="AH41" s="33">
        <v>0</v>
      </c>
      <c r="AI41" s="33">
        <v>0</v>
      </c>
      <c r="AJ41" s="33">
        <v>0</v>
      </c>
      <c r="AK41" s="33">
        <v>0</v>
      </c>
      <c r="AL41" s="33">
        <v>0</v>
      </c>
      <c r="AM41" s="33">
        <v>0</v>
      </c>
      <c r="AN41" s="120">
        <f>(Z41+AG41)/K41</f>
        <v>0.16666666666666666</v>
      </c>
      <c r="AO41" s="120">
        <f t="shared" ref="AO41:AO59" si="15">N41/K41</f>
        <v>0</v>
      </c>
      <c r="AP41" s="27" t="s">
        <v>93</v>
      </c>
      <c r="AQ41" s="28" t="s">
        <v>85</v>
      </c>
      <c r="AR41" s="31" t="s">
        <v>158</v>
      </c>
      <c r="AS41" s="47" t="s">
        <v>140</v>
      </c>
      <c r="AT41" s="31" t="s">
        <v>100</v>
      </c>
      <c r="AU41" s="47" t="s">
        <v>83</v>
      </c>
      <c r="AV41" s="36">
        <v>1.27312713</v>
      </c>
      <c r="AW41" s="43"/>
      <c r="AX41" s="43"/>
      <c r="AY41" s="43"/>
      <c r="AZ41" s="37"/>
      <c r="BA41" s="37"/>
      <c r="BB41" s="37"/>
      <c r="BC41" s="123">
        <f t="shared" si="1"/>
        <v>1.27312713</v>
      </c>
      <c r="BD41" s="36" t="s">
        <v>111</v>
      </c>
      <c r="BE41" s="44"/>
      <c r="BF41" s="44"/>
      <c r="BG41" s="44"/>
      <c r="BH41" s="124">
        <f t="shared" si="2"/>
        <v>1.27312713</v>
      </c>
      <c r="BI41" s="45">
        <f t="shared" ref="BI41:BI71" si="16">BH41/K41</f>
        <v>0.1060939275</v>
      </c>
      <c r="BJ41" s="39" t="s">
        <v>88</v>
      </c>
      <c r="BK41" s="136">
        <v>40</v>
      </c>
      <c r="BL41" s="137">
        <v>20</v>
      </c>
      <c r="BM41" s="137">
        <v>30</v>
      </c>
      <c r="BN41" s="137">
        <v>30</v>
      </c>
      <c r="BO41" s="137">
        <v>20</v>
      </c>
      <c r="BP41" s="137">
        <v>10</v>
      </c>
      <c r="BQ41" s="138">
        <f t="shared" si="3"/>
        <v>60</v>
      </c>
      <c r="BR41" s="138">
        <f t="shared" si="4"/>
        <v>60</v>
      </c>
      <c r="BS41" s="138">
        <f t="shared" si="5"/>
        <v>30</v>
      </c>
      <c r="BT41" s="138">
        <f t="shared" si="6"/>
        <v>150</v>
      </c>
      <c r="BU41" s="55"/>
      <c r="BV41" s="8"/>
      <c r="BW41" s="46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</row>
    <row r="42" spans="1:114" ht="13.5" hidden="1" customHeight="1">
      <c r="A42" s="24" t="s">
        <v>223</v>
      </c>
      <c r="B42" s="47" t="s">
        <v>224</v>
      </c>
      <c r="C42" s="30" t="s">
        <v>206</v>
      </c>
      <c r="D42" s="30" t="s">
        <v>77</v>
      </c>
      <c r="E42" s="28" t="s">
        <v>78</v>
      </c>
      <c r="F42" s="24" t="s">
        <v>79</v>
      </c>
      <c r="G42" s="47" t="s">
        <v>80</v>
      </c>
      <c r="H42" s="28" t="s">
        <v>80</v>
      </c>
      <c r="I42" s="31" t="s">
        <v>82</v>
      </c>
      <c r="J42" s="47" t="s">
        <v>110</v>
      </c>
      <c r="K42" s="109">
        <v>23</v>
      </c>
      <c r="L42" s="24">
        <v>17</v>
      </c>
      <c r="M42" s="24">
        <v>6</v>
      </c>
      <c r="N42" s="24">
        <v>0</v>
      </c>
      <c r="O42" s="106">
        <v>91</v>
      </c>
      <c r="P42" s="24">
        <v>71</v>
      </c>
      <c r="Q42" s="24">
        <v>20</v>
      </c>
      <c r="R42" s="24">
        <v>0</v>
      </c>
      <c r="S42" s="106">
        <f t="shared" si="12"/>
        <v>17</v>
      </c>
      <c r="T42" s="24">
        <v>2</v>
      </c>
      <c r="U42" s="24">
        <v>10</v>
      </c>
      <c r="V42" s="24">
        <v>3</v>
      </c>
      <c r="W42" s="24">
        <v>2</v>
      </c>
      <c r="X42" s="24">
        <v>0</v>
      </c>
      <c r="Y42" s="24">
        <v>0</v>
      </c>
      <c r="Z42" s="106">
        <f t="shared" si="13"/>
        <v>6</v>
      </c>
      <c r="AA42" s="24">
        <v>2</v>
      </c>
      <c r="AB42" s="24">
        <v>4</v>
      </c>
      <c r="AC42" s="24">
        <v>0</v>
      </c>
      <c r="AD42" s="24">
        <v>0</v>
      </c>
      <c r="AE42" s="24">
        <v>0</v>
      </c>
      <c r="AF42" s="24">
        <v>0</v>
      </c>
      <c r="AG42" s="106">
        <f t="shared" si="14"/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24">
        <v>0</v>
      </c>
      <c r="AN42" s="120">
        <f>(M42+N42)/K42</f>
        <v>0.2608695652173913</v>
      </c>
      <c r="AO42" s="120">
        <f t="shared" si="15"/>
        <v>0</v>
      </c>
      <c r="AP42" s="27" t="s">
        <v>93</v>
      </c>
      <c r="AQ42" s="27" t="s">
        <v>85</v>
      </c>
      <c r="AR42" s="35" t="s">
        <v>82</v>
      </c>
      <c r="AS42" s="28" t="s">
        <v>110</v>
      </c>
      <c r="AT42" s="35" t="s">
        <v>109</v>
      </c>
      <c r="AU42" s="28" t="s">
        <v>87</v>
      </c>
      <c r="AV42" s="36">
        <v>0</v>
      </c>
      <c r="AW42" s="36"/>
      <c r="AX42" s="36">
        <v>2.7829999999999999</v>
      </c>
      <c r="AY42" s="37"/>
      <c r="AZ42" s="37"/>
      <c r="BA42" s="37"/>
      <c r="BB42" s="37"/>
      <c r="BC42" s="123">
        <f t="shared" si="1"/>
        <v>2.7829999999999999</v>
      </c>
      <c r="BD42" s="24"/>
      <c r="BE42" s="49"/>
      <c r="BF42" s="49"/>
      <c r="BG42" s="44"/>
      <c r="BH42" s="124">
        <f t="shared" si="2"/>
        <v>2.7829999999999999</v>
      </c>
      <c r="BI42" s="45">
        <f t="shared" si="16"/>
        <v>0.121</v>
      </c>
      <c r="BJ42" s="39" t="s">
        <v>88</v>
      </c>
      <c r="BK42" s="136">
        <v>40</v>
      </c>
      <c r="BL42" s="137">
        <v>20</v>
      </c>
      <c r="BM42" s="137">
        <v>10</v>
      </c>
      <c r="BN42" s="137">
        <v>30</v>
      </c>
      <c r="BO42" s="137">
        <v>20</v>
      </c>
      <c r="BP42" s="137">
        <v>20</v>
      </c>
      <c r="BQ42" s="138">
        <f t="shared" si="3"/>
        <v>60</v>
      </c>
      <c r="BR42" s="138">
        <f t="shared" si="4"/>
        <v>40</v>
      </c>
      <c r="BS42" s="138">
        <f t="shared" si="5"/>
        <v>40</v>
      </c>
      <c r="BT42" s="138">
        <f t="shared" si="6"/>
        <v>140</v>
      </c>
      <c r="BU42" s="55"/>
      <c r="BV42" s="8"/>
      <c r="BW42" s="46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</row>
    <row r="43" spans="1:114" ht="13.5" hidden="1" customHeight="1">
      <c r="A43" s="24" t="s">
        <v>225</v>
      </c>
      <c r="B43" s="58" t="s">
        <v>226</v>
      </c>
      <c r="C43" s="58" t="s">
        <v>206</v>
      </c>
      <c r="D43" s="100" t="s">
        <v>77</v>
      </c>
      <c r="E43" s="65" t="s">
        <v>78</v>
      </c>
      <c r="F43" s="60" t="s">
        <v>79</v>
      </c>
      <c r="G43" s="47" t="s">
        <v>91</v>
      </c>
      <c r="H43" s="47" t="s">
        <v>92</v>
      </c>
      <c r="I43" s="31" t="s">
        <v>158</v>
      </c>
      <c r="J43" s="47" t="s">
        <v>83</v>
      </c>
      <c r="K43" s="109">
        <v>41</v>
      </c>
      <c r="L43" s="24">
        <v>30</v>
      </c>
      <c r="M43" s="24">
        <v>7</v>
      </c>
      <c r="N43" s="24">
        <v>4</v>
      </c>
      <c r="O43" s="106">
        <f>SUM(P43:R43)</f>
        <v>196</v>
      </c>
      <c r="P43" s="24">
        <v>126</v>
      </c>
      <c r="Q43" s="24">
        <v>54</v>
      </c>
      <c r="R43" s="24">
        <v>16</v>
      </c>
      <c r="S43" s="109">
        <f t="shared" si="12"/>
        <v>30</v>
      </c>
      <c r="T43" s="24">
        <v>0</v>
      </c>
      <c r="U43" s="24">
        <v>24</v>
      </c>
      <c r="V43" s="24">
        <v>6</v>
      </c>
      <c r="W43" s="24">
        <v>0</v>
      </c>
      <c r="X43" s="24">
        <v>0</v>
      </c>
      <c r="Y43" s="24">
        <v>0</v>
      </c>
      <c r="Z43" s="119">
        <f t="shared" si="13"/>
        <v>7</v>
      </c>
      <c r="AA43" s="24">
        <v>0</v>
      </c>
      <c r="AB43" s="24">
        <v>0</v>
      </c>
      <c r="AC43" s="24">
        <v>0</v>
      </c>
      <c r="AD43" s="24">
        <v>1</v>
      </c>
      <c r="AE43" s="24">
        <v>6</v>
      </c>
      <c r="AF43" s="24">
        <v>0</v>
      </c>
      <c r="AG43" s="106">
        <f t="shared" si="14"/>
        <v>4</v>
      </c>
      <c r="AH43" s="24">
        <v>0</v>
      </c>
      <c r="AI43" s="24">
        <v>4</v>
      </c>
      <c r="AJ43" s="24">
        <v>0</v>
      </c>
      <c r="AK43" s="24">
        <v>0</v>
      </c>
      <c r="AL43" s="24">
        <v>0</v>
      </c>
      <c r="AM43" s="24">
        <v>0</v>
      </c>
      <c r="AN43" s="120">
        <f>(Z43+AG43)/K43</f>
        <v>0.26829268292682928</v>
      </c>
      <c r="AO43" s="120">
        <f t="shared" si="15"/>
        <v>9.7560975609756101E-2</v>
      </c>
      <c r="AP43" s="27" t="s">
        <v>93</v>
      </c>
      <c r="AQ43" s="27" t="s">
        <v>85</v>
      </c>
      <c r="AR43" s="35" t="s">
        <v>158</v>
      </c>
      <c r="AS43" s="28" t="s">
        <v>140</v>
      </c>
      <c r="AT43" s="35" t="s">
        <v>82</v>
      </c>
      <c r="AU43" s="28" t="s">
        <v>140</v>
      </c>
      <c r="AV43" s="36">
        <v>3.8096750000000004</v>
      </c>
      <c r="AW43" s="36"/>
      <c r="AX43" s="37"/>
      <c r="AY43" s="37"/>
      <c r="AZ43" s="37"/>
      <c r="BA43" s="37"/>
      <c r="BB43" s="37"/>
      <c r="BC43" s="123">
        <f t="shared" si="1"/>
        <v>3.8096750000000004</v>
      </c>
      <c r="BD43" s="24" t="s">
        <v>111</v>
      </c>
      <c r="BE43" s="49"/>
      <c r="BF43" s="49">
        <v>0.8</v>
      </c>
      <c r="BG43" s="44">
        <v>1.9800000000000002E-2</v>
      </c>
      <c r="BH43" s="124">
        <f t="shared" si="2"/>
        <v>4.6294750000000002</v>
      </c>
      <c r="BI43" s="45">
        <f t="shared" si="16"/>
        <v>0.11291402439024391</v>
      </c>
      <c r="BJ43" s="39" t="s">
        <v>102</v>
      </c>
      <c r="BK43" s="136">
        <v>40</v>
      </c>
      <c r="BL43" s="137">
        <v>20</v>
      </c>
      <c r="BM43" s="137">
        <v>50</v>
      </c>
      <c r="BN43" s="137">
        <v>30</v>
      </c>
      <c r="BO43" s="137">
        <v>20</v>
      </c>
      <c r="BP43" s="137">
        <v>20</v>
      </c>
      <c r="BQ43" s="138">
        <f t="shared" si="3"/>
        <v>60</v>
      </c>
      <c r="BR43" s="138">
        <f t="shared" si="4"/>
        <v>80</v>
      </c>
      <c r="BS43" s="138">
        <f t="shared" si="5"/>
        <v>40</v>
      </c>
      <c r="BT43" s="138">
        <f t="shared" si="6"/>
        <v>180</v>
      </c>
      <c r="BU43" s="55"/>
      <c r="BV43" s="8"/>
      <c r="BW43" s="46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</row>
    <row r="44" spans="1:114" ht="13.5" hidden="1" customHeight="1">
      <c r="A44" s="60" t="s">
        <v>227</v>
      </c>
      <c r="B44" s="64" t="s">
        <v>228</v>
      </c>
      <c r="C44" s="64" t="s">
        <v>206</v>
      </c>
      <c r="D44" s="64" t="s">
        <v>77</v>
      </c>
      <c r="E44" s="65" t="s">
        <v>78</v>
      </c>
      <c r="F44" s="24" t="s">
        <v>108</v>
      </c>
      <c r="G44" s="28" t="s">
        <v>80</v>
      </c>
      <c r="H44" s="28" t="s">
        <v>81</v>
      </c>
      <c r="I44" s="28" t="s">
        <v>97</v>
      </c>
      <c r="J44" s="145" t="s">
        <v>98</v>
      </c>
      <c r="K44" s="52">
        <v>32</v>
      </c>
      <c r="L44" s="33">
        <v>32</v>
      </c>
      <c r="M44" s="33">
        <v>0</v>
      </c>
      <c r="N44" s="33">
        <v>0</v>
      </c>
      <c r="O44" s="41">
        <f>SUM(P44:R44)</f>
        <v>134</v>
      </c>
      <c r="P44" s="33">
        <v>134</v>
      </c>
      <c r="Q44" s="33">
        <v>0</v>
      </c>
      <c r="R44" s="33">
        <v>0</v>
      </c>
      <c r="S44" s="32">
        <f>SUM(T44:Y44)</f>
        <v>32</v>
      </c>
      <c r="T44" s="33">
        <v>0</v>
      </c>
      <c r="U44" s="24">
        <v>17</v>
      </c>
      <c r="V44" s="24">
        <v>15</v>
      </c>
      <c r="W44" s="24"/>
      <c r="X44" s="33"/>
      <c r="Y44" s="33"/>
      <c r="Z44" s="32">
        <f>SUM(AA44:AF44)</f>
        <v>0</v>
      </c>
      <c r="AA44" s="66"/>
      <c r="AB44" s="66"/>
      <c r="AC44" s="66"/>
      <c r="AD44" s="66"/>
      <c r="AE44" s="66"/>
      <c r="AF44" s="66"/>
      <c r="AG44" s="52">
        <f>SUM(AH44:AM44)</f>
        <v>0</v>
      </c>
      <c r="AH44" s="66"/>
      <c r="AI44" s="66"/>
      <c r="AJ44" s="66"/>
      <c r="AK44" s="66"/>
      <c r="AL44" s="66"/>
      <c r="AM44" s="66"/>
      <c r="AN44" s="34">
        <f t="shared" ref="AN44:AN49" si="17">(M44+N44)/K44</f>
        <v>0</v>
      </c>
      <c r="AO44" s="34">
        <f>AG44/K44</f>
        <v>0</v>
      </c>
      <c r="AP44" s="27" t="s">
        <v>84</v>
      </c>
      <c r="AQ44" s="28" t="s">
        <v>85</v>
      </c>
      <c r="AR44" s="28" t="s">
        <v>97</v>
      </c>
      <c r="AS44" s="28" t="s">
        <v>134</v>
      </c>
      <c r="AT44" s="28" t="s">
        <v>100</v>
      </c>
      <c r="AU44" s="146" t="s">
        <v>87</v>
      </c>
      <c r="AV44" s="36">
        <v>3.1152495399999998</v>
      </c>
      <c r="AW44" s="36"/>
      <c r="AX44" s="36"/>
      <c r="AY44" s="36"/>
      <c r="AZ44" s="36"/>
      <c r="BA44" s="36"/>
      <c r="BB44" s="36"/>
      <c r="BC44" s="123">
        <f t="shared" si="1"/>
        <v>3.1152495399999998</v>
      </c>
      <c r="BD44" s="24"/>
      <c r="BE44" s="24"/>
      <c r="BF44" s="24"/>
      <c r="BG44" s="24"/>
      <c r="BH44" s="38">
        <f>BC44+BF44+BG44+BE44</f>
        <v>3.1152495399999998</v>
      </c>
      <c r="BI44" s="45">
        <f>BH44/K44</f>
        <v>9.7351548124999993E-2</v>
      </c>
      <c r="BJ44" s="39" t="s">
        <v>102</v>
      </c>
      <c r="BK44" s="170">
        <v>40</v>
      </c>
      <c r="BL44" s="170">
        <v>20</v>
      </c>
      <c r="BM44" s="136">
        <v>80</v>
      </c>
      <c r="BN44" s="137">
        <v>70</v>
      </c>
      <c r="BO44" s="137">
        <v>20</v>
      </c>
      <c r="BP44" s="137">
        <v>10</v>
      </c>
      <c r="BQ44" s="138">
        <f>BK44+BL44</f>
        <v>60</v>
      </c>
      <c r="BR44" s="138">
        <f>BM44+BN44</f>
        <v>150</v>
      </c>
      <c r="BS44" s="138">
        <f>BO44+BP44</f>
        <v>30</v>
      </c>
      <c r="BT44" s="138">
        <f>BQ44+BR44+BS44</f>
        <v>240</v>
      </c>
      <c r="BU44" s="27"/>
      <c r="BV44" s="8"/>
      <c r="BW44" s="46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</row>
    <row r="45" spans="1:114" ht="12.75" hidden="1">
      <c r="A45" s="25" t="s">
        <v>229</v>
      </c>
      <c r="B45" s="30" t="s">
        <v>230</v>
      </c>
      <c r="C45" s="30" t="s">
        <v>206</v>
      </c>
      <c r="D45" s="30" t="s">
        <v>77</v>
      </c>
      <c r="E45" s="28" t="s">
        <v>78</v>
      </c>
      <c r="F45" s="25" t="s">
        <v>108</v>
      </c>
      <c r="G45" s="30" t="s">
        <v>92</v>
      </c>
      <c r="H45" s="30" t="s">
        <v>92</v>
      </c>
      <c r="I45" s="30" t="s">
        <v>109</v>
      </c>
      <c r="J45" s="58" t="s">
        <v>134</v>
      </c>
      <c r="K45" s="107">
        <v>8</v>
      </c>
      <c r="L45" s="33">
        <v>8</v>
      </c>
      <c r="M45" s="33">
        <v>0</v>
      </c>
      <c r="N45" s="33">
        <v>0</v>
      </c>
      <c r="O45" s="106">
        <v>36</v>
      </c>
      <c r="P45" s="33">
        <v>36</v>
      </c>
      <c r="Q45" s="33">
        <v>0</v>
      </c>
      <c r="R45" s="33">
        <v>0</v>
      </c>
      <c r="S45" s="106">
        <f t="shared" si="12"/>
        <v>8</v>
      </c>
      <c r="T45" s="33">
        <v>0</v>
      </c>
      <c r="U45" s="33">
        <v>4</v>
      </c>
      <c r="V45" s="33">
        <v>4</v>
      </c>
      <c r="W45" s="33">
        <v>0</v>
      </c>
      <c r="X45" s="33">
        <v>0</v>
      </c>
      <c r="Y45" s="33">
        <v>0</v>
      </c>
      <c r="Z45" s="106">
        <f t="shared" si="13"/>
        <v>0</v>
      </c>
      <c r="AA45" s="33">
        <v>0</v>
      </c>
      <c r="AB45" s="33">
        <v>0</v>
      </c>
      <c r="AC45" s="33">
        <v>0</v>
      </c>
      <c r="AD45" s="33">
        <v>0</v>
      </c>
      <c r="AE45" s="33">
        <v>0</v>
      </c>
      <c r="AF45" s="33">
        <v>0</v>
      </c>
      <c r="AG45" s="106">
        <f t="shared" si="14"/>
        <v>0</v>
      </c>
      <c r="AH45" s="33">
        <v>0</v>
      </c>
      <c r="AI45" s="33">
        <v>0</v>
      </c>
      <c r="AJ45" s="33">
        <v>0</v>
      </c>
      <c r="AK45" s="33">
        <v>0</v>
      </c>
      <c r="AL45" s="33">
        <v>0</v>
      </c>
      <c r="AM45" s="33">
        <v>0</v>
      </c>
      <c r="AN45" s="120">
        <f t="shared" si="17"/>
        <v>0</v>
      </c>
      <c r="AO45" s="120">
        <f t="shared" si="15"/>
        <v>0</v>
      </c>
      <c r="AP45" s="27" t="s">
        <v>93</v>
      </c>
      <c r="AQ45" s="27" t="s">
        <v>85</v>
      </c>
      <c r="AR45" s="30" t="s">
        <v>109</v>
      </c>
      <c r="AS45" s="58" t="s">
        <v>134</v>
      </c>
      <c r="AT45" s="30" t="s">
        <v>94</v>
      </c>
      <c r="AU45" s="35" t="s">
        <v>83</v>
      </c>
      <c r="AV45" s="36">
        <v>0</v>
      </c>
      <c r="AW45" s="36"/>
      <c r="AX45" s="37"/>
      <c r="AY45" s="37"/>
      <c r="AZ45" s="36">
        <v>0.83482400000000001</v>
      </c>
      <c r="BA45" s="36"/>
      <c r="BB45" s="36"/>
      <c r="BC45" s="123">
        <f t="shared" si="1"/>
        <v>0.83482400000000001</v>
      </c>
      <c r="BD45" s="36"/>
      <c r="BE45" s="49"/>
      <c r="BF45" s="49"/>
      <c r="BG45" s="63"/>
      <c r="BH45" s="124">
        <f t="shared" si="2"/>
        <v>0.83482400000000001</v>
      </c>
      <c r="BI45" s="45">
        <f t="shared" si="16"/>
        <v>0.104353</v>
      </c>
      <c r="BJ45" s="39" t="s">
        <v>102</v>
      </c>
      <c r="BK45" s="136">
        <v>40</v>
      </c>
      <c r="BL45" s="137">
        <v>20</v>
      </c>
      <c r="BM45" s="137">
        <v>50</v>
      </c>
      <c r="BN45" s="137">
        <v>30</v>
      </c>
      <c r="BO45" s="137">
        <v>20</v>
      </c>
      <c r="BP45" s="137">
        <v>20</v>
      </c>
      <c r="BQ45" s="138">
        <f t="shared" si="3"/>
        <v>60</v>
      </c>
      <c r="BR45" s="138">
        <f t="shared" si="4"/>
        <v>80</v>
      </c>
      <c r="BS45" s="138">
        <f t="shared" si="5"/>
        <v>40</v>
      </c>
      <c r="BT45" s="138">
        <f t="shared" si="6"/>
        <v>180</v>
      </c>
      <c r="BU45" s="55"/>
      <c r="BV45" s="8"/>
      <c r="BW45" s="46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</row>
    <row r="46" spans="1:114" ht="22.5" hidden="1" customHeight="1">
      <c r="A46" s="25" t="s">
        <v>231</v>
      </c>
      <c r="B46" s="27" t="s">
        <v>232</v>
      </c>
      <c r="C46" s="61" t="s">
        <v>206</v>
      </c>
      <c r="D46" s="29" t="s">
        <v>77</v>
      </c>
      <c r="E46" s="28" t="s">
        <v>78</v>
      </c>
      <c r="F46" s="24" t="s">
        <v>108</v>
      </c>
      <c r="G46" s="47" t="s">
        <v>80</v>
      </c>
      <c r="H46" s="47" t="s">
        <v>80</v>
      </c>
      <c r="I46" s="31" t="s">
        <v>100</v>
      </c>
      <c r="J46" s="47" t="s">
        <v>146</v>
      </c>
      <c r="K46" s="107">
        <v>11</v>
      </c>
      <c r="L46" s="33">
        <v>11</v>
      </c>
      <c r="M46" s="33">
        <v>0</v>
      </c>
      <c r="N46" s="33">
        <v>0</v>
      </c>
      <c r="O46" s="106">
        <f>SUM(P46:R46)</f>
        <v>22</v>
      </c>
      <c r="P46" s="33">
        <v>22</v>
      </c>
      <c r="Q46" s="33">
        <v>0</v>
      </c>
      <c r="R46" s="33">
        <v>0</v>
      </c>
      <c r="S46" s="106">
        <f t="shared" si="12"/>
        <v>11</v>
      </c>
      <c r="T46" s="33">
        <v>11</v>
      </c>
      <c r="U46" s="33">
        <v>0</v>
      </c>
      <c r="V46" s="33">
        <v>0</v>
      </c>
      <c r="W46" s="33">
        <v>0</v>
      </c>
      <c r="X46" s="33">
        <v>0</v>
      </c>
      <c r="Y46" s="33">
        <v>0</v>
      </c>
      <c r="Z46" s="106">
        <f t="shared" si="13"/>
        <v>0</v>
      </c>
      <c r="AA46" s="33">
        <v>0</v>
      </c>
      <c r="AB46" s="33">
        <v>0</v>
      </c>
      <c r="AC46" s="33">
        <v>0</v>
      </c>
      <c r="AD46" s="33">
        <v>0</v>
      </c>
      <c r="AE46" s="33">
        <v>0</v>
      </c>
      <c r="AF46" s="33">
        <v>0</v>
      </c>
      <c r="AG46" s="106">
        <f t="shared" si="14"/>
        <v>0</v>
      </c>
      <c r="AH46" s="33">
        <v>0</v>
      </c>
      <c r="AI46" s="33">
        <v>0</v>
      </c>
      <c r="AJ46" s="33">
        <v>0</v>
      </c>
      <c r="AK46" s="33">
        <v>0</v>
      </c>
      <c r="AL46" s="33">
        <v>0</v>
      </c>
      <c r="AM46" s="33">
        <v>0</v>
      </c>
      <c r="AN46" s="120">
        <f t="shared" si="17"/>
        <v>0</v>
      </c>
      <c r="AO46" s="120">
        <f t="shared" si="15"/>
        <v>0</v>
      </c>
      <c r="AP46" s="27" t="s">
        <v>93</v>
      </c>
      <c r="AQ46" s="28" t="s">
        <v>85</v>
      </c>
      <c r="AR46" s="35" t="s">
        <v>100</v>
      </c>
      <c r="AS46" s="47" t="s">
        <v>146</v>
      </c>
      <c r="AT46" s="47" t="s">
        <v>82</v>
      </c>
      <c r="AU46" s="47" t="s">
        <v>135</v>
      </c>
      <c r="AV46" s="36">
        <v>0</v>
      </c>
      <c r="AW46" s="43">
        <v>1.111</v>
      </c>
      <c r="AX46" s="43"/>
      <c r="AY46" s="42"/>
      <c r="AZ46" s="37"/>
      <c r="BA46" s="37"/>
      <c r="BB46" s="37"/>
      <c r="BC46" s="123">
        <f t="shared" si="1"/>
        <v>1.111</v>
      </c>
      <c r="BD46" s="36"/>
      <c r="BE46" s="44"/>
      <c r="BF46" s="44"/>
      <c r="BG46" s="44"/>
      <c r="BH46" s="124">
        <f t="shared" si="2"/>
        <v>1.111</v>
      </c>
      <c r="BI46" s="45">
        <f t="shared" si="16"/>
        <v>0.10099999999999999</v>
      </c>
      <c r="BJ46" s="39" t="s">
        <v>102</v>
      </c>
      <c r="BK46" s="136">
        <v>40</v>
      </c>
      <c r="BL46" s="137">
        <v>20</v>
      </c>
      <c r="BM46" s="137">
        <v>80</v>
      </c>
      <c r="BN46" s="137">
        <v>30</v>
      </c>
      <c r="BO46" s="137">
        <v>20</v>
      </c>
      <c r="BP46" s="137">
        <v>10</v>
      </c>
      <c r="BQ46" s="138">
        <f t="shared" si="3"/>
        <v>60</v>
      </c>
      <c r="BR46" s="138">
        <f t="shared" si="4"/>
        <v>110</v>
      </c>
      <c r="BS46" s="138">
        <f t="shared" si="5"/>
        <v>30</v>
      </c>
      <c r="BT46" s="138">
        <f t="shared" si="6"/>
        <v>200</v>
      </c>
      <c r="BU46" s="27"/>
      <c r="BV46" s="8"/>
      <c r="BW46" s="46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</row>
    <row r="47" spans="1:114" ht="13.5" hidden="1" customHeight="1">
      <c r="A47" s="25" t="s">
        <v>233</v>
      </c>
      <c r="B47" s="27" t="s">
        <v>234</v>
      </c>
      <c r="C47" s="61" t="s">
        <v>206</v>
      </c>
      <c r="D47" s="29" t="s">
        <v>77</v>
      </c>
      <c r="E47" s="28" t="s">
        <v>78</v>
      </c>
      <c r="F47" s="24" t="s">
        <v>108</v>
      </c>
      <c r="G47" s="47" t="s">
        <v>80</v>
      </c>
      <c r="H47" s="47" t="s">
        <v>81</v>
      </c>
      <c r="I47" s="31" t="s">
        <v>100</v>
      </c>
      <c r="J47" s="47" t="s">
        <v>146</v>
      </c>
      <c r="K47" s="107">
        <v>8</v>
      </c>
      <c r="L47" s="33">
        <v>8</v>
      </c>
      <c r="M47" s="33">
        <v>0</v>
      </c>
      <c r="N47" s="33">
        <v>0</v>
      </c>
      <c r="O47" s="106">
        <f>SUM(P47:R47)</f>
        <v>32</v>
      </c>
      <c r="P47" s="33">
        <v>32</v>
      </c>
      <c r="Q47" s="33">
        <v>0</v>
      </c>
      <c r="R47" s="33">
        <v>0</v>
      </c>
      <c r="S47" s="106">
        <f t="shared" si="12"/>
        <v>8</v>
      </c>
      <c r="T47" s="33">
        <v>0</v>
      </c>
      <c r="U47" s="33">
        <v>8</v>
      </c>
      <c r="V47" s="33">
        <v>0</v>
      </c>
      <c r="W47" s="33">
        <v>0</v>
      </c>
      <c r="X47" s="33">
        <v>0</v>
      </c>
      <c r="Y47" s="33">
        <v>0</v>
      </c>
      <c r="Z47" s="106">
        <f t="shared" si="13"/>
        <v>0</v>
      </c>
      <c r="AA47" s="33">
        <v>0</v>
      </c>
      <c r="AB47" s="33">
        <v>0</v>
      </c>
      <c r="AC47" s="33">
        <v>0</v>
      </c>
      <c r="AD47" s="33">
        <v>0</v>
      </c>
      <c r="AE47" s="33">
        <v>0</v>
      </c>
      <c r="AF47" s="33">
        <v>0</v>
      </c>
      <c r="AG47" s="106">
        <f t="shared" si="14"/>
        <v>0</v>
      </c>
      <c r="AH47" s="33">
        <v>0</v>
      </c>
      <c r="AI47" s="33">
        <v>0</v>
      </c>
      <c r="AJ47" s="33">
        <v>0</v>
      </c>
      <c r="AK47" s="33">
        <v>0</v>
      </c>
      <c r="AL47" s="33">
        <v>0</v>
      </c>
      <c r="AM47" s="33">
        <v>0</v>
      </c>
      <c r="AN47" s="120">
        <f t="shared" si="17"/>
        <v>0</v>
      </c>
      <c r="AO47" s="120">
        <f t="shared" si="15"/>
        <v>0</v>
      </c>
      <c r="AP47" s="27" t="s">
        <v>84</v>
      </c>
      <c r="AQ47" s="28" t="s">
        <v>85</v>
      </c>
      <c r="AR47" s="35" t="s">
        <v>100</v>
      </c>
      <c r="AS47" s="47" t="s">
        <v>146</v>
      </c>
      <c r="AT47" s="47" t="s">
        <v>82</v>
      </c>
      <c r="AU47" s="47" t="s">
        <v>135</v>
      </c>
      <c r="AV47" s="36">
        <v>0</v>
      </c>
      <c r="AW47" s="43">
        <v>0.72</v>
      </c>
      <c r="AX47" s="43"/>
      <c r="AY47" s="42"/>
      <c r="AZ47" s="37"/>
      <c r="BA47" s="37"/>
      <c r="BB47" s="37"/>
      <c r="BC47" s="123">
        <f t="shared" si="1"/>
        <v>0.72</v>
      </c>
      <c r="BD47" s="36"/>
      <c r="BE47" s="44"/>
      <c r="BF47" s="44"/>
      <c r="BG47" s="44"/>
      <c r="BH47" s="124">
        <f t="shared" si="2"/>
        <v>0.72</v>
      </c>
      <c r="BI47" s="45">
        <f t="shared" si="16"/>
        <v>0.09</v>
      </c>
      <c r="BJ47" s="39" t="s">
        <v>102</v>
      </c>
      <c r="BK47" s="136">
        <v>40</v>
      </c>
      <c r="BL47" s="137">
        <v>20</v>
      </c>
      <c r="BM47" s="137">
        <v>80</v>
      </c>
      <c r="BN47" s="137">
        <v>70</v>
      </c>
      <c r="BO47" s="137">
        <v>20</v>
      </c>
      <c r="BP47" s="137">
        <v>10</v>
      </c>
      <c r="BQ47" s="138">
        <f t="shared" si="3"/>
        <v>60</v>
      </c>
      <c r="BR47" s="138">
        <f t="shared" si="4"/>
        <v>150</v>
      </c>
      <c r="BS47" s="138">
        <f t="shared" si="5"/>
        <v>30</v>
      </c>
      <c r="BT47" s="138">
        <f t="shared" si="6"/>
        <v>240</v>
      </c>
      <c r="BU47" s="27"/>
      <c r="BV47" s="8"/>
      <c r="BW47" s="46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</row>
    <row r="48" spans="1:114" ht="13.5" hidden="1" customHeight="1">
      <c r="A48" s="26" t="s">
        <v>235</v>
      </c>
      <c r="B48" s="29" t="s">
        <v>236</v>
      </c>
      <c r="C48" s="29" t="s">
        <v>206</v>
      </c>
      <c r="D48" s="29" t="s">
        <v>77</v>
      </c>
      <c r="E48" s="28" t="s">
        <v>78</v>
      </c>
      <c r="F48" s="25" t="s">
        <v>79</v>
      </c>
      <c r="G48" s="27" t="s">
        <v>92</v>
      </c>
      <c r="H48" s="27" t="s">
        <v>92</v>
      </c>
      <c r="I48" s="30" t="s">
        <v>158</v>
      </c>
      <c r="J48" s="27" t="s">
        <v>134</v>
      </c>
      <c r="K48" s="107">
        <v>4</v>
      </c>
      <c r="L48" s="33">
        <v>4</v>
      </c>
      <c r="M48" s="33">
        <v>0</v>
      </c>
      <c r="N48" s="33">
        <v>0</v>
      </c>
      <c r="O48" s="106">
        <v>16</v>
      </c>
      <c r="P48" s="33">
        <v>16</v>
      </c>
      <c r="Q48" s="33">
        <v>0</v>
      </c>
      <c r="R48" s="33">
        <v>0</v>
      </c>
      <c r="S48" s="106">
        <f t="shared" si="12"/>
        <v>4</v>
      </c>
      <c r="T48" s="33">
        <v>0</v>
      </c>
      <c r="U48" s="33">
        <v>4</v>
      </c>
      <c r="V48" s="33">
        <v>0</v>
      </c>
      <c r="W48" s="33">
        <v>0</v>
      </c>
      <c r="X48" s="33">
        <v>0</v>
      </c>
      <c r="Y48" s="33">
        <v>0</v>
      </c>
      <c r="Z48" s="106">
        <f t="shared" si="13"/>
        <v>0</v>
      </c>
      <c r="AA48" s="33">
        <v>0</v>
      </c>
      <c r="AB48" s="33">
        <v>0</v>
      </c>
      <c r="AC48" s="33">
        <v>0</v>
      </c>
      <c r="AD48" s="33">
        <v>0</v>
      </c>
      <c r="AE48" s="33">
        <v>0</v>
      </c>
      <c r="AF48" s="33">
        <v>0</v>
      </c>
      <c r="AG48" s="106">
        <f t="shared" si="14"/>
        <v>0</v>
      </c>
      <c r="AH48" s="33">
        <v>0</v>
      </c>
      <c r="AI48" s="33">
        <v>0</v>
      </c>
      <c r="AJ48" s="33">
        <v>0</v>
      </c>
      <c r="AK48" s="33">
        <v>0</v>
      </c>
      <c r="AL48" s="33">
        <v>0</v>
      </c>
      <c r="AM48" s="33">
        <v>0</v>
      </c>
      <c r="AN48" s="120">
        <f t="shared" si="17"/>
        <v>0</v>
      </c>
      <c r="AO48" s="120">
        <f t="shared" si="15"/>
        <v>0</v>
      </c>
      <c r="AP48" s="27" t="s">
        <v>93</v>
      </c>
      <c r="AQ48" s="27" t="s">
        <v>85</v>
      </c>
      <c r="AR48" s="30" t="s">
        <v>158</v>
      </c>
      <c r="AS48" s="27" t="s">
        <v>134</v>
      </c>
      <c r="AT48" s="30" t="s">
        <v>100</v>
      </c>
      <c r="AU48" s="47" t="s">
        <v>135</v>
      </c>
      <c r="AV48" s="36">
        <v>0</v>
      </c>
      <c r="AW48" s="36">
        <v>0.41741200000000001</v>
      </c>
      <c r="AX48" s="127"/>
      <c r="AY48" s="43"/>
      <c r="AZ48" s="43"/>
      <c r="BA48" s="37"/>
      <c r="BB48" s="37"/>
      <c r="BC48" s="123">
        <f t="shared" si="1"/>
        <v>0.41741200000000001</v>
      </c>
      <c r="BD48" s="36"/>
      <c r="BE48" s="44"/>
      <c r="BF48" s="44"/>
      <c r="BG48" s="63"/>
      <c r="BH48" s="124">
        <f t="shared" si="2"/>
        <v>0.41741200000000001</v>
      </c>
      <c r="BI48" s="45">
        <f t="shared" si="16"/>
        <v>0.104353</v>
      </c>
      <c r="BJ48" s="39" t="s">
        <v>88</v>
      </c>
      <c r="BK48" s="136">
        <v>40</v>
      </c>
      <c r="BL48" s="137">
        <v>20</v>
      </c>
      <c r="BM48" s="137">
        <v>40</v>
      </c>
      <c r="BN48" s="137">
        <v>30</v>
      </c>
      <c r="BO48" s="137">
        <v>0</v>
      </c>
      <c r="BP48" s="137">
        <v>10</v>
      </c>
      <c r="BQ48" s="138">
        <f t="shared" si="3"/>
        <v>60</v>
      </c>
      <c r="BR48" s="138">
        <f t="shared" si="4"/>
        <v>70</v>
      </c>
      <c r="BS48" s="138">
        <f t="shared" si="5"/>
        <v>10</v>
      </c>
      <c r="BT48" s="138">
        <f t="shared" si="6"/>
        <v>140</v>
      </c>
      <c r="BU48" s="27"/>
      <c r="BV48" s="8"/>
      <c r="BW48" s="46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</row>
    <row r="49" spans="1:114" ht="13.5" hidden="1" customHeight="1">
      <c r="A49" s="25" t="s">
        <v>237</v>
      </c>
      <c r="B49" s="29" t="s">
        <v>238</v>
      </c>
      <c r="C49" s="29" t="s">
        <v>206</v>
      </c>
      <c r="D49" s="29" t="s">
        <v>77</v>
      </c>
      <c r="E49" s="28" t="s">
        <v>78</v>
      </c>
      <c r="F49" s="25" t="s">
        <v>108</v>
      </c>
      <c r="G49" s="27" t="s">
        <v>92</v>
      </c>
      <c r="H49" s="27" t="s">
        <v>92</v>
      </c>
      <c r="I49" s="30" t="s">
        <v>82</v>
      </c>
      <c r="J49" s="27" t="s">
        <v>87</v>
      </c>
      <c r="K49" s="107">
        <v>44</v>
      </c>
      <c r="L49" s="33">
        <v>0</v>
      </c>
      <c r="M49" s="33">
        <v>40</v>
      </c>
      <c r="N49" s="33">
        <v>4</v>
      </c>
      <c r="O49" s="106">
        <f t="shared" ref="O49:O64" si="18">SUM(P49:R49)</f>
        <v>132</v>
      </c>
      <c r="P49" s="33">
        <v>0</v>
      </c>
      <c r="Q49" s="33">
        <v>104</v>
      </c>
      <c r="R49" s="33">
        <v>28</v>
      </c>
      <c r="S49" s="106">
        <f t="shared" si="12"/>
        <v>0</v>
      </c>
      <c r="T49" s="33">
        <v>0</v>
      </c>
      <c r="U49" s="33">
        <v>0</v>
      </c>
      <c r="V49" s="33">
        <v>0</v>
      </c>
      <c r="W49" s="33">
        <v>0</v>
      </c>
      <c r="X49" s="33">
        <v>0</v>
      </c>
      <c r="Y49" s="33">
        <v>0</v>
      </c>
      <c r="Z49" s="106">
        <f t="shared" si="13"/>
        <v>40</v>
      </c>
      <c r="AA49" s="33">
        <v>14</v>
      </c>
      <c r="AB49" s="33">
        <v>26</v>
      </c>
      <c r="AC49" s="33">
        <v>0</v>
      </c>
      <c r="AD49" s="33">
        <v>0</v>
      </c>
      <c r="AE49" s="33">
        <v>0</v>
      </c>
      <c r="AF49" s="33">
        <v>0</v>
      </c>
      <c r="AG49" s="106">
        <f t="shared" si="14"/>
        <v>4</v>
      </c>
      <c r="AH49" s="33">
        <v>0</v>
      </c>
      <c r="AI49" s="33">
        <v>4</v>
      </c>
      <c r="AJ49" s="33">
        <v>0</v>
      </c>
      <c r="AK49" s="33">
        <v>0</v>
      </c>
      <c r="AL49" s="33">
        <v>0</v>
      </c>
      <c r="AM49" s="33">
        <v>0</v>
      </c>
      <c r="AN49" s="120">
        <f t="shared" si="17"/>
        <v>1</v>
      </c>
      <c r="AO49" s="120">
        <f t="shared" si="15"/>
        <v>9.0909090909090912E-2</v>
      </c>
      <c r="AP49" s="27" t="s">
        <v>93</v>
      </c>
      <c r="AQ49" s="27" t="s">
        <v>85</v>
      </c>
      <c r="AR49" s="30" t="s">
        <v>82</v>
      </c>
      <c r="AS49" s="27" t="s">
        <v>87</v>
      </c>
      <c r="AT49" s="30" t="s">
        <v>109</v>
      </c>
      <c r="AU49" s="47" t="s">
        <v>99</v>
      </c>
      <c r="AV49" s="36">
        <v>1.25</v>
      </c>
      <c r="AW49" s="43"/>
      <c r="AX49" s="37"/>
      <c r="AY49" s="43">
        <v>2.5915319999999999</v>
      </c>
      <c r="AZ49" s="43"/>
      <c r="BA49" s="37"/>
      <c r="BB49" s="37"/>
      <c r="BC49" s="123">
        <f t="shared" si="1"/>
        <v>3.8415319999999999</v>
      </c>
      <c r="BD49" s="36" t="s">
        <v>111</v>
      </c>
      <c r="BE49" s="44"/>
      <c r="BF49" s="44">
        <v>0.75</v>
      </c>
      <c r="BG49" s="63"/>
      <c r="BH49" s="124">
        <f t="shared" si="2"/>
        <v>4.5915319999999999</v>
      </c>
      <c r="BI49" s="45">
        <f t="shared" si="16"/>
        <v>0.104353</v>
      </c>
      <c r="BJ49" s="39" t="s">
        <v>102</v>
      </c>
      <c r="BK49" s="136">
        <v>40</v>
      </c>
      <c r="BL49" s="137">
        <v>20</v>
      </c>
      <c r="BM49" s="137">
        <v>50</v>
      </c>
      <c r="BN49" s="137">
        <v>30</v>
      </c>
      <c r="BO49" s="137">
        <v>0</v>
      </c>
      <c r="BP49" s="137">
        <v>30</v>
      </c>
      <c r="BQ49" s="138">
        <f t="shared" si="3"/>
        <v>60</v>
      </c>
      <c r="BR49" s="138">
        <f t="shared" si="4"/>
        <v>80</v>
      </c>
      <c r="BS49" s="138">
        <f t="shared" si="5"/>
        <v>30</v>
      </c>
      <c r="BT49" s="138">
        <f t="shared" si="6"/>
        <v>170</v>
      </c>
      <c r="BU49" s="27"/>
      <c r="BV49" s="8"/>
      <c r="BW49" s="46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</row>
    <row r="50" spans="1:114" ht="13.5" hidden="1" customHeight="1">
      <c r="A50" s="24" t="s">
        <v>239</v>
      </c>
      <c r="B50" s="27" t="s">
        <v>240</v>
      </c>
      <c r="C50" s="28" t="s">
        <v>206</v>
      </c>
      <c r="D50" s="29" t="s">
        <v>77</v>
      </c>
      <c r="E50" s="28" t="s">
        <v>78</v>
      </c>
      <c r="F50" s="24" t="s">
        <v>108</v>
      </c>
      <c r="G50" s="27" t="s">
        <v>92</v>
      </c>
      <c r="H50" s="27" t="s">
        <v>92</v>
      </c>
      <c r="I50" s="30" t="s">
        <v>82</v>
      </c>
      <c r="J50" s="27" t="s">
        <v>87</v>
      </c>
      <c r="K50" s="112">
        <v>49</v>
      </c>
      <c r="L50" s="53">
        <v>35</v>
      </c>
      <c r="M50" s="53">
        <v>11</v>
      </c>
      <c r="N50" s="53">
        <v>3</v>
      </c>
      <c r="O50" s="106">
        <f t="shared" si="18"/>
        <v>283</v>
      </c>
      <c r="P50" s="53">
        <v>219</v>
      </c>
      <c r="Q50" s="33">
        <v>46</v>
      </c>
      <c r="R50" s="33">
        <v>18</v>
      </c>
      <c r="S50" s="106">
        <f t="shared" si="12"/>
        <v>35</v>
      </c>
      <c r="T50" s="33">
        <v>0</v>
      </c>
      <c r="U50" s="53">
        <v>16</v>
      </c>
      <c r="V50" s="33">
        <v>13</v>
      </c>
      <c r="W50" s="33">
        <v>6</v>
      </c>
      <c r="X50" s="33">
        <v>0</v>
      </c>
      <c r="Y50" s="33">
        <v>0</v>
      </c>
      <c r="Z50" s="106">
        <f t="shared" si="13"/>
        <v>11</v>
      </c>
      <c r="AA50" s="33">
        <v>0</v>
      </c>
      <c r="AB50" s="33">
        <v>4</v>
      </c>
      <c r="AC50" s="33">
        <v>3</v>
      </c>
      <c r="AD50" s="33">
        <v>2</v>
      </c>
      <c r="AE50" s="33">
        <v>2</v>
      </c>
      <c r="AF50" s="33">
        <v>0</v>
      </c>
      <c r="AG50" s="106">
        <f t="shared" si="14"/>
        <v>3</v>
      </c>
      <c r="AH50" s="33">
        <v>0</v>
      </c>
      <c r="AI50" s="33">
        <v>2</v>
      </c>
      <c r="AJ50" s="33">
        <v>1</v>
      </c>
      <c r="AK50" s="33">
        <v>0</v>
      </c>
      <c r="AL50" s="33">
        <v>0</v>
      </c>
      <c r="AM50" s="33">
        <v>0</v>
      </c>
      <c r="AN50" s="120">
        <f>(Z50+AG50)/K50</f>
        <v>0.2857142857142857</v>
      </c>
      <c r="AO50" s="120">
        <f t="shared" si="15"/>
        <v>6.1224489795918366E-2</v>
      </c>
      <c r="AP50" s="27" t="s">
        <v>93</v>
      </c>
      <c r="AQ50" s="27" t="s">
        <v>241</v>
      </c>
      <c r="AR50" s="30" t="s">
        <v>82</v>
      </c>
      <c r="AS50" s="27" t="s">
        <v>87</v>
      </c>
      <c r="AT50" s="35" t="s">
        <v>109</v>
      </c>
      <c r="AU50" s="47" t="s">
        <v>99</v>
      </c>
      <c r="AV50" s="36">
        <v>0.75</v>
      </c>
      <c r="AW50" s="36"/>
      <c r="AX50" s="126"/>
      <c r="AY50" s="36">
        <v>2.5632969999999999</v>
      </c>
      <c r="AZ50" s="36">
        <v>0.6</v>
      </c>
      <c r="BA50" s="37"/>
      <c r="BB50" s="37"/>
      <c r="BC50" s="123">
        <f t="shared" si="1"/>
        <v>3.913297</v>
      </c>
      <c r="BD50" s="24"/>
      <c r="BE50" s="44"/>
      <c r="BF50" s="44">
        <v>1.2</v>
      </c>
      <c r="BG50" s="63"/>
      <c r="BH50" s="124">
        <f t="shared" si="2"/>
        <v>5.1132970000000002</v>
      </c>
      <c r="BI50" s="45">
        <f t="shared" si="16"/>
        <v>0.104353</v>
      </c>
      <c r="BJ50" s="39" t="s">
        <v>88</v>
      </c>
      <c r="BK50" s="136">
        <v>40</v>
      </c>
      <c r="BL50" s="137">
        <v>20</v>
      </c>
      <c r="BM50" s="137">
        <v>50</v>
      </c>
      <c r="BN50" s="137">
        <v>30</v>
      </c>
      <c r="BO50" s="137">
        <v>0</v>
      </c>
      <c r="BP50" s="137">
        <v>20</v>
      </c>
      <c r="BQ50" s="138">
        <f t="shared" si="3"/>
        <v>60</v>
      </c>
      <c r="BR50" s="138">
        <f t="shared" si="4"/>
        <v>80</v>
      </c>
      <c r="BS50" s="138">
        <f t="shared" si="5"/>
        <v>20</v>
      </c>
      <c r="BT50" s="138">
        <f t="shared" si="6"/>
        <v>160</v>
      </c>
      <c r="BU50" s="55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</row>
    <row r="51" spans="1:114" ht="13.5" hidden="1" customHeight="1">
      <c r="A51" s="24" t="s">
        <v>242</v>
      </c>
      <c r="B51" s="28" t="s">
        <v>243</v>
      </c>
      <c r="C51" s="28" t="s">
        <v>206</v>
      </c>
      <c r="D51" s="29" t="s">
        <v>77</v>
      </c>
      <c r="E51" s="28" t="s">
        <v>78</v>
      </c>
      <c r="F51" s="24" t="s">
        <v>79</v>
      </c>
      <c r="G51" s="28" t="s">
        <v>80</v>
      </c>
      <c r="H51" s="28" t="s">
        <v>80</v>
      </c>
      <c r="I51" s="31" t="s">
        <v>100</v>
      </c>
      <c r="J51" s="47" t="s">
        <v>244</v>
      </c>
      <c r="K51" s="112">
        <v>35</v>
      </c>
      <c r="L51" s="33">
        <v>24</v>
      </c>
      <c r="M51" s="33">
        <v>9</v>
      </c>
      <c r="N51" s="33">
        <v>2</v>
      </c>
      <c r="O51" s="106">
        <f t="shared" si="18"/>
        <v>162</v>
      </c>
      <c r="P51" s="33">
        <v>116</v>
      </c>
      <c r="Q51" s="33">
        <v>38</v>
      </c>
      <c r="R51" s="33">
        <v>8</v>
      </c>
      <c r="S51" s="106">
        <f t="shared" si="12"/>
        <v>24</v>
      </c>
      <c r="T51" s="33">
        <v>0</v>
      </c>
      <c r="U51" s="33">
        <v>10</v>
      </c>
      <c r="V51" s="33">
        <v>8</v>
      </c>
      <c r="W51" s="33">
        <v>6</v>
      </c>
      <c r="X51" s="33">
        <v>0</v>
      </c>
      <c r="Y51" s="33">
        <v>0</v>
      </c>
      <c r="Z51" s="106">
        <f t="shared" si="13"/>
        <v>9</v>
      </c>
      <c r="AA51" s="33">
        <v>0</v>
      </c>
      <c r="AB51" s="33">
        <v>8</v>
      </c>
      <c r="AC51" s="33">
        <v>0</v>
      </c>
      <c r="AD51" s="33">
        <v>0</v>
      </c>
      <c r="AE51" s="33">
        <v>1</v>
      </c>
      <c r="AF51" s="33">
        <v>0</v>
      </c>
      <c r="AG51" s="106">
        <f t="shared" si="14"/>
        <v>2</v>
      </c>
      <c r="AH51" s="33">
        <v>0</v>
      </c>
      <c r="AI51" s="33">
        <v>2</v>
      </c>
      <c r="AJ51" s="33">
        <v>0</v>
      </c>
      <c r="AK51" s="33">
        <v>0</v>
      </c>
      <c r="AL51" s="33">
        <v>0</v>
      </c>
      <c r="AM51" s="33">
        <v>0</v>
      </c>
      <c r="AN51" s="120">
        <f t="shared" ref="AN51:AN57" si="19">(M51+N51)/K51</f>
        <v>0.31428571428571428</v>
      </c>
      <c r="AO51" s="120">
        <f t="shared" si="15"/>
        <v>5.7142857142857141E-2</v>
      </c>
      <c r="AP51" s="27" t="s">
        <v>93</v>
      </c>
      <c r="AQ51" s="29" t="s">
        <v>85</v>
      </c>
      <c r="AR51" s="35" t="s">
        <v>100</v>
      </c>
      <c r="AS51" s="47" t="s">
        <v>244</v>
      </c>
      <c r="AT51" s="35" t="s">
        <v>86</v>
      </c>
      <c r="AU51" s="47" t="s">
        <v>146</v>
      </c>
      <c r="AV51" s="36">
        <v>0</v>
      </c>
      <c r="AW51" s="43">
        <v>2.117</v>
      </c>
      <c r="AX51" s="43">
        <v>2.117</v>
      </c>
      <c r="AY51" s="43"/>
      <c r="AZ51" s="37"/>
      <c r="BA51" s="37"/>
      <c r="BB51" s="37"/>
      <c r="BC51" s="123">
        <f t="shared" si="1"/>
        <v>4.234</v>
      </c>
      <c r="BD51" s="36" t="s">
        <v>111</v>
      </c>
      <c r="BE51" s="44"/>
      <c r="BF51" s="44"/>
      <c r="BG51" s="44"/>
      <c r="BH51" s="124">
        <f t="shared" si="2"/>
        <v>4.234</v>
      </c>
      <c r="BI51" s="59">
        <f t="shared" si="16"/>
        <v>0.12097142857142858</v>
      </c>
      <c r="BJ51" s="39" t="s">
        <v>102</v>
      </c>
      <c r="BK51" s="136">
        <v>40</v>
      </c>
      <c r="BL51" s="137">
        <v>20</v>
      </c>
      <c r="BM51" s="137">
        <v>10</v>
      </c>
      <c r="BN51" s="137">
        <v>70</v>
      </c>
      <c r="BO51" s="137">
        <v>20</v>
      </c>
      <c r="BP51" s="137">
        <v>20</v>
      </c>
      <c r="BQ51" s="138">
        <f t="shared" si="3"/>
        <v>60</v>
      </c>
      <c r="BR51" s="138">
        <f t="shared" si="4"/>
        <v>80</v>
      </c>
      <c r="BS51" s="138">
        <f t="shared" si="5"/>
        <v>40</v>
      </c>
      <c r="BT51" s="138">
        <f t="shared" si="6"/>
        <v>180</v>
      </c>
      <c r="BU51" s="27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</row>
    <row r="52" spans="1:114" ht="12.75" hidden="1" customHeight="1">
      <c r="A52" s="26" t="s">
        <v>245</v>
      </c>
      <c r="B52" s="27" t="s">
        <v>246</v>
      </c>
      <c r="C52" s="30" t="s">
        <v>206</v>
      </c>
      <c r="D52" s="30" t="s">
        <v>77</v>
      </c>
      <c r="E52" s="28" t="s">
        <v>78</v>
      </c>
      <c r="F52" s="25" t="s">
        <v>79</v>
      </c>
      <c r="G52" s="30" t="s">
        <v>80</v>
      </c>
      <c r="H52" s="30" t="s">
        <v>81</v>
      </c>
      <c r="I52" s="30" t="s">
        <v>100</v>
      </c>
      <c r="J52" s="58" t="s">
        <v>119</v>
      </c>
      <c r="K52" s="107">
        <v>33</v>
      </c>
      <c r="L52" s="33">
        <v>33</v>
      </c>
      <c r="M52" s="33">
        <v>0</v>
      </c>
      <c r="N52" s="33">
        <v>0</v>
      </c>
      <c r="O52" s="106">
        <f t="shared" si="18"/>
        <v>136</v>
      </c>
      <c r="P52" s="33">
        <v>136</v>
      </c>
      <c r="Q52" s="33">
        <v>0</v>
      </c>
      <c r="R52" s="33">
        <v>0</v>
      </c>
      <c r="S52" s="106">
        <f t="shared" si="12"/>
        <v>33</v>
      </c>
      <c r="T52" s="33">
        <v>0</v>
      </c>
      <c r="U52" s="33">
        <v>29</v>
      </c>
      <c r="V52" s="33">
        <v>4</v>
      </c>
      <c r="W52" s="33">
        <v>0</v>
      </c>
      <c r="X52" s="33">
        <v>0</v>
      </c>
      <c r="Y52" s="33">
        <v>0</v>
      </c>
      <c r="Z52" s="106">
        <f t="shared" si="13"/>
        <v>0</v>
      </c>
      <c r="AA52" s="33">
        <v>0</v>
      </c>
      <c r="AB52" s="33">
        <v>0</v>
      </c>
      <c r="AC52" s="33">
        <v>0</v>
      </c>
      <c r="AD52" s="33">
        <v>0</v>
      </c>
      <c r="AE52" s="33">
        <v>0</v>
      </c>
      <c r="AF52" s="33">
        <v>0</v>
      </c>
      <c r="AG52" s="106">
        <f t="shared" si="14"/>
        <v>0</v>
      </c>
      <c r="AH52" s="33">
        <v>0</v>
      </c>
      <c r="AI52" s="33">
        <v>0</v>
      </c>
      <c r="AJ52" s="33">
        <v>0</v>
      </c>
      <c r="AK52" s="33">
        <v>0</v>
      </c>
      <c r="AL52" s="33">
        <v>0</v>
      </c>
      <c r="AM52" s="33">
        <v>0</v>
      </c>
      <c r="AN52" s="120">
        <f t="shared" si="19"/>
        <v>0</v>
      </c>
      <c r="AO52" s="120">
        <f t="shared" si="15"/>
        <v>0</v>
      </c>
      <c r="AP52" s="27" t="s">
        <v>84</v>
      </c>
      <c r="AQ52" s="27" t="s">
        <v>85</v>
      </c>
      <c r="AR52" s="30" t="s">
        <v>100</v>
      </c>
      <c r="AS52" s="58" t="s">
        <v>119</v>
      </c>
      <c r="AT52" s="30" t="s">
        <v>109</v>
      </c>
      <c r="AU52" s="35" t="s">
        <v>101</v>
      </c>
      <c r="AV52" s="36">
        <v>0</v>
      </c>
      <c r="AW52" s="36">
        <v>1</v>
      </c>
      <c r="AX52" s="36">
        <v>1.7</v>
      </c>
      <c r="AY52" s="36"/>
      <c r="AZ52" s="36"/>
      <c r="BA52" s="36"/>
      <c r="BB52" s="36"/>
      <c r="BC52" s="123">
        <f t="shared" si="1"/>
        <v>2.7</v>
      </c>
      <c r="BD52" s="36"/>
      <c r="BE52" s="49"/>
      <c r="BF52" s="49"/>
      <c r="BG52" s="63"/>
      <c r="BH52" s="124">
        <f t="shared" si="2"/>
        <v>2.7</v>
      </c>
      <c r="BI52" s="45">
        <f t="shared" si="16"/>
        <v>8.1818181818181818E-2</v>
      </c>
      <c r="BJ52" s="39" t="s">
        <v>102</v>
      </c>
      <c r="BK52" s="136">
        <v>40</v>
      </c>
      <c r="BL52" s="137">
        <v>20</v>
      </c>
      <c r="BM52" s="137">
        <v>40</v>
      </c>
      <c r="BN52" s="137">
        <v>70</v>
      </c>
      <c r="BO52" s="137">
        <v>20</v>
      </c>
      <c r="BP52" s="137">
        <v>10</v>
      </c>
      <c r="BQ52" s="138">
        <f t="shared" si="3"/>
        <v>60</v>
      </c>
      <c r="BR52" s="138">
        <f t="shared" si="4"/>
        <v>110</v>
      </c>
      <c r="BS52" s="138">
        <f t="shared" si="5"/>
        <v>30</v>
      </c>
      <c r="BT52" s="138">
        <f t="shared" si="6"/>
        <v>200</v>
      </c>
      <c r="BU52" s="55"/>
      <c r="BV52" s="8"/>
      <c r="BW52" s="46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</row>
    <row r="53" spans="1:114" ht="13.5" hidden="1" customHeight="1">
      <c r="A53" s="26" t="s">
        <v>247</v>
      </c>
      <c r="B53" s="27" t="s">
        <v>248</v>
      </c>
      <c r="C53" s="30" t="s">
        <v>206</v>
      </c>
      <c r="D53" s="30" t="s">
        <v>77</v>
      </c>
      <c r="E53" s="28" t="s">
        <v>78</v>
      </c>
      <c r="F53" s="25" t="s">
        <v>79</v>
      </c>
      <c r="G53" s="30" t="s">
        <v>80</v>
      </c>
      <c r="H53" s="30" t="s">
        <v>80</v>
      </c>
      <c r="I53" s="30" t="s">
        <v>100</v>
      </c>
      <c r="J53" s="58" t="s">
        <v>119</v>
      </c>
      <c r="K53" s="107">
        <v>56</v>
      </c>
      <c r="L53" s="33">
        <v>35</v>
      </c>
      <c r="M53" s="33">
        <v>17</v>
      </c>
      <c r="N53" s="33">
        <v>4</v>
      </c>
      <c r="O53" s="106">
        <f t="shared" si="18"/>
        <v>246</v>
      </c>
      <c r="P53" s="33">
        <v>151</v>
      </c>
      <c r="Q53" s="33">
        <v>79</v>
      </c>
      <c r="R53" s="33">
        <v>16</v>
      </c>
      <c r="S53" s="106">
        <f t="shared" si="12"/>
        <v>35</v>
      </c>
      <c r="T53" s="33">
        <v>0</v>
      </c>
      <c r="U53" s="33">
        <v>24</v>
      </c>
      <c r="V53" s="33">
        <v>11</v>
      </c>
      <c r="W53" s="33">
        <v>0</v>
      </c>
      <c r="X53" s="33">
        <v>0</v>
      </c>
      <c r="Y53" s="33">
        <v>0</v>
      </c>
      <c r="Z53" s="106">
        <f t="shared" si="13"/>
        <v>17</v>
      </c>
      <c r="AA53" s="33">
        <v>0</v>
      </c>
      <c r="AB53" s="33">
        <v>10</v>
      </c>
      <c r="AC53" s="33">
        <v>5</v>
      </c>
      <c r="AD53" s="33">
        <v>0</v>
      </c>
      <c r="AE53" s="33">
        <v>2</v>
      </c>
      <c r="AF53" s="33">
        <v>0</v>
      </c>
      <c r="AG53" s="106">
        <f t="shared" si="14"/>
        <v>4</v>
      </c>
      <c r="AH53" s="33">
        <v>0</v>
      </c>
      <c r="AI53" s="33">
        <v>4</v>
      </c>
      <c r="AJ53" s="33">
        <v>0</v>
      </c>
      <c r="AK53" s="33">
        <v>0</v>
      </c>
      <c r="AL53" s="33">
        <v>0</v>
      </c>
      <c r="AM53" s="33">
        <v>0</v>
      </c>
      <c r="AN53" s="120">
        <f t="shared" si="19"/>
        <v>0.375</v>
      </c>
      <c r="AO53" s="120">
        <f t="shared" si="15"/>
        <v>7.1428571428571425E-2</v>
      </c>
      <c r="AP53" s="27" t="s">
        <v>93</v>
      </c>
      <c r="AQ53" s="27" t="s">
        <v>85</v>
      </c>
      <c r="AR53" s="30" t="s">
        <v>100</v>
      </c>
      <c r="AS53" s="58" t="s">
        <v>119</v>
      </c>
      <c r="AT53" s="30" t="s">
        <v>109</v>
      </c>
      <c r="AU53" s="35" t="s">
        <v>101</v>
      </c>
      <c r="AV53" s="36">
        <v>0</v>
      </c>
      <c r="AW53" s="36">
        <v>1</v>
      </c>
      <c r="AX53" s="36">
        <v>6.26</v>
      </c>
      <c r="AY53" s="36"/>
      <c r="AZ53" s="36"/>
      <c r="BA53" s="36"/>
      <c r="BB53" s="36"/>
      <c r="BC53" s="123">
        <f t="shared" si="1"/>
        <v>7.26</v>
      </c>
      <c r="BD53" s="36"/>
      <c r="BE53" s="49"/>
      <c r="BF53" s="49"/>
      <c r="BG53" s="63"/>
      <c r="BH53" s="124">
        <f t="shared" si="2"/>
        <v>7.26</v>
      </c>
      <c r="BI53" s="45">
        <f t="shared" si="16"/>
        <v>0.12964285714285714</v>
      </c>
      <c r="BJ53" s="39" t="s">
        <v>102</v>
      </c>
      <c r="BK53" s="136">
        <v>40</v>
      </c>
      <c r="BL53" s="137">
        <v>20</v>
      </c>
      <c r="BM53" s="137">
        <v>40</v>
      </c>
      <c r="BN53" s="137">
        <v>70</v>
      </c>
      <c r="BO53" s="137">
        <v>20</v>
      </c>
      <c r="BP53" s="137">
        <v>20</v>
      </c>
      <c r="BQ53" s="138">
        <f t="shared" si="3"/>
        <v>60</v>
      </c>
      <c r="BR53" s="138">
        <f t="shared" si="4"/>
        <v>110</v>
      </c>
      <c r="BS53" s="138">
        <f t="shared" si="5"/>
        <v>40</v>
      </c>
      <c r="BT53" s="138">
        <f t="shared" si="6"/>
        <v>210</v>
      </c>
      <c r="BU53" s="55"/>
      <c r="BV53" s="8"/>
      <c r="BW53" s="46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</row>
    <row r="54" spans="1:114" ht="13.5" hidden="1" customHeight="1">
      <c r="A54" s="24" t="s">
        <v>249</v>
      </c>
      <c r="B54" s="28" t="s">
        <v>250</v>
      </c>
      <c r="C54" s="28" t="s">
        <v>206</v>
      </c>
      <c r="D54" s="29" t="s">
        <v>77</v>
      </c>
      <c r="E54" s="28" t="s">
        <v>78</v>
      </c>
      <c r="F54" s="24" t="s">
        <v>108</v>
      </c>
      <c r="G54" s="28" t="s">
        <v>92</v>
      </c>
      <c r="H54" s="28" t="s">
        <v>92</v>
      </c>
      <c r="I54" s="31" t="s">
        <v>86</v>
      </c>
      <c r="J54" s="47" t="s">
        <v>140</v>
      </c>
      <c r="K54" s="107">
        <v>6</v>
      </c>
      <c r="L54" s="33">
        <f>T54+U54+V54+W54+X54+Y54</f>
        <v>0</v>
      </c>
      <c r="M54" s="33">
        <v>3</v>
      </c>
      <c r="N54" s="33">
        <v>3</v>
      </c>
      <c r="O54" s="106">
        <f t="shared" si="18"/>
        <v>24</v>
      </c>
      <c r="P54" s="33">
        <v>0</v>
      </c>
      <c r="Q54" s="33">
        <v>12</v>
      </c>
      <c r="R54" s="33">
        <v>12</v>
      </c>
      <c r="S54" s="106">
        <f t="shared" si="12"/>
        <v>0</v>
      </c>
      <c r="T54" s="33">
        <v>0</v>
      </c>
      <c r="U54" s="33">
        <v>0</v>
      </c>
      <c r="V54" s="33">
        <v>0</v>
      </c>
      <c r="W54" s="33">
        <v>0</v>
      </c>
      <c r="X54" s="33">
        <v>0</v>
      </c>
      <c r="Y54" s="33">
        <v>0</v>
      </c>
      <c r="Z54" s="106">
        <f t="shared" si="13"/>
        <v>3</v>
      </c>
      <c r="AA54" s="33">
        <v>0</v>
      </c>
      <c r="AB54" s="33">
        <v>3</v>
      </c>
      <c r="AC54" s="33">
        <v>0</v>
      </c>
      <c r="AD54" s="33">
        <v>0</v>
      </c>
      <c r="AE54" s="33">
        <v>0</v>
      </c>
      <c r="AF54" s="33">
        <v>0</v>
      </c>
      <c r="AG54" s="106">
        <f t="shared" si="14"/>
        <v>3</v>
      </c>
      <c r="AH54" s="33">
        <v>0</v>
      </c>
      <c r="AI54" s="33">
        <v>3</v>
      </c>
      <c r="AJ54" s="33">
        <v>0</v>
      </c>
      <c r="AK54" s="33">
        <v>0</v>
      </c>
      <c r="AL54" s="33">
        <v>0</v>
      </c>
      <c r="AM54" s="33">
        <v>0</v>
      </c>
      <c r="AN54" s="120">
        <f t="shared" si="19"/>
        <v>1</v>
      </c>
      <c r="AO54" s="120">
        <f t="shared" si="15"/>
        <v>0.5</v>
      </c>
      <c r="AP54" s="27" t="s">
        <v>93</v>
      </c>
      <c r="AQ54" s="28" t="s">
        <v>85</v>
      </c>
      <c r="AR54" s="35" t="s">
        <v>86</v>
      </c>
      <c r="AS54" s="47" t="s">
        <v>140</v>
      </c>
      <c r="AT54" s="35" t="s">
        <v>109</v>
      </c>
      <c r="AU54" s="47" t="s">
        <v>98</v>
      </c>
      <c r="AV54" s="36">
        <v>0</v>
      </c>
      <c r="AW54" s="43"/>
      <c r="AX54" s="43"/>
      <c r="AY54" s="43">
        <v>0.62611799999999995</v>
      </c>
      <c r="AZ54" s="37"/>
      <c r="BA54" s="37"/>
      <c r="BB54" s="37"/>
      <c r="BC54" s="123">
        <f t="shared" si="1"/>
        <v>0.62611799999999995</v>
      </c>
      <c r="BD54" s="36" t="s">
        <v>111</v>
      </c>
      <c r="BE54" s="44"/>
      <c r="BF54" s="44"/>
      <c r="BG54" s="44"/>
      <c r="BH54" s="124">
        <f t="shared" si="2"/>
        <v>0.62611799999999995</v>
      </c>
      <c r="BI54" s="59">
        <f t="shared" si="16"/>
        <v>0.10435299999999999</v>
      </c>
      <c r="BJ54" s="39" t="s">
        <v>102</v>
      </c>
      <c r="BK54" s="136">
        <v>40</v>
      </c>
      <c r="BL54" s="137">
        <v>20</v>
      </c>
      <c r="BM54" s="137">
        <v>50</v>
      </c>
      <c r="BN54" s="137">
        <v>10</v>
      </c>
      <c r="BO54" s="137">
        <v>20</v>
      </c>
      <c r="BP54" s="137">
        <v>30</v>
      </c>
      <c r="BQ54" s="138">
        <f t="shared" si="3"/>
        <v>60</v>
      </c>
      <c r="BR54" s="138">
        <f t="shared" si="4"/>
        <v>60</v>
      </c>
      <c r="BS54" s="138">
        <f t="shared" si="5"/>
        <v>50</v>
      </c>
      <c r="BT54" s="138">
        <f t="shared" si="6"/>
        <v>170</v>
      </c>
      <c r="BU54" s="27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</row>
    <row r="55" spans="1:114" ht="13.5" hidden="1" customHeight="1">
      <c r="A55" s="24" t="s">
        <v>251</v>
      </c>
      <c r="B55" s="28" t="s">
        <v>252</v>
      </c>
      <c r="C55" s="28" t="s">
        <v>253</v>
      </c>
      <c r="D55" s="28" t="s">
        <v>155</v>
      </c>
      <c r="E55" s="28" t="s">
        <v>151</v>
      </c>
      <c r="F55" s="24" t="s">
        <v>79</v>
      </c>
      <c r="G55" s="28" t="s">
        <v>91</v>
      </c>
      <c r="H55" s="28" t="s">
        <v>92</v>
      </c>
      <c r="I55" s="31" t="s">
        <v>158</v>
      </c>
      <c r="J55" s="47" t="s">
        <v>119</v>
      </c>
      <c r="K55" s="113">
        <v>56</v>
      </c>
      <c r="L55" s="33">
        <v>42</v>
      </c>
      <c r="M55" s="33">
        <v>10</v>
      </c>
      <c r="N55" s="33">
        <v>4</v>
      </c>
      <c r="O55" s="106">
        <f t="shared" si="18"/>
        <v>308</v>
      </c>
      <c r="P55" s="33">
        <v>228</v>
      </c>
      <c r="Q55" s="33">
        <v>64</v>
      </c>
      <c r="R55" s="33">
        <v>16</v>
      </c>
      <c r="S55" s="106">
        <f t="shared" si="12"/>
        <v>42</v>
      </c>
      <c r="T55" s="33">
        <v>0</v>
      </c>
      <c r="U55" s="33">
        <v>4</v>
      </c>
      <c r="V55" s="33">
        <v>16</v>
      </c>
      <c r="W55" s="33">
        <v>22</v>
      </c>
      <c r="X55" s="33">
        <v>0</v>
      </c>
      <c r="Y55" s="33">
        <v>0</v>
      </c>
      <c r="Z55" s="106">
        <f t="shared" si="13"/>
        <v>10</v>
      </c>
      <c r="AA55" s="33">
        <v>0</v>
      </c>
      <c r="AB55" s="33">
        <v>4</v>
      </c>
      <c r="AC55" s="33">
        <v>0</v>
      </c>
      <c r="AD55" s="33">
        <v>0</v>
      </c>
      <c r="AE55" s="33">
        <v>6</v>
      </c>
      <c r="AF55" s="33">
        <v>0</v>
      </c>
      <c r="AG55" s="106">
        <f t="shared" si="14"/>
        <v>4</v>
      </c>
      <c r="AH55" s="33">
        <v>0</v>
      </c>
      <c r="AI55" s="33">
        <v>4</v>
      </c>
      <c r="AJ55" s="33">
        <v>0</v>
      </c>
      <c r="AK55" s="33">
        <v>0</v>
      </c>
      <c r="AL55" s="33">
        <v>0</v>
      </c>
      <c r="AM55" s="33">
        <v>0</v>
      </c>
      <c r="AN55" s="120">
        <f t="shared" si="19"/>
        <v>0.25</v>
      </c>
      <c r="AO55" s="120">
        <f t="shared" si="15"/>
        <v>7.1428571428571425E-2</v>
      </c>
      <c r="AP55" s="27" t="s">
        <v>93</v>
      </c>
      <c r="AQ55" s="28" t="s">
        <v>85</v>
      </c>
      <c r="AR55" s="35" t="s">
        <v>158</v>
      </c>
      <c r="AS55" s="47" t="s">
        <v>119</v>
      </c>
      <c r="AT55" s="47" t="s">
        <v>82</v>
      </c>
      <c r="AU55" s="47" t="s">
        <v>119</v>
      </c>
      <c r="AV55" s="36">
        <v>0</v>
      </c>
      <c r="AW55" s="43">
        <v>2.5</v>
      </c>
      <c r="AX55" s="43">
        <v>3.4839587000000001</v>
      </c>
      <c r="AY55" s="43"/>
      <c r="AZ55" s="37"/>
      <c r="BA55" s="37"/>
      <c r="BB55" s="37"/>
      <c r="BC55" s="123">
        <f t="shared" si="1"/>
        <v>5.9839587000000005</v>
      </c>
      <c r="BD55" s="36" t="s">
        <v>111</v>
      </c>
      <c r="BE55" s="44"/>
      <c r="BF55" s="44">
        <v>0.9</v>
      </c>
      <c r="BG55" s="44"/>
      <c r="BH55" s="124">
        <f t="shared" si="2"/>
        <v>6.8839587000000009</v>
      </c>
      <c r="BI55" s="59">
        <f t="shared" si="16"/>
        <v>0.12292783392857144</v>
      </c>
      <c r="BJ55" s="39" t="s">
        <v>102</v>
      </c>
      <c r="BK55" s="136">
        <v>50</v>
      </c>
      <c r="BL55" s="137">
        <v>50</v>
      </c>
      <c r="BM55" s="137">
        <v>30</v>
      </c>
      <c r="BN55" s="137">
        <v>30</v>
      </c>
      <c r="BO55" s="137">
        <v>0</v>
      </c>
      <c r="BP55" s="137">
        <v>20</v>
      </c>
      <c r="BQ55" s="138">
        <f t="shared" si="3"/>
        <v>100</v>
      </c>
      <c r="BR55" s="138">
        <f t="shared" si="4"/>
        <v>60</v>
      </c>
      <c r="BS55" s="138">
        <f t="shared" si="5"/>
        <v>20</v>
      </c>
      <c r="BT55" s="138">
        <f t="shared" si="6"/>
        <v>180</v>
      </c>
      <c r="BU55" s="27"/>
      <c r="BV55" s="8"/>
      <c r="BW55" s="46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</row>
    <row r="56" spans="1:114" ht="13.5" hidden="1" customHeight="1">
      <c r="A56" s="60" t="s">
        <v>254</v>
      </c>
      <c r="B56" s="29" t="s">
        <v>255</v>
      </c>
      <c r="C56" s="30" t="s">
        <v>253</v>
      </c>
      <c r="D56" s="62" t="s">
        <v>155</v>
      </c>
      <c r="E56" s="64" t="s">
        <v>151</v>
      </c>
      <c r="F56" s="60" t="s">
        <v>108</v>
      </c>
      <c r="G56" s="47" t="s">
        <v>92</v>
      </c>
      <c r="H56" s="47" t="s">
        <v>92</v>
      </c>
      <c r="I56" s="27" t="s">
        <v>158</v>
      </c>
      <c r="J56" s="47" t="s">
        <v>134</v>
      </c>
      <c r="K56" s="109">
        <v>19</v>
      </c>
      <c r="L56" s="24">
        <v>13</v>
      </c>
      <c r="M56" s="24">
        <v>5</v>
      </c>
      <c r="N56" s="24">
        <v>1</v>
      </c>
      <c r="O56" s="114">
        <f t="shared" si="18"/>
        <v>85</v>
      </c>
      <c r="P56" s="24">
        <v>61</v>
      </c>
      <c r="Q56" s="24">
        <v>20</v>
      </c>
      <c r="R56" s="24">
        <v>4</v>
      </c>
      <c r="S56" s="106">
        <f t="shared" si="12"/>
        <v>13</v>
      </c>
      <c r="T56" s="24">
        <v>0</v>
      </c>
      <c r="U56" s="24">
        <v>6</v>
      </c>
      <c r="V56" s="24">
        <v>5</v>
      </c>
      <c r="W56" s="24">
        <v>2</v>
      </c>
      <c r="X56" s="24">
        <v>0</v>
      </c>
      <c r="Y56" s="24">
        <v>0</v>
      </c>
      <c r="Z56" s="106">
        <f t="shared" si="13"/>
        <v>5</v>
      </c>
      <c r="AA56" s="24">
        <v>0</v>
      </c>
      <c r="AB56" s="24">
        <v>4</v>
      </c>
      <c r="AC56" s="24">
        <v>0</v>
      </c>
      <c r="AD56" s="24">
        <v>0</v>
      </c>
      <c r="AE56" s="24">
        <v>1</v>
      </c>
      <c r="AF56" s="24">
        <v>0</v>
      </c>
      <c r="AG56" s="114">
        <f t="shared" si="14"/>
        <v>1</v>
      </c>
      <c r="AH56" s="24">
        <v>0</v>
      </c>
      <c r="AI56" s="24">
        <v>1</v>
      </c>
      <c r="AJ56" s="24">
        <v>0</v>
      </c>
      <c r="AK56" s="24">
        <v>0</v>
      </c>
      <c r="AL56" s="24">
        <v>0</v>
      </c>
      <c r="AM56" s="24">
        <v>0</v>
      </c>
      <c r="AN56" s="120">
        <f t="shared" si="19"/>
        <v>0.31578947368421051</v>
      </c>
      <c r="AO56" s="120">
        <f t="shared" si="15"/>
        <v>5.2631578947368418E-2</v>
      </c>
      <c r="AP56" s="27" t="s">
        <v>93</v>
      </c>
      <c r="AQ56" s="29" t="s">
        <v>85</v>
      </c>
      <c r="AR56" s="27" t="s">
        <v>158</v>
      </c>
      <c r="AS56" s="47" t="s">
        <v>99</v>
      </c>
      <c r="AT56" s="27" t="s">
        <v>100</v>
      </c>
      <c r="AU56" s="28" t="s">
        <v>134</v>
      </c>
      <c r="AV56" s="36">
        <v>0.5</v>
      </c>
      <c r="AW56" s="43">
        <v>1.3265799599999999</v>
      </c>
      <c r="AX56" s="43"/>
      <c r="AY56" s="37"/>
      <c r="AZ56" s="37"/>
      <c r="BA56" s="37"/>
      <c r="BB56" s="37"/>
      <c r="BC56" s="123">
        <f t="shared" si="1"/>
        <v>1.8265799599999999</v>
      </c>
      <c r="BD56" s="24" t="s">
        <v>111</v>
      </c>
      <c r="BE56" s="44"/>
      <c r="BF56" s="44">
        <v>0.4</v>
      </c>
      <c r="BG56" s="30"/>
      <c r="BH56" s="124">
        <f t="shared" si="2"/>
        <v>2.22657996</v>
      </c>
      <c r="BI56" s="59">
        <f t="shared" si="16"/>
        <v>0.11718841894736842</v>
      </c>
      <c r="BJ56" s="39" t="s">
        <v>102</v>
      </c>
      <c r="BK56" s="136">
        <v>50</v>
      </c>
      <c r="BL56" s="137">
        <v>50</v>
      </c>
      <c r="BM56" s="137">
        <v>50</v>
      </c>
      <c r="BN56" s="137">
        <v>30</v>
      </c>
      <c r="BO56" s="137">
        <v>20</v>
      </c>
      <c r="BP56" s="137">
        <v>20</v>
      </c>
      <c r="BQ56" s="138">
        <f t="shared" si="3"/>
        <v>100</v>
      </c>
      <c r="BR56" s="138">
        <f t="shared" si="4"/>
        <v>80</v>
      </c>
      <c r="BS56" s="138">
        <f t="shared" si="5"/>
        <v>40</v>
      </c>
      <c r="BT56" s="138">
        <f t="shared" si="6"/>
        <v>220</v>
      </c>
      <c r="BU56" s="27"/>
      <c r="BV56" s="8"/>
      <c r="BW56" s="46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</row>
    <row r="57" spans="1:114" ht="13.5" hidden="1" customHeight="1">
      <c r="A57" s="25" t="s">
        <v>256</v>
      </c>
      <c r="B57" s="29" t="s">
        <v>257</v>
      </c>
      <c r="C57" s="29" t="s">
        <v>258</v>
      </c>
      <c r="D57" s="29" t="s">
        <v>106</v>
      </c>
      <c r="E57" s="28" t="s">
        <v>107</v>
      </c>
      <c r="F57" s="25" t="s">
        <v>79</v>
      </c>
      <c r="G57" s="27" t="s">
        <v>80</v>
      </c>
      <c r="H57" s="27" t="s">
        <v>80</v>
      </c>
      <c r="I57" s="31" t="s">
        <v>86</v>
      </c>
      <c r="J57" s="28" t="s">
        <v>140</v>
      </c>
      <c r="K57" s="112">
        <v>10</v>
      </c>
      <c r="L57" s="33">
        <v>8</v>
      </c>
      <c r="M57" s="33">
        <v>2</v>
      </c>
      <c r="N57" s="33">
        <v>0</v>
      </c>
      <c r="O57" s="106">
        <f t="shared" si="18"/>
        <v>45</v>
      </c>
      <c r="P57" s="33">
        <v>37</v>
      </c>
      <c r="Q57" s="33">
        <v>8</v>
      </c>
      <c r="R57" s="33">
        <v>0</v>
      </c>
      <c r="S57" s="106">
        <f t="shared" si="12"/>
        <v>8</v>
      </c>
      <c r="T57" s="33">
        <v>0</v>
      </c>
      <c r="U57" s="33">
        <v>3</v>
      </c>
      <c r="V57" s="33">
        <v>5</v>
      </c>
      <c r="W57" s="33">
        <v>0</v>
      </c>
      <c r="X57" s="33">
        <v>0</v>
      </c>
      <c r="Y57" s="33">
        <v>0</v>
      </c>
      <c r="Z57" s="106">
        <f t="shared" si="13"/>
        <v>2</v>
      </c>
      <c r="AA57" s="33">
        <v>0</v>
      </c>
      <c r="AB57" s="33">
        <v>2</v>
      </c>
      <c r="AC57" s="33">
        <v>0</v>
      </c>
      <c r="AD57" s="33">
        <v>0</v>
      </c>
      <c r="AE57" s="33">
        <v>0</v>
      </c>
      <c r="AF57" s="33">
        <v>0</v>
      </c>
      <c r="AG57" s="106">
        <f t="shared" si="14"/>
        <v>0</v>
      </c>
      <c r="AH57" s="33">
        <v>0</v>
      </c>
      <c r="AI57" s="33">
        <v>0</v>
      </c>
      <c r="AJ57" s="33">
        <v>0</v>
      </c>
      <c r="AK57" s="33">
        <v>0</v>
      </c>
      <c r="AL57" s="33">
        <v>0</v>
      </c>
      <c r="AM57" s="33">
        <v>0</v>
      </c>
      <c r="AN57" s="120">
        <f t="shared" si="19"/>
        <v>0.2</v>
      </c>
      <c r="AO57" s="120">
        <f t="shared" si="15"/>
        <v>0</v>
      </c>
      <c r="AP57" s="27" t="s">
        <v>93</v>
      </c>
      <c r="AQ57" s="27" t="s">
        <v>85</v>
      </c>
      <c r="AR57" s="35" t="s">
        <v>86</v>
      </c>
      <c r="AS57" s="27" t="s">
        <v>121</v>
      </c>
      <c r="AT57" s="35" t="s">
        <v>86</v>
      </c>
      <c r="AU57" s="27" t="s">
        <v>134</v>
      </c>
      <c r="AV57" s="36">
        <v>0</v>
      </c>
      <c r="AW57" s="36"/>
      <c r="AX57" s="36"/>
      <c r="AY57" s="36">
        <v>0.58799999999999997</v>
      </c>
      <c r="AZ57" s="36">
        <v>0.58799999999999997</v>
      </c>
      <c r="BA57" s="37"/>
      <c r="BB57" s="37"/>
      <c r="BC57" s="123">
        <f t="shared" si="1"/>
        <v>1.1759999999999999</v>
      </c>
      <c r="BD57" s="36"/>
      <c r="BE57" s="49"/>
      <c r="BF57" s="49"/>
      <c r="BG57" s="49"/>
      <c r="BH57" s="124">
        <f t="shared" si="2"/>
        <v>1.1759999999999999</v>
      </c>
      <c r="BI57" s="45">
        <f t="shared" si="16"/>
        <v>0.1176</v>
      </c>
      <c r="BJ57" s="39" t="s">
        <v>88</v>
      </c>
      <c r="BK57" s="136">
        <v>30</v>
      </c>
      <c r="BL57" s="137">
        <v>35</v>
      </c>
      <c r="BM57" s="137">
        <v>10</v>
      </c>
      <c r="BN57" s="137">
        <v>10</v>
      </c>
      <c r="BO57" s="137">
        <v>0</v>
      </c>
      <c r="BP57" s="137">
        <v>10</v>
      </c>
      <c r="BQ57" s="138">
        <f t="shared" si="3"/>
        <v>65</v>
      </c>
      <c r="BR57" s="138">
        <f t="shared" si="4"/>
        <v>20</v>
      </c>
      <c r="BS57" s="138">
        <f t="shared" si="5"/>
        <v>10</v>
      </c>
      <c r="BT57" s="138">
        <f t="shared" si="6"/>
        <v>95</v>
      </c>
      <c r="BU57" s="27"/>
      <c r="BV57" s="8"/>
      <c r="BW57" s="46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</row>
    <row r="58" spans="1:114" ht="13.5" hidden="1" customHeight="1">
      <c r="A58" s="25" t="s">
        <v>259</v>
      </c>
      <c r="B58" s="58" t="s">
        <v>260</v>
      </c>
      <c r="C58" s="29" t="s">
        <v>261</v>
      </c>
      <c r="D58" s="29" t="s">
        <v>261</v>
      </c>
      <c r="E58" s="28"/>
      <c r="F58" s="25" t="s">
        <v>108</v>
      </c>
      <c r="G58" s="27" t="s">
        <v>92</v>
      </c>
      <c r="H58" s="27" t="s">
        <v>92</v>
      </c>
      <c r="I58" s="56" t="s">
        <v>100</v>
      </c>
      <c r="J58" s="28" t="s">
        <v>87</v>
      </c>
      <c r="K58" s="112">
        <v>50</v>
      </c>
      <c r="L58" s="33">
        <v>50</v>
      </c>
      <c r="M58" s="33">
        <v>0</v>
      </c>
      <c r="N58" s="33">
        <v>0</v>
      </c>
      <c r="O58" s="106">
        <f t="shared" si="18"/>
        <v>200</v>
      </c>
      <c r="P58" s="24">
        <v>200</v>
      </c>
      <c r="Q58" s="24">
        <v>0</v>
      </c>
      <c r="R58" s="24">
        <v>0</v>
      </c>
      <c r="S58" s="106">
        <v>50</v>
      </c>
      <c r="T58" s="24">
        <v>0</v>
      </c>
      <c r="U58" s="24">
        <v>0</v>
      </c>
      <c r="V58" s="24">
        <v>50</v>
      </c>
      <c r="W58" s="24">
        <v>0</v>
      </c>
      <c r="X58" s="24">
        <v>0</v>
      </c>
      <c r="Y58" s="24">
        <v>0</v>
      </c>
      <c r="Z58" s="106">
        <f t="shared" si="13"/>
        <v>0</v>
      </c>
      <c r="AA58" s="24">
        <v>0</v>
      </c>
      <c r="AB58" s="24">
        <v>0</v>
      </c>
      <c r="AC58" s="24">
        <v>0</v>
      </c>
      <c r="AD58" s="24">
        <v>0</v>
      </c>
      <c r="AE58" s="24">
        <v>0</v>
      </c>
      <c r="AF58" s="24">
        <v>0</v>
      </c>
      <c r="AG58" s="106">
        <f t="shared" si="14"/>
        <v>0</v>
      </c>
      <c r="AH58" s="33">
        <v>0</v>
      </c>
      <c r="AI58" s="33">
        <v>0</v>
      </c>
      <c r="AJ58" s="33">
        <v>0</v>
      </c>
      <c r="AK58" s="33">
        <v>0</v>
      </c>
      <c r="AL58" s="33">
        <v>0</v>
      </c>
      <c r="AM58" s="33">
        <v>0</v>
      </c>
      <c r="AN58" s="120">
        <f>(Z58+AG58)/K58</f>
        <v>0</v>
      </c>
      <c r="AO58" s="120">
        <f t="shared" si="15"/>
        <v>0</v>
      </c>
      <c r="AP58" s="27" t="s">
        <v>93</v>
      </c>
      <c r="AQ58" s="27" t="s">
        <v>262</v>
      </c>
      <c r="AR58" s="27" t="s">
        <v>100</v>
      </c>
      <c r="AS58" s="27" t="s">
        <v>87</v>
      </c>
      <c r="AT58" s="27" t="s">
        <v>100</v>
      </c>
      <c r="AU58" s="27" t="s">
        <v>119</v>
      </c>
      <c r="AV58" s="36">
        <v>0</v>
      </c>
      <c r="AW58" s="43">
        <v>2.5</v>
      </c>
      <c r="AX58" s="37"/>
      <c r="AY58" s="37"/>
      <c r="AZ58" s="37"/>
      <c r="BA58" s="37"/>
      <c r="BB58" s="37"/>
      <c r="BC58" s="123">
        <f t="shared" si="1"/>
        <v>2.5</v>
      </c>
      <c r="BD58" s="36"/>
      <c r="BE58" s="49"/>
      <c r="BF58" s="49"/>
      <c r="BG58" s="49"/>
      <c r="BH58" s="124">
        <f t="shared" si="2"/>
        <v>2.5</v>
      </c>
      <c r="BI58" s="45">
        <f t="shared" si="16"/>
        <v>0.05</v>
      </c>
      <c r="BJ58" s="39" t="s">
        <v>102</v>
      </c>
      <c r="BK58" s="147">
        <v>0</v>
      </c>
      <c r="BL58" s="148">
        <v>0</v>
      </c>
      <c r="BM58" s="148">
        <v>0</v>
      </c>
      <c r="BN58" s="148">
        <v>0</v>
      </c>
      <c r="BO58" s="148">
        <v>0</v>
      </c>
      <c r="BP58" s="148">
        <v>0</v>
      </c>
      <c r="BQ58" s="149">
        <f t="shared" si="3"/>
        <v>0</v>
      </c>
      <c r="BR58" s="149">
        <f t="shared" si="4"/>
        <v>0</v>
      </c>
      <c r="BS58" s="149">
        <f t="shared" si="5"/>
        <v>0</v>
      </c>
      <c r="BT58" s="149">
        <f t="shared" si="6"/>
        <v>0</v>
      </c>
      <c r="BU58" s="27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</row>
    <row r="59" spans="1:114" ht="13.5" hidden="1" customHeight="1">
      <c r="A59" s="26" t="s">
        <v>263</v>
      </c>
      <c r="B59" s="58" t="s">
        <v>264</v>
      </c>
      <c r="C59" s="29" t="s">
        <v>261</v>
      </c>
      <c r="D59" s="28" t="s">
        <v>261</v>
      </c>
      <c r="E59" s="28"/>
      <c r="F59" s="25" t="s">
        <v>108</v>
      </c>
      <c r="G59" s="27" t="s">
        <v>92</v>
      </c>
      <c r="H59" s="27" t="s">
        <v>92</v>
      </c>
      <c r="I59" s="56" t="s">
        <v>82</v>
      </c>
      <c r="J59" s="47" t="s">
        <v>87</v>
      </c>
      <c r="K59" s="112">
        <v>50</v>
      </c>
      <c r="L59" s="33">
        <v>50</v>
      </c>
      <c r="M59" s="33">
        <v>0</v>
      </c>
      <c r="N59" s="33">
        <v>0</v>
      </c>
      <c r="O59" s="106">
        <f t="shared" si="18"/>
        <v>200</v>
      </c>
      <c r="P59" s="24">
        <v>200</v>
      </c>
      <c r="Q59" s="24">
        <v>0</v>
      </c>
      <c r="R59" s="24">
        <v>0</v>
      </c>
      <c r="S59" s="106">
        <v>50</v>
      </c>
      <c r="T59" s="24">
        <v>0</v>
      </c>
      <c r="U59" s="24">
        <v>0</v>
      </c>
      <c r="V59" s="24">
        <v>50</v>
      </c>
      <c r="W59" s="24">
        <v>0</v>
      </c>
      <c r="X59" s="24">
        <v>0</v>
      </c>
      <c r="Y59" s="24">
        <v>0</v>
      </c>
      <c r="Z59" s="106">
        <f t="shared" si="13"/>
        <v>0</v>
      </c>
      <c r="AA59" s="24">
        <v>0</v>
      </c>
      <c r="AB59" s="24">
        <v>0</v>
      </c>
      <c r="AC59" s="24">
        <v>0</v>
      </c>
      <c r="AD59" s="24">
        <v>0</v>
      </c>
      <c r="AE59" s="24">
        <v>0</v>
      </c>
      <c r="AF59" s="24">
        <v>0</v>
      </c>
      <c r="AG59" s="106">
        <f t="shared" si="14"/>
        <v>0</v>
      </c>
      <c r="AH59" s="33">
        <v>0</v>
      </c>
      <c r="AI59" s="33">
        <v>0</v>
      </c>
      <c r="AJ59" s="33">
        <v>0</v>
      </c>
      <c r="AK59" s="33">
        <v>0</v>
      </c>
      <c r="AL59" s="33">
        <v>0</v>
      </c>
      <c r="AM59" s="33">
        <v>0</v>
      </c>
      <c r="AN59" s="120">
        <f>(Z59+AG59)/K59</f>
        <v>0</v>
      </c>
      <c r="AO59" s="120">
        <f t="shared" si="15"/>
        <v>0</v>
      </c>
      <c r="AP59" s="27" t="s">
        <v>93</v>
      </c>
      <c r="AQ59" s="27" t="s">
        <v>262</v>
      </c>
      <c r="AR59" s="27" t="s">
        <v>82</v>
      </c>
      <c r="AS59" s="35" t="s">
        <v>87</v>
      </c>
      <c r="AT59" s="27" t="s">
        <v>82</v>
      </c>
      <c r="AU59" s="27" t="s">
        <v>119</v>
      </c>
      <c r="AV59" s="36">
        <v>0</v>
      </c>
      <c r="AW59" s="43"/>
      <c r="AX59" s="43">
        <v>2.5</v>
      </c>
      <c r="AY59" s="43"/>
      <c r="AZ59" s="37"/>
      <c r="BA59" s="37"/>
      <c r="BB59" s="37"/>
      <c r="BC59" s="123">
        <f t="shared" si="1"/>
        <v>2.5</v>
      </c>
      <c r="BD59" s="36"/>
      <c r="BE59" s="44"/>
      <c r="BF59" s="44"/>
      <c r="BG59" s="44"/>
      <c r="BH59" s="124">
        <f t="shared" si="2"/>
        <v>2.5</v>
      </c>
      <c r="BI59" s="45">
        <f t="shared" si="16"/>
        <v>0.05</v>
      </c>
      <c r="BJ59" s="39" t="s">
        <v>102</v>
      </c>
      <c r="BK59" s="147">
        <v>0</v>
      </c>
      <c r="BL59" s="148">
        <v>0</v>
      </c>
      <c r="BM59" s="148">
        <v>0</v>
      </c>
      <c r="BN59" s="148">
        <v>0</v>
      </c>
      <c r="BO59" s="148">
        <v>0</v>
      </c>
      <c r="BP59" s="148">
        <v>0</v>
      </c>
      <c r="BQ59" s="149">
        <f t="shared" si="3"/>
        <v>0</v>
      </c>
      <c r="BR59" s="149">
        <f t="shared" si="4"/>
        <v>0</v>
      </c>
      <c r="BS59" s="149">
        <f t="shared" si="5"/>
        <v>0</v>
      </c>
      <c r="BT59" s="149">
        <f t="shared" si="6"/>
        <v>0</v>
      </c>
      <c r="BU59" s="27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</row>
    <row r="60" spans="1:114" ht="13.5" hidden="1" customHeight="1">
      <c r="A60" s="26" t="s">
        <v>265</v>
      </c>
      <c r="B60" s="58" t="s">
        <v>266</v>
      </c>
      <c r="C60" s="29" t="s">
        <v>261</v>
      </c>
      <c r="D60" s="29" t="s">
        <v>261</v>
      </c>
      <c r="E60" s="28"/>
      <c r="F60" s="25" t="s">
        <v>108</v>
      </c>
      <c r="G60" s="27" t="s">
        <v>92</v>
      </c>
      <c r="H60" s="27" t="s">
        <v>92</v>
      </c>
      <c r="I60" s="31" t="s">
        <v>86</v>
      </c>
      <c r="J60" s="47" t="s">
        <v>87</v>
      </c>
      <c r="K60" s="112">
        <v>50</v>
      </c>
      <c r="L60" s="33">
        <v>50</v>
      </c>
      <c r="M60" s="33">
        <v>0</v>
      </c>
      <c r="N60" s="33">
        <v>0</v>
      </c>
      <c r="O60" s="106">
        <f t="shared" si="18"/>
        <v>200</v>
      </c>
      <c r="P60" s="33">
        <v>200</v>
      </c>
      <c r="Q60" s="33">
        <v>0</v>
      </c>
      <c r="R60" s="33">
        <v>0</v>
      </c>
      <c r="S60" s="106">
        <v>50</v>
      </c>
      <c r="T60" s="33">
        <v>0</v>
      </c>
      <c r="U60" s="33">
        <v>0</v>
      </c>
      <c r="V60" s="33">
        <v>50</v>
      </c>
      <c r="W60" s="33">
        <v>0</v>
      </c>
      <c r="X60" s="33">
        <v>0</v>
      </c>
      <c r="Y60" s="33">
        <v>0</v>
      </c>
      <c r="Z60" s="106">
        <v>0</v>
      </c>
      <c r="AA60" s="33">
        <v>0</v>
      </c>
      <c r="AB60" s="33">
        <v>0</v>
      </c>
      <c r="AC60" s="33">
        <v>0</v>
      </c>
      <c r="AD60" s="33">
        <v>0</v>
      </c>
      <c r="AE60" s="33">
        <v>0</v>
      </c>
      <c r="AF60" s="33">
        <v>0</v>
      </c>
      <c r="AG60" s="106">
        <v>0</v>
      </c>
      <c r="AH60" s="33">
        <v>0</v>
      </c>
      <c r="AI60" s="33">
        <v>0</v>
      </c>
      <c r="AJ60" s="33">
        <v>0</v>
      </c>
      <c r="AK60" s="33">
        <v>0</v>
      </c>
      <c r="AL60" s="33">
        <v>0</v>
      </c>
      <c r="AM60" s="33">
        <v>0</v>
      </c>
      <c r="AN60" s="120">
        <v>0</v>
      </c>
      <c r="AO60" s="120">
        <v>0</v>
      </c>
      <c r="AP60" s="27" t="s">
        <v>93</v>
      </c>
      <c r="AQ60" s="27" t="s">
        <v>262</v>
      </c>
      <c r="AR60" s="35" t="s">
        <v>86</v>
      </c>
      <c r="AS60" s="35" t="s">
        <v>87</v>
      </c>
      <c r="AT60" s="27" t="s">
        <v>86</v>
      </c>
      <c r="AU60" s="35" t="s">
        <v>119</v>
      </c>
      <c r="AV60" s="36">
        <v>0</v>
      </c>
      <c r="AW60" s="37"/>
      <c r="AX60" s="37"/>
      <c r="AY60" s="36">
        <v>2.5</v>
      </c>
      <c r="AZ60" s="37"/>
      <c r="BA60" s="37"/>
      <c r="BB60" s="37"/>
      <c r="BC60" s="123">
        <f t="shared" si="1"/>
        <v>2.5</v>
      </c>
      <c r="BD60" s="36"/>
      <c r="BE60" s="49"/>
      <c r="BF60" s="49"/>
      <c r="BG60" s="49"/>
      <c r="BH60" s="124">
        <f t="shared" si="2"/>
        <v>2.5</v>
      </c>
      <c r="BI60" s="45">
        <f t="shared" si="16"/>
        <v>0.05</v>
      </c>
      <c r="BJ60" s="39" t="s">
        <v>102</v>
      </c>
      <c r="BK60" s="147">
        <v>0</v>
      </c>
      <c r="BL60" s="148">
        <v>0</v>
      </c>
      <c r="BM60" s="148">
        <v>0</v>
      </c>
      <c r="BN60" s="148">
        <v>0</v>
      </c>
      <c r="BO60" s="148">
        <v>0</v>
      </c>
      <c r="BP60" s="148">
        <v>0</v>
      </c>
      <c r="BQ60" s="149">
        <f t="shared" si="3"/>
        <v>0</v>
      </c>
      <c r="BR60" s="149">
        <f t="shared" si="4"/>
        <v>0</v>
      </c>
      <c r="BS60" s="149">
        <f t="shared" si="5"/>
        <v>0</v>
      </c>
      <c r="BT60" s="149">
        <f t="shared" si="6"/>
        <v>0</v>
      </c>
      <c r="BU60" s="27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</row>
    <row r="61" spans="1:114" ht="13.5" hidden="1" customHeight="1">
      <c r="A61" s="26" t="s">
        <v>267</v>
      </c>
      <c r="B61" s="58" t="s">
        <v>268</v>
      </c>
      <c r="C61" s="29" t="s">
        <v>261</v>
      </c>
      <c r="D61" s="29" t="s">
        <v>261</v>
      </c>
      <c r="E61" s="28"/>
      <c r="F61" s="25" t="s">
        <v>108</v>
      </c>
      <c r="G61" s="27" t="s">
        <v>92</v>
      </c>
      <c r="H61" s="27" t="s">
        <v>92</v>
      </c>
      <c r="I61" s="31" t="s">
        <v>109</v>
      </c>
      <c r="J61" s="47" t="s">
        <v>87</v>
      </c>
      <c r="K61" s="112">
        <v>50</v>
      </c>
      <c r="L61" s="33">
        <v>50</v>
      </c>
      <c r="M61" s="33">
        <v>0</v>
      </c>
      <c r="N61" s="33">
        <v>0</v>
      </c>
      <c r="O61" s="106">
        <f t="shared" si="18"/>
        <v>200</v>
      </c>
      <c r="P61" s="33">
        <v>200</v>
      </c>
      <c r="Q61" s="33">
        <v>0</v>
      </c>
      <c r="R61" s="33">
        <v>0</v>
      </c>
      <c r="S61" s="106">
        <v>50</v>
      </c>
      <c r="T61" s="33">
        <v>0</v>
      </c>
      <c r="U61" s="33">
        <v>0</v>
      </c>
      <c r="V61" s="33">
        <v>50</v>
      </c>
      <c r="W61" s="33">
        <v>0</v>
      </c>
      <c r="X61" s="33">
        <v>0</v>
      </c>
      <c r="Y61" s="33">
        <v>0</v>
      </c>
      <c r="Z61" s="106">
        <v>0</v>
      </c>
      <c r="AA61" s="33">
        <v>0</v>
      </c>
      <c r="AB61" s="33">
        <v>0</v>
      </c>
      <c r="AC61" s="33">
        <v>0</v>
      </c>
      <c r="AD61" s="33">
        <v>0</v>
      </c>
      <c r="AE61" s="33">
        <v>0</v>
      </c>
      <c r="AF61" s="33">
        <v>0</v>
      </c>
      <c r="AG61" s="106">
        <v>0</v>
      </c>
      <c r="AH61" s="33">
        <v>0</v>
      </c>
      <c r="AI61" s="33">
        <v>0</v>
      </c>
      <c r="AJ61" s="33">
        <v>0</v>
      </c>
      <c r="AK61" s="33">
        <v>0</v>
      </c>
      <c r="AL61" s="33">
        <v>0</v>
      </c>
      <c r="AM61" s="33">
        <v>0</v>
      </c>
      <c r="AN61" s="120">
        <v>0</v>
      </c>
      <c r="AO61" s="120">
        <v>0</v>
      </c>
      <c r="AP61" s="27" t="s">
        <v>93</v>
      </c>
      <c r="AQ61" s="27" t="s">
        <v>262</v>
      </c>
      <c r="AR61" s="35" t="s">
        <v>109</v>
      </c>
      <c r="AS61" s="35" t="s">
        <v>87</v>
      </c>
      <c r="AT61" s="27" t="s">
        <v>109</v>
      </c>
      <c r="AU61" s="35" t="s">
        <v>119</v>
      </c>
      <c r="AV61" s="36">
        <v>0</v>
      </c>
      <c r="AW61" s="37"/>
      <c r="AX61" s="37"/>
      <c r="AY61" s="36"/>
      <c r="AZ61" s="36">
        <v>2.5</v>
      </c>
      <c r="BA61" s="37"/>
      <c r="BB61" s="37"/>
      <c r="BC61" s="123">
        <f t="shared" si="1"/>
        <v>2.5</v>
      </c>
      <c r="BD61" s="36"/>
      <c r="BE61" s="49"/>
      <c r="BF61" s="49"/>
      <c r="BG61" s="49"/>
      <c r="BH61" s="124">
        <f t="shared" si="2"/>
        <v>2.5</v>
      </c>
      <c r="BI61" s="45">
        <f t="shared" si="16"/>
        <v>0.05</v>
      </c>
      <c r="BJ61" s="39" t="s">
        <v>102</v>
      </c>
      <c r="BK61" s="147">
        <v>0</v>
      </c>
      <c r="BL61" s="148">
        <v>0</v>
      </c>
      <c r="BM61" s="148">
        <v>0</v>
      </c>
      <c r="BN61" s="148">
        <v>0</v>
      </c>
      <c r="BO61" s="148">
        <v>0</v>
      </c>
      <c r="BP61" s="148">
        <v>0</v>
      </c>
      <c r="BQ61" s="149">
        <f t="shared" si="3"/>
        <v>0</v>
      </c>
      <c r="BR61" s="149">
        <f t="shared" si="4"/>
        <v>0</v>
      </c>
      <c r="BS61" s="149">
        <f t="shared" si="5"/>
        <v>0</v>
      </c>
      <c r="BT61" s="149">
        <f t="shared" si="6"/>
        <v>0</v>
      </c>
      <c r="BU61" s="27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</row>
    <row r="62" spans="1:114" ht="13.5" hidden="1" customHeight="1">
      <c r="A62" s="26" t="s">
        <v>269</v>
      </c>
      <c r="B62" s="58" t="s">
        <v>270</v>
      </c>
      <c r="C62" s="29" t="s">
        <v>261</v>
      </c>
      <c r="D62" s="29" t="s">
        <v>261</v>
      </c>
      <c r="E62" s="28"/>
      <c r="F62" s="25" t="s">
        <v>108</v>
      </c>
      <c r="G62" s="27" t="s">
        <v>92</v>
      </c>
      <c r="H62" s="27" t="s">
        <v>92</v>
      </c>
      <c r="I62" s="31" t="s">
        <v>94</v>
      </c>
      <c r="J62" s="47" t="s">
        <v>87</v>
      </c>
      <c r="K62" s="112">
        <v>50</v>
      </c>
      <c r="L62" s="33">
        <v>50</v>
      </c>
      <c r="M62" s="33">
        <v>0</v>
      </c>
      <c r="N62" s="33">
        <v>0</v>
      </c>
      <c r="O62" s="106">
        <f t="shared" si="18"/>
        <v>200</v>
      </c>
      <c r="P62" s="33">
        <v>200</v>
      </c>
      <c r="Q62" s="33">
        <v>0</v>
      </c>
      <c r="R62" s="33">
        <v>0</v>
      </c>
      <c r="S62" s="106">
        <v>50</v>
      </c>
      <c r="T62" s="33">
        <v>0</v>
      </c>
      <c r="U62" s="33">
        <v>0</v>
      </c>
      <c r="V62" s="33">
        <v>50</v>
      </c>
      <c r="W62" s="33">
        <v>0</v>
      </c>
      <c r="X62" s="33">
        <v>0</v>
      </c>
      <c r="Y62" s="33">
        <v>0</v>
      </c>
      <c r="Z62" s="106">
        <v>0</v>
      </c>
      <c r="AA62" s="33">
        <v>0</v>
      </c>
      <c r="AB62" s="33">
        <v>0</v>
      </c>
      <c r="AC62" s="33">
        <v>0</v>
      </c>
      <c r="AD62" s="33">
        <v>0</v>
      </c>
      <c r="AE62" s="33">
        <v>0</v>
      </c>
      <c r="AF62" s="33">
        <v>0</v>
      </c>
      <c r="AG62" s="106">
        <v>0</v>
      </c>
      <c r="AH62" s="33">
        <v>0</v>
      </c>
      <c r="AI62" s="33">
        <v>0</v>
      </c>
      <c r="AJ62" s="33">
        <v>0</v>
      </c>
      <c r="AK62" s="33">
        <v>0</v>
      </c>
      <c r="AL62" s="33">
        <v>0</v>
      </c>
      <c r="AM62" s="33">
        <v>0</v>
      </c>
      <c r="AN62" s="120">
        <v>0</v>
      </c>
      <c r="AO62" s="120">
        <v>0</v>
      </c>
      <c r="AP62" s="27" t="s">
        <v>93</v>
      </c>
      <c r="AQ62" s="27" t="s">
        <v>262</v>
      </c>
      <c r="AR62" s="35" t="s">
        <v>94</v>
      </c>
      <c r="AS62" s="35" t="s">
        <v>87</v>
      </c>
      <c r="AT62" s="27" t="s">
        <v>94</v>
      </c>
      <c r="AU62" s="35" t="s">
        <v>119</v>
      </c>
      <c r="AV62" s="36">
        <v>0</v>
      </c>
      <c r="AW62" s="37"/>
      <c r="AX62" s="37"/>
      <c r="AY62" s="36"/>
      <c r="AZ62" s="36"/>
      <c r="BA62" s="36">
        <v>2.5</v>
      </c>
      <c r="BB62" s="36"/>
      <c r="BC62" s="123">
        <f t="shared" si="1"/>
        <v>2.5</v>
      </c>
      <c r="BD62" s="36"/>
      <c r="BE62" s="49"/>
      <c r="BF62" s="49"/>
      <c r="BG62" s="49"/>
      <c r="BH62" s="124">
        <f t="shared" si="2"/>
        <v>2.5</v>
      </c>
      <c r="BI62" s="45">
        <f t="shared" si="16"/>
        <v>0.05</v>
      </c>
      <c r="BJ62" s="39" t="s">
        <v>102</v>
      </c>
      <c r="BK62" s="147">
        <v>0</v>
      </c>
      <c r="BL62" s="148">
        <v>0</v>
      </c>
      <c r="BM62" s="148">
        <v>0</v>
      </c>
      <c r="BN62" s="148">
        <v>0</v>
      </c>
      <c r="BO62" s="148">
        <v>0</v>
      </c>
      <c r="BP62" s="148">
        <v>0</v>
      </c>
      <c r="BQ62" s="149">
        <f t="shared" si="3"/>
        <v>0</v>
      </c>
      <c r="BR62" s="149">
        <f t="shared" si="4"/>
        <v>0</v>
      </c>
      <c r="BS62" s="149">
        <f t="shared" si="5"/>
        <v>0</v>
      </c>
      <c r="BT62" s="149">
        <f t="shared" si="6"/>
        <v>0</v>
      </c>
      <c r="BU62" s="27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</row>
    <row r="63" spans="1:114" ht="13.5" hidden="1" customHeight="1">
      <c r="A63" s="24" t="s">
        <v>271</v>
      </c>
      <c r="B63" s="30" t="s">
        <v>272</v>
      </c>
      <c r="C63" s="30" t="s">
        <v>273</v>
      </c>
      <c r="D63" s="29" t="s">
        <v>274</v>
      </c>
      <c r="E63" s="47" t="s">
        <v>275</v>
      </c>
      <c r="F63" s="24" t="s">
        <v>108</v>
      </c>
      <c r="G63" s="47" t="s">
        <v>91</v>
      </c>
      <c r="H63" s="47" t="s">
        <v>92</v>
      </c>
      <c r="I63" s="31" t="s">
        <v>100</v>
      </c>
      <c r="J63" s="28" t="s">
        <v>83</v>
      </c>
      <c r="K63" s="107">
        <v>22</v>
      </c>
      <c r="L63" s="24">
        <v>0</v>
      </c>
      <c r="M63" s="24">
        <v>20</v>
      </c>
      <c r="N63" s="24">
        <v>2</v>
      </c>
      <c r="O63" s="106">
        <f t="shared" si="18"/>
        <v>88</v>
      </c>
      <c r="P63" s="24">
        <v>0</v>
      </c>
      <c r="Q63" s="24">
        <v>80</v>
      </c>
      <c r="R63" s="24">
        <v>8</v>
      </c>
      <c r="S63" s="109">
        <v>0</v>
      </c>
      <c r="T63" s="24">
        <v>0</v>
      </c>
      <c r="U63" s="24">
        <v>0</v>
      </c>
      <c r="V63" s="24">
        <v>0</v>
      </c>
      <c r="W63" s="24">
        <v>0</v>
      </c>
      <c r="X63" s="24">
        <v>0</v>
      </c>
      <c r="Y63" s="24">
        <v>0</v>
      </c>
      <c r="Z63" s="109">
        <v>20</v>
      </c>
      <c r="AA63" s="24">
        <v>0</v>
      </c>
      <c r="AB63" s="24">
        <v>20</v>
      </c>
      <c r="AC63" s="24">
        <v>0</v>
      </c>
      <c r="AD63" s="24">
        <v>0</v>
      </c>
      <c r="AE63" s="24">
        <v>0</v>
      </c>
      <c r="AF63" s="24">
        <v>0</v>
      </c>
      <c r="AG63" s="109">
        <v>2</v>
      </c>
      <c r="AH63" s="24">
        <v>0</v>
      </c>
      <c r="AI63" s="24">
        <v>2</v>
      </c>
      <c r="AJ63" s="24">
        <v>0</v>
      </c>
      <c r="AK63" s="24">
        <v>0</v>
      </c>
      <c r="AL63" s="24">
        <v>0</v>
      </c>
      <c r="AM63" s="24">
        <v>0</v>
      </c>
      <c r="AN63" s="120">
        <f>(M63+N63)/K63</f>
        <v>1</v>
      </c>
      <c r="AO63" s="120">
        <f t="shared" ref="AO63:AO71" si="20">N63/K63</f>
        <v>9.0909090909090912E-2</v>
      </c>
      <c r="AP63" s="27" t="s">
        <v>93</v>
      </c>
      <c r="AQ63" s="27" t="s">
        <v>85</v>
      </c>
      <c r="AR63" s="31" t="s">
        <v>100</v>
      </c>
      <c r="AS63" s="28" t="s">
        <v>83</v>
      </c>
      <c r="AT63" s="35" t="s">
        <v>86</v>
      </c>
      <c r="AU63" s="28" t="s">
        <v>101</v>
      </c>
      <c r="AV63" s="36">
        <v>0</v>
      </c>
      <c r="AW63" s="36">
        <v>1.295766</v>
      </c>
      <c r="AX63" s="43">
        <v>1</v>
      </c>
      <c r="AY63" s="43"/>
      <c r="AZ63" s="37"/>
      <c r="BA63" s="37"/>
      <c r="BB63" s="36"/>
      <c r="BC63" s="123">
        <f t="shared" si="1"/>
        <v>2.295766</v>
      </c>
      <c r="BD63" s="24" t="s">
        <v>111</v>
      </c>
      <c r="BE63" s="30"/>
      <c r="BF63" s="30"/>
      <c r="BG63" s="67"/>
      <c r="BH63" s="124">
        <f t="shared" si="2"/>
        <v>2.295766</v>
      </c>
      <c r="BI63" s="45">
        <f t="shared" si="16"/>
        <v>0.104353</v>
      </c>
      <c r="BJ63" s="39" t="s">
        <v>88</v>
      </c>
      <c r="BK63" s="136">
        <v>30</v>
      </c>
      <c r="BL63" s="137">
        <v>15</v>
      </c>
      <c r="BM63" s="137">
        <v>0</v>
      </c>
      <c r="BN63" s="137">
        <v>30</v>
      </c>
      <c r="BO63" s="137">
        <v>20</v>
      </c>
      <c r="BP63" s="137">
        <v>30</v>
      </c>
      <c r="BQ63" s="138">
        <f t="shared" si="3"/>
        <v>45</v>
      </c>
      <c r="BR63" s="138">
        <f t="shared" si="4"/>
        <v>30</v>
      </c>
      <c r="BS63" s="138">
        <f t="shared" si="5"/>
        <v>50</v>
      </c>
      <c r="BT63" s="138">
        <f t="shared" si="6"/>
        <v>125</v>
      </c>
      <c r="BU63" s="55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</row>
    <row r="64" spans="1:114" ht="13.5" hidden="1" customHeight="1">
      <c r="A64" s="60" t="s">
        <v>276</v>
      </c>
      <c r="B64" s="30" t="s">
        <v>277</v>
      </c>
      <c r="C64" s="30" t="s">
        <v>150</v>
      </c>
      <c r="D64" s="62" t="s">
        <v>150</v>
      </c>
      <c r="E64" s="64" t="s">
        <v>151</v>
      </c>
      <c r="F64" s="60" t="s">
        <v>108</v>
      </c>
      <c r="G64" s="47" t="s">
        <v>92</v>
      </c>
      <c r="H64" s="47" t="s">
        <v>92</v>
      </c>
      <c r="I64" s="56" t="s">
        <v>100</v>
      </c>
      <c r="J64" s="28" t="s">
        <v>87</v>
      </c>
      <c r="K64" s="114">
        <v>29</v>
      </c>
      <c r="L64" s="24">
        <v>20</v>
      </c>
      <c r="M64" s="24">
        <v>7</v>
      </c>
      <c r="N64" s="24">
        <v>2</v>
      </c>
      <c r="O64" s="109">
        <f t="shared" si="18"/>
        <v>137</v>
      </c>
      <c r="P64" s="24">
        <v>96</v>
      </c>
      <c r="Q64" s="24">
        <v>33</v>
      </c>
      <c r="R64" s="24">
        <v>8</v>
      </c>
      <c r="S64" s="109">
        <f t="shared" ref="S64:S71" si="21">SUM(T64:Y64)</f>
        <v>20</v>
      </c>
      <c r="T64" s="24">
        <v>0</v>
      </c>
      <c r="U64" s="24">
        <v>8</v>
      </c>
      <c r="V64" s="24">
        <v>8</v>
      </c>
      <c r="W64" s="24">
        <v>4</v>
      </c>
      <c r="X64" s="24">
        <v>0</v>
      </c>
      <c r="Y64" s="24">
        <v>0</v>
      </c>
      <c r="Z64" s="106">
        <f t="shared" ref="Z64:Z71" si="22">SUM(AA64:AF64)</f>
        <v>7</v>
      </c>
      <c r="AA64" s="24">
        <v>0</v>
      </c>
      <c r="AB64" s="24">
        <v>4</v>
      </c>
      <c r="AC64" s="24">
        <v>2</v>
      </c>
      <c r="AD64" s="24">
        <v>0</v>
      </c>
      <c r="AE64" s="24">
        <v>1</v>
      </c>
      <c r="AF64" s="24">
        <v>0</v>
      </c>
      <c r="AG64" s="109">
        <f t="shared" ref="AG64:AG71" si="23">SUM(AH64:AM64)</f>
        <v>2</v>
      </c>
      <c r="AH64" s="24">
        <v>0</v>
      </c>
      <c r="AI64" s="24">
        <v>2</v>
      </c>
      <c r="AJ64" s="24">
        <v>0</v>
      </c>
      <c r="AK64" s="24">
        <v>0</v>
      </c>
      <c r="AL64" s="24">
        <v>0</v>
      </c>
      <c r="AM64" s="24">
        <v>0</v>
      </c>
      <c r="AN64" s="120">
        <f>(M64+N64)/K64</f>
        <v>0.31034482758620691</v>
      </c>
      <c r="AO64" s="120">
        <f t="shared" si="20"/>
        <v>6.8965517241379309E-2</v>
      </c>
      <c r="AP64" s="27" t="s">
        <v>93</v>
      </c>
      <c r="AQ64" s="29" t="s">
        <v>85</v>
      </c>
      <c r="AR64" s="56" t="s">
        <v>100</v>
      </c>
      <c r="AS64" s="28" t="s">
        <v>87</v>
      </c>
      <c r="AT64" s="27" t="s">
        <v>82</v>
      </c>
      <c r="AU64" s="27" t="s">
        <v>87</v>
      </c>
      <c r="AV64" s="36">
        <v>0</v>
      </c>
      <c r="AW64" s="43">
        <v>1.426237</v>
      </c>
      <c r="AX64" s="43">
        <v>1.1000000000000001</v>
      </c>
      <c r="AY64" s="37"/>
      <c r="AZ64" s="37"/>
      <c r="BB64" s="43"/>
      <c r="BC64" s="123">
        <f t="shared" si="1"/>
        <v>2.5262370000000001</v>
      </c>
      <c r="BD64" s="24" t="s">
        <v>111</v>
      </c>
      <c r="BE64" s="30"/>
      <c r="BF64" s="44">
        <v>0.5</v>
      </c>
      <c r="BG64" s="30"/>
      <c r="BH64" s="124">
        <f t="shared" si="2"/>
        <v>3.0262370000000001</v>
      </c>
      <c r="BI64" s="45">
        <f t="shared" si="16"/>
        <v>0.104353</v>
      </c>
      <c r="BJ64" s="39" t="s">
        <v>102</v>
      </c>
      <c r="BK64" s="136">
        <v>50</v>
      </c>
      <c r="BL64" s="137">
        <v>25</v>
      </c>
      <c r="BM64" s="137">
        <v>50</v>
      </c>
      <c r="BN64" s="137">
        <v>30</v>
      </c>
      <c r="BO64" s="137">
        <v>20</v>
      </c>
      <c r="BP64" s="137">
        <v>20</v>
      </c>
      <c r="BQ64" s="138">
        <f t="shared" si="3"/>
        <v>75</v>
      </c>
      <c r="BR64" s="138">
        <f t="shared" si="4"/>
        <v>80</v>
      </c>
      <c r="BS64" s="138">
        <f t="shared" si="5"/>
        <v>40</v>
      </c>
      <c r="BT64" s="138">
        <f t="shared" si="6"/>
        <v>195</v>
      </c>
      <c r="BU64" s="27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</row>
    <row r="65" spans="1:114" ht="13.5" hidden="1" customHeight="1">
      <c r="A65" s="25" t="s">
        <v>278</v>
      </c>
      <c r="B65" s="29" t="s">
        <v>279</v>
      </c>
      <c r="C65" s="29" t="s">
        <v>150</v>
      </c>
      <c r="D65" s="29" t="s">
        <v>150</v>
      </c>
      <c r="E65" s="28" t="s">
        <v>151</v>
      </c>
      <c r="F65" s="25" t="s">
        <v>108</v>
      </c>
      <c r="G65" s="27" t="s">
        <v>92</v>
      </c>
      <c r="H65" s="27" t="s">
        <v>92</v>
      </c>
      <c r="I65" s="56" t="s">
        <v>158</v>
      </c>
      <c r="J65" s="27" t="s">
        <v>135</v>
      </c>
      <c r="K65" s="107">
        <v>20</v>
      </c>
      <c r="L65" s="33">
        <v>0</v>
      </c>
      <c r="M65" s="33">
        <v>20</v>
      </c>
      <c r="N65" s="33">
        <v>0</v>
      </c>
      <c r="O65" s="107">
        <v>80</v>
      </c>
      <c r="P65" s="33">
        <v>0</v>
      </c>
      <c r="Q65" s="33">
        <v>80</v>
      </c>
      <c r="R65" s="33">
        <v>0</v>
      </c>
      <c r="S65" s="107">
        <f t="shared" si="21"/>
        <v>0</v>
      </c>
      <c r="T65" s="33">
        <v>0</v>
      </c>
      <c r="U65" s="33">
        <v>0</v>
      </c>
      <c r="V65" s="33">
        <v>0</v>
      </c>
      <c r="W65" s="33">
        <v>0</v>
      </c>
      <c r="X65" s="33">
        <v>0</v>
      </c>
      <c r="Y65" s="33">
        <v>0</v>
      </c>
      <c r="Z65" s="107">
        <f t="shared" si="22"/>
        <v>20</v>
      </c>
      <c r="AA65" s="33">
        <v>0</v>
      </c>
      <c r="AB65" s="33">
        <v>20</v>
      </c>
      <c r="AC65" s="33">
        <v>0</v>
      </c>
      <c r="AD65" s="33">
        <v>0</v>
      </c>
      <c r="AE65" s="33">
        <v>0</v>
      </c>
      <c r="AF65" s="33">
        <v>0</v>
      </c>
      <c r="AG65" s="106">
        <f t="shared" si="23"/>
        <v>0</v>
      </c>
      <c r="AH65" s="33">
        <v>0</v>
      </c>
      <c r="AI65" s="33">
        <v>0</v>
      </c>
      <c r="AJ65" s="33">
        <v>0</v>
      </c>
      <c r="AK65" s="33">
        <v>0</v>
      </c>
      <c r="AL65" s="33">
        <v>0</v>
      </c>
      <c r="AM65" s="33">
        <v>0</v>
      </c>
      <c r="AN65" s="120">
        <f t="shared" ref="AN65:AN71" si="24">(Z65+AG65)/K65</f>
        <v>1</v>
      </c>
      <c r="AO65" s="120">
        <f t="shared" si="20"/>
        <v>0</v>
      </c>
      <c r="AP65" s="27" t="s">
        <v>93</v>
      </c>
      <c r="AQ65" s="27" t="s">
        <v>85</v>
      </c>
      <c r="AR65" s="27" t="s">
        <v>158</v>
      </c>
      <c r="AS65" s="27" t="s">
        <v>135</v>
      </c>
      <c r="AT65" s="27" t="s">
        <v>82</v>
      </c>
      <c r="AU65" s="27" t="s">
        <v>110</v>
      </c>
      <c r="AV65" s="36">
        <v>1</v>
      </c>
      <c r="AW65" s="43">
        <v>0.82559539999999998</v>
      </c>
      <c r="AX65" s="43"/>
      <c r="AY65" s="43"/>
      <c r="AZ65" s="37"/>
      <c r="BA65" s="37"/>
      <c r="BB65" s="37"/>
      <c r="BC65" s="123">
        <f t="shared" si="1"/>
        <v>1.8255954000000001</v>
      </c>
      <c r="BD65" s="36" t="s">
        <v>111</v>
      </c>
      <c r="BE65" s="44"/>
      <c r="BF65" s="44">
        <v>0.4</v>
      </c>
      <c r="BG65" s="44">
        <v>4.9299999999999997E-2</v>
      </c>
      <c r="BH65" s="125">
        <f t="shared" si="2"/>
        <v>2.2748954000000001</v>
      </c>
      <c r="BI65" s="45">
        <f t="shared" si="16"/>
        <v>0.11374477000000001</v>
      </c>
      <c r="BJ65" s="39" t="s">
        <v>102</v>
      </c>
      <c r="BK65" s="136">
        <v>50</v>
      </c>
      <c r="BL65" s="137">
        <v>25</v>
      </c>
      <c r="BM65" s="137">
        <v>50</v>
      </c>
      <c r="BN65" s="137">
        <v>30</v>
      </c>
      <c r="BO65" s="137">
        <v>20</v>
      </c>
      <c r="BP65" s="137">
        <v>20</v>
      </c>
      <c r="BQ65" s="138">
        <f t="shared" si="3"/>
        <v>75</v>
      </c>
      <c r="BR65" s="138">
        <f t="shared" si="4"/>
        <v>80</v>
      </c>
      <c r="BS65" s="138">
        <f t="shared" si="5"/>
        <v>40</v>
      </c>
      <c r="BT65" s="138">
        <f t="shared" si="6"/>
        <v>195</v>
      </c>
      <c r="BU65" s="35"/>
      <c r="BV65" s="8"/>
      <c r="BW65" s="8"/>
      <c r="BX65" s="57"/>
      <c r="BY65" s="57"/>
      <c r="BZ65" s="57"/>
      <c r="CA65" s="57"/>
      <c r="CB65" s="57"/>
      <c r="CC65" s="57"/>
      <c r="CD65" s="57"/>
      <c r="CE65" s="57"/>
      <c r="CF65" s="57"/>
      <c r="CG65" s="57"/>
      <c r="CH65" s="57"/>
      <c r="CI65" s="57"/>
      <c r="CJ65" s="57"/>
      <c r="CK65" s="57"/>
      <c r="CL65" s="57"/>
      <c r="CM65" s="57"/>
      <c r="CN65" s="57"/>
      <c r="CO65" s="57"/>
      <c r="CP65" s="57"/>
      <c r="CQ65" s="57"/>
      <c r="CR65" s="57"/>
      <c r="CS65" s="57"/>
      <c r="CT65" s="57"/>
      <c r="CU65" s="57"/>
      <c r="CV65" s="57"/>
      <c r="CW65" s="57"/>
      <c r="CX65" s="57"/>
      <c r="CY65" s="57"/>
      <c r="CZ65" s="57"/>
      <c r="DA65" s="57"/>
      <c r="DB65" s="57"/>
      <c r="DC65" s="57"/>
      <c r="DD65" s="57"/>
      <c r="DE65" s="57"/>
      <c r="DF65" s="57"/>
      <c r="DG65" s="57"/>
      <c r="DH65" s="57"/>
      <c r="DI65" s="57"/>
      <c r="DJ65" s="57"/>
    </row>
    <row r="66" spans="1:114" ht="13.5" hidden="1" customHeight="1">
      <c r="A66" s="25" t="s">
        <v>280</v>
      </c>
      <c r="B66" s="29" t="s">
        <v>281</v>
      </c>
      <c r="C66" s="29" t="s">
        <v>150</v>
      </c>
      <c r="D66" s="29" t="s">
        <v>150</v>
      </c>
      <c r="E66" s="28" t="s">
        <v>151</v>
      </c>
      <c r="F66" s="24" t="s">
        <v>108</v>
      </c>
      <c r="G66" s="27" t="s">
        <v>80</v>
      </c>
      <c r="H66" s="27" t="s">
        <v>81</v>
      </c>
      <c r="I66" s="30" t="s">
        <v>158</v>
      </c>
      <c r="J66" s="27" t="s">
        <v>135</v>
      </c>
      <c r="K66" s="112">
        <v>9</v>
      </c>
      <c r="L66" s="33">
        <v>9</v>
      </c>
      <c r="M66" s="33">
        <v>0</v>
      </c>
      <c r="N66" s="33">
        <v>0</v>
      </c>
      <c r="O66" s="106">
        <v>88</v>
      </c>
      <c r="P66" s="33">
        <v>88</v>
      </c>
      <c r="Q66" s="33">
        <v>0</v>
      </c>
      <c r="R66" s="33">
        <v>0</v>
      </c>
      <c r="S66" s="106">
        <f t="shared" si="21"/>
        <v>9</v>
      </c>
      <c r="T66" s="33">
        <v>0</v>
      </c>
      <c r="U66" s="33">
        <v>9</v>
      </c>
      <c r="V66" s="33">
        <v>0</v>
      </c>
      <c r="W66" s="33">
        <v>0</v>
      </c>
      <c r="X66" s="33">
        <v>0</v>
      </c>
      <c r="Y66" s="33">
        <v>0</v>
      </c>
      <c r="Z66" s="106">
        <f t="shared" si="22"/>
        <v>0</v>
      </c>
      <c r="AA66" s="33">
        <v>0</v>
      </c>
      <c r="AB66" s="33">
        <v>0</v>
      </c>
      <c r="AC66" s="33">
        <v>0</v>
      </c>
      <c r="AD66" s="33">
        <v>0</v>
      </c>
      <c r="AE66" s="33">
        <v>0</v>
      </c>
      <c r="AF66" s="33">
        <v>0</v>
      </c>
      <c r="AG66" s="106">
        <f t="shared" si="23"/>
        <v>0</v>
      </c>
      <c r="AH66" s="24">
        <v>0</v>
      </c>
      <c r="AI66" s="24">
        <v>0</v>
      </c>
      <c r="AJ66" s="24">
        <v>0</v>
      </c>
      <c r="AK66" s="24">
        <v>0</v>
      </c>
      <c r="AL66" s="24">
        <v>0</v>
      </c>
      <c r="AM66" s="24">
        <v>0</v>
      </c>
      <c r="AN66" s="120">
        <f t="shared" si="24"/>
        <v>0</v>
      </c>
      <c r="AO66" s="120">
        <f t="shared" si="20"/>
        <v>0</v>
      </c>
      <c r="AP66" s="27" t="s">
        <v>84</v>
      </c>
      <c r="AQ66" s="27" t="s">
        <v>85</v>
      </c>
      <c r="AR66" s="27" t="s">
        <v>158</v>
      </c>
      <c r="AS66" s="27" t="s">
        <v>135</v>
      </c>
      <c r="AT66" s="27" t="s">
        <v>82</v>
      </c>
      <c r="AU66" s="27" t="s">
        <v>110</v>
      </c>
      <c r="AV66" s="36">
        <v>0.75</v>
      </c>
      <c r="AW66" s="36">
        <v>0.1</v>
      </c>
      <c r="AX66" s="37"/>
      <c r="AY66" s="37"/>
      <c r="AZ66" s="37"/>
      <c r="BA66" s="37"/>
      <c r="BB66" s="37"/>
      <c r="BC66" s="123">
        <f t="shared" si="1"/>
        <v>0.85</v>
      </c>
      <c r="BD66" s="49" t="s">
        <v>111</v>
      </c>
      <c r="BE66" s="44"/>
      <c r="BF66" s="44"/>
      <c r="BG66" s="44"/>
      <c r="BH66" s="124">
        <f t="shared" si="2"/>
        <v>0.85</v>
      </c>
      <c r="BI66" s="45">
        <f t="shared" si="16"/>
        <v>9.4444444444444442E-2</v>
      </c>
      <c r="BJ66" s="39" t="s">
        <v>102</v>
      </c>
      <c r="BK66" s="136">
        <v>50</v>
      </c>
      <c r="BL66" s="137">
        <v>25</v>
      </c>
      <c r="BM66" s="137">
        <v>50</v>
      </c>
      <c r="BN66" s="137">
        <v>70</v>
      </c>
      <c r="BO66" s="137">
        <v>20</v>
      </c>
      <c r="BP66" s="137">
        <v>20</v>
      </c>
      <c r="BQ66" s="138">
        <f t="shared" si="3"/>
        <v>75</v>
      </c>
      <c r="BR66" s="138">
        <f t="shared" si="4"/>
        <v>120</v>
      </c>
      <c r="BS66" s="138">
        <f t="shared" si="5"/>
        <v>40</v>
      </c>
      <c r="BT66" s="138">
        <f t="shared" si="6"/>
        <v>235</v>
      </c>
      <c r="BU66" s="35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</row>
    <row r="67" spans="1:114" ht="13.5" hidden="1" customHeight="1">
      <c r="A67" s="25" t="s">
        <v>282</v>
      </c>
      <c r="B67" s="29" t="s">
        <v>283</v>
      </c>
      <c r="C67" s="29" t="s">
        <v>150</v>
      </c>
      <c r="D67" s="29" t="s">
        <v>150</v>
      </c>
      <c r="E67" s="28" t="s">
        <v>151</v>
      </c>
      <c r="F67" s="24" t="s">
        <v>108</v>
      </c>
      <c r="G67" s="27" t="s">
        <v>80</v>
      </c>
      <c r="H67" s="27" t="s">
        <v>80</v>
      </c>
      <c r="I67" s="30" t="s">
        <v>158</v>
      </c>
      <c r="J67" s="27" t="s">
        <v>135</v>
      </c>
      <c r="K67" s="112">
        <v>15</v>
      </c>
      <c r="L67" s="33">
        <v>15</v>
      </c>
      <c r="M67" s="33">
        <v>0</v>
      </c>
      <c r="N67" s="33">
        <v>0</v>
      </c>
      <c r="O67" s="106">
        <v>88</v>
      </c>
      <c r="P67" s="33">
        <v>88</v>
      </c>
      <c r="Q67" s="33">
        <v>0</v>
      </c>
      <c r="R67" s="33">
        <v>0</v>
      </c>
      <c r="S67" s="106">
        <f t="shared" si="21"/>
        <v>15</v>
      </c>
      <c r="T67" s="33">
        <v>0</v>
      </c>
      <c r="U67" s="33">
        <v>15</v>
      </c>
      <c r="V67" s="33">
        <v>0</v>
      </c>
      <c r="W67" s="33">
        <v>0</v>
      </c>
      <c r="X67" s="33">
        <v>0</v>
      </c>
      <c r="Y67" s="33">
        <v>0</v>
      </c>
      <c r="Z67" s="106">
        <f t="shared" si="22"/>
        <v>0</v>
      </c>
      <c r="AA67" s="33">
        <v>0</v>
      </c>
      <c r="AB67" s="33">
        <v>0</v>
      </c>
      <c r="AC67" s="33">
        <v>0</v>
      </c>
      <c r="AD67" s="33">
        <v>0</v>
      </c>
      <c r="AE67" s="33">
        <v>0</v>
      </c>
      <c r="AF67" s="33">
        <v>0</v>
      </c>
      <c r="AG67" s="106">
        <f t="shared" si="23"/>
        <v>0</v>
      </c>
      <c r="AH67" s="24">
        <v>0</v>
      </c>
      <c r="AI67" s="24">
        <v>0</v>
      </c>
      <c r="AJ67" s="24">
        <v>0</v>
      </c>
      <c r="AK67" s="24">
        <v>0</v>
      </c>
      <c r="AL67" s="24">
        <v>0</v>
      </c>
      <c r="AM67" s="24">
        <v>0</v>
      </c>
      <c r="AN67" s="120">
        <f t="shared" si="24"/>
        <v>0</v>
      </c>
      <c r="AO67" s="120">
        <f t="shared" si="20"/>
        <v>0</v>
      </c>
      <c r="AP67" s="27" t="s">
        <v>93</v>
      </c>
      <c r="AQ67" s="27" t="s">
        <v>85</v>
      </c>
      <c r="AR67" s="27" t="s">
        <v>158</v>
      </c>
      <c r="AS67" s="27" t="s">
        <v>135</v>
      </c>
      <c r="AT67" s="27" t="s">
        <v>82</v>
      </c>
      <c r="AU67" s="27" t="s">
        <v>110</v>
      </c>
      <c r="AV67" s="36">
        <v>1</v>
      </c>
      <c r="AW67" s="36">
        <v>0.85499999999999998</v>
      </c>
      <c r="AX67" s="37"/>
      <c r="AY67" s="37"/>
      <c r="AZ67" s="37"/>
      <c r="BA67" s="37"/>
      <c r="BB67" s="37"/>
      <c r="BC67" s="123">
        <f t="shared" si="1"/>
        <v>1.855</v>
      </c>
      <c r="BD67" s="49" t="s">
        <v>111</v>
      </c>
      <c r="BE67" s="44"/>
      <c r="BF67" s="44"/>
      <c r="BG67" s="44"/>
      <c r="BH67" s="124">
        <f t="shared" si="2"/>
        <v>1.855</v>
      </c>
      <c r="BI67" s="45">
        <f t="shared" si="16"/>
        <v>0.12366666666666666</v>
      </c>
      <c r="BJ67" s="39" t="s">
        <v>102</v>
      </c>
      <c r="BK67" s="136">
        <v>50</v>
      </c>
      <c r="BL67" s="137">
        <v>25</v>
      </c>
      <c r="BM67" s="137">
        <v>50</v>
      </c>
      <c r="BN67" s="137">
        <v>70</v>
      </c>
      <c r="BO67" s="137">
        <v>20</v>
      </c>
      <c r="BP67" s="137">
        <v>20</v>
      </c>
      <c r="BQ67" s="138">
        <f t="shared" si="3"/>
        <v>75</v>
      </c>
      <c r="BR67" s="138">
        <f t="shared" si="4"/>
        <v>120</v>
      </c>
      <c r="BS67" s="138">
        <f t="shared" si="5"/>
        <v>40</v>
      </c>
      <c r="BT67" s="138">
        <f t="shared" si="6"/>
        <v>235</v>
      </c>
      <c r="BU67" s="35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</row>
    <row r="68" spans="1:114" ht="13.5" hidden="1" customHeight="1">
      <c r="A68" s="26" t="s">
        <v>284</v>
      </c>
      <c r="B68" s="30" t="s">
        <v>285</v>
      </c>
      <c r="C68" s="30" t="s">
        <v>150</v>
      </c>
      <c r="D68" s="29" t="s">
        <v>150</v>
      </c>
      <c r="E68" s="28" t="s">
        <v>151</v>
      </c>
      <c r="F68" s="24" t="s">
        <v>79</v>
      </c>
      <c r="G68" s="27" t="s">
        <v>80</v>
      </c>
      <c r="H68" s="27" t="s">
        <v>80</v>
      </c>
      <c r="I68" s="30" t="s">
        <v>86</v>
      </c>
      <c r="J68" s="30" t="s">
        <v>101</v>
      </c>
      <c r="K68" s="112">
        <v>30</v>
      </c>
      <c r="L68" s="33">
        <v>0</v>
      </c>
      <c r="M68" s="33">
        <v>22</v>
      </c>
      <c r="N68" s="33">
        <v>8</v>
      </c>
      <c r="O68" s="106">
        <f t="shared" ref="O68:O107" si="25">SUM(P68:R68)</f>
        <v>67</v>
      </c>
      <c r="P68" s="33">
        <v>0</v>
      </c>
      <c r="Q68" s="33">
        <v>49</v>
      </c>
      <c r="R68" s="33">
        <v>18</v>
      </c>
      <c r="S68" s="106">
        <f t="shared" si="21"/>
        <v>0</v>
      </c>
      <c r="T68" s="33">
        <v>0</v>
      </c>
      <c r="U68" s="33">
        <v>0</v>
      </c>
      <c r="V68" s="33">
        <v>0</v>
      </c>
      <c r="W68" s="33">
        <v>0</v>
      </c>
      <c r="X68" s="33">
        <v>0</v>
      </c>
      <c r="Y68" s="33">
        <v>0</v>
      </c>
      <c r="Z68" s="106">
        <f t="shared" si="22"/>
        <v>22</v>
      </c>
      <c r="AA68" s="33">
        <v>17</v>
      </c>
      <c r="AB68" s="33">
        <v>5</v>
      </c>
      <c r="AC68" s="33">
        <v>0</v>
      </c>
      <c r="AD68" s="33">
        <v>0</v>
      </c>
      <c r="AE68" s="33">
        <v>0</v>
      </c>
      <c r="AF68" s="33">
        <v>0</v>
      </c>
      <c r="AG68" s="106">
        <f t="shared" si="23"/>
        <v>8</v>
      </c>
      <c r="AH68" s="24">
        <v>6</v>
      </c>
      <c r="AI68" s="24">
        <v>2</v>
      </c>
      <c r="AJ68" s="24">
        <v>0</v>
      </c>
      <c r="AK68" s="24">
        <v>0</v>
      </c>
      <c r="AL68" s="24">
        <v>0</v>
      </c>
      <c r="AM68" s="24">
        <v>0</v>
      </c>
      <c r="AN68" s="120">
        <f t="shared" si="24"/>
        <v>1</v>
      </c>
      <c r="AO68" s="120">
        <f t="shared" si="20"/>
        <v>0.26666666666666666</v>
      </c>
      <c r="AP68" s="27" t="s">
        <v>93</v>
      </c>
      <c r="AQ68" s="27" t="s">
        <v>85</v>
      </c>
      <c r="AR68" s="35" t="s">
        <v>86</v>
      </c>
      <c r="AS68" s="58" t="s">
        <v>101</v>
      </c>
      <c r="AT68" s="35" t="s">
        <v>109</v>
      </c>
      <c r="AU68" s="47" t="s">
        <v>101</v>
      </c>
      <c r="AV68" s="36">
        <v>0</v>
      </c>
      <c r="AW68" s="68"/>
      <c r="AX68" s="36"/>
      <c r="AY68" s="36">
        <v>3.1305900000000002</v>
      </c>
      <c r="AZ68" s="37"/>
      <c r="BA68" s="37"/>
      <c r="BB68" s="37"/>
      <c r="BC68" s="123">
        <f t="shared" si="1"/>
        <v>3.1305900000000002</v>
      </c>
      <c r="BD68" s="49"/>
      <c r="BE68" s="69"/>
      <c r="BF68" s="69"/>
      <c r="BG68" s="69"/>
      <c r="BH68" s="124">
        <f t="shared" si="2"/>
        <v>3.1305900000000002</v>
      </c>
      <c r="BI68" s="45">
        <f t="shared" si="16"/>
        <v>0.104353</v>
      </c>
      <c r="BJ68" s="39" t="s">
        <v>102</v>
      </c>
      <c r="BK68" s="136">
        <v>50</v>
      </c>
      <c r="BL68" s="137">
        <v>25</v>
      </c>
      <c r="BM68" s="137">
        <v>30</v>
      </c>
      <c r="BN68" s="137">
        <v>30</v>
      </c>
      <c r="BO68" s="137">
        <v>20</v>
      </c>
      <c r="BP68" s="137">
        <v>30</v>
      </c>
      <c r="BQ68" s="138">
        <f t="shared" si="3"/>
        <v>75</v>
      </c>
      <c r="BR68" s="138">
        <f t="shared" si="4"/>
        <v>60</v>
      </c>
      <c r="BS68" s="138">
        <f t="shared" si="5"/>
        <v>50</v>
      </c>
      <c r="BT68" s="138">
        <f t="shared" si="6"/>
        <v>185</v>
      </c>
      <c r="BU68" s="35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</row>
    <row r="69" spans="1:114" ht="13.5" hidden="1" customHeight="1">
      <c r="A69" s="25" t="s">
        <v>286</v>
      </c>
      <c r="B69" s="29" t="s">
        <v>287</v>
      </c>
      <c r="C69" s="29" t="s">
        <v>150</v>
      </c>
      <c r="D69" s="29" t="s">
        <v>150</v>
      </c>
      <c r="E69" s="28" t="s">
        <v>151</v>
      </c>
      <c r="F69" s="25" t="s">
        <v>108</v>
      </c>
      <c r="G69" s="27" t="s">
        <v>92</v>
      </c>
      <c r="H69" s="27" t="s">
        <v>92</v>
      </c>
      <c r="I69" s="31" t="s">
        <v>213</v>
      </c>
      <c r="J69" s="28" t="s">
        <v>99</v>
      </c>
      <c r="K69" s="107">
        <v>58</v>
      </c>
      <c r="L69" s="33">
        <v>36</v>
      </c>
      <c r="M69" s="33">
        <v>18</v>
      </c>
      <c r="N69" s="33">
        <v>4</v>
      </c>
      <c r="O69" s="106">
        <f t="shared" si="25"/>
        <v>288</v>
      </c>
      <c r="P69" s="33">
        <v>222</v>
      </c>
      <c r="Q69" s="33">
        <v>48</v>
      </c>
      <c r="R69" s="33">
        <v>18</v>
      </c>
      <c r="S69" s="107">
        <f t="shared" si="21"/>
        <v>36</v>
      </c>
      <c r="T69" s="33">
        <v>0</v>
      </c>
      <c r="U69" s="33">
        <v>24</v>
      </c>
      <c r="V69" s="33">
        <v>12</v>
      </c>
      <c r="W69" s="33">
        <v>0</v>
      </c>
      <c r="X69" s="33">
        <v>0</v>
      </c>
      <c r="Y69" s="33">
        <v>0</v>
      </c>
      <c r="Z69" s="107">
        <f t="shared" si="22"/>
        <v>18</v>
      </c>
      <c r="AA69" s="33">
        <v>0</v>
      </c>
      <c r="AB69" s="33">
        <v>8</v>
      </c>
      <c r="AC69" s="33">
        <v>0</v>
      </c>
      <c r="AD69" s="33">
        <v>0</v>
      </c>
      <c r="AE69" s="33">
        <v>10</v>
      </c>
      <c r="AF69" s="33">
        <v>0</v>
      </c>
      <c r="AG69" s="106">
        <f t="shared" si="23"/>
        <v>4</v>
      </c>
      <c r="AH69" s="33">
        <v>0</v>
      </c>
      <c r="AI69" s="33">
        <v>2</v>
      </c>
      <c r="AJ69" s="33">
        <v>2</v>
      </c>
      <c r="AK69" s="33">
        <v>0</v>
      </c>
      <c r="AL69" s="33">
        <v>0</v>
      </c>
      <c r="AM69" s="33">
        <v>0</v>
      </c>
      <c r="AN69" s="120">
        <f t="shared" si="24"/>
        <v>0.37931034482758619</v>
      </c>
      <c r="AO69" s="120">
        <f t="shared" si="20"/>
        <v>6.8965517241379309E-2</v>
      </c>
      <c r="AP69" s="27" t="s">
        <v>93</v>
      </c>
      <c r="AQ69" s="27" t="s">
        <v>85</v>
      </c>
      <c r="AR69" s="35" t="s">
        <v>97</v>
      </c>
      <c r="AS69" s="27" t="s">
        <v>87</v>
      </c>
      <c r="AT69" s="35" t="s">
        <v>100</v>
      </c>
      <c r="AU69" s="35" t="s">
        <v>135</v>
      </c>
      <c r="AV69" s="36">
        <v>4.4191145000000001</v>
      </c>
      <c r="AW69" s="43"/>
      <c r="AX69" s="43"/>
      <c r="AY69" s="43"/>
      <c r="AZ69" s="37"/>
      <c r="BA69" s="37"/>
      <c r="BB69" s="37"/>
      <c r="BC69" s="123">
        <f t="shared" si="1"/>
        <v>4.4191145000000001</v>
      </c>
      <c r="BD69" s="36" t="s">
        <v>111</v>
      </c>
      <c r="BE69" s="44"/>
      <c r="BF69" s="44">
        <v>0.7</v>
      </c>
      <c r="BG69" s="44">
        <v>3.9E-2</v>
      </c>
      <c r="BH69" s="124">
        <f t="shared" si="2"/>
        <v>5.1581144999999999</v>
      </c>
      <c r="BI69" s="59">
        <f t="shared" si="16"/>
        <v>8.893300862068966E-2</v>
      </c>
      <c r="BJ69" s="39" t="s">
        <v>102</v>
      </c>
      <c r="BK69" s="136">
        <v>50</v>
      </c>
      <c r="BL69" s="137">
        <v>25</v>
      </c>
      <c r="BM69" s="137">
        <v>80</v>
      </c>
      <c r="BN69" s="137">
        <v>70</v>
      </c>
      <c r="BO69" s="137">
        <v>0</v>
      </c>
      <c r="BP69" s="137">
        <v>20</v>
      </c>
      <c r="BQ69" s="138">
        <f t="shared" si="3"/>
        <v>75</v>
      </c>
      <c r="BR69" s="138">
        <f t="shared" si="4"/>
        <v>150</v>
      </c>
      <c r="BS69" s="138">
        <f t="shared" si="5"/>
        <v>20</v>
      </c>
      <c r="BT69" s="138">
        <f t="shared" si="6"/>
        <v>245</v>
      </c>
      <c r="BU69" s="35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</row>
    <row r="70" spans="1:114" ht="13.5" hidden="1" customHeight="1">
      <c r="A70" s="54" t="s">
        <v>288</v>
      </c>
      <c r="B70" s="29" t="s">
        <v>289</v>
      </c>
      <c r="C70" s="28" t="s">
        <v>150</v>
      </c>
      <c r="D70" s="29" t="s">
        <v>150</v>
      </c>
      <c r="E70" s="28" t="s">
        <v>151</v>
      </c>
      <c r="F70" s="54" t="s">
        <v>108</v>
      </c>
      <c r="G70" s="27" t="s">
        <v>80</v>
      </c>
      <c r="H70" s="27" t="s">
        <v>81</v>
      </c>
      <c r="I70" s="31" t="s">
        <v>158</v>
      </c>
      <c r="J70" s="47" t="s">
        <v>135</v>
      </c>
      <c r="K70" s="113">
        <v>49</v>
      </c>
      <c r="L70" s="33">
        <v>45</v>
      </c>
      <c r="M70" s="33">
        <v>4</v>
      </c>
      <c r="N70" s="33">
        <v>0</v>
      </c>
      <c r="O70" s="106">
        <f t="shared" si="25"/>
        <v>214</v>
      </c>
      <c r="P70" s="33">
        <v>194</v>
      </c>
      <c r="Q70" s="33">
        <v>20</v>
      </c>
      <c r="R70" s="33">
        <v>0</v>
      </c>
      <c r="S70" s="107">
        <f t="shared" si="21"/>
        <v>45</v>
      </c>
      <c r="T70" s="33">
        <v>0</v>
      </c>
      <c r="U70" s="33">
        <v>33</v>
      </c>
      <c r="V70" s="33">
        <v>10</v>
      </c>
      <c r="W70" s="33">
        <v>2</v>
      </c>
      <c r="X70" s="33">
        <v>0</v>
      </c>
      <c r="Y70" s="33">
        <v>0</v>
      </c>
      <c r="Z70" s="107">
        <f t="shared" si="22"/>
        <v>4</v>
      </c>
      <c r="AA70" s="33">
        <v>0</v>
      </c>
      <c r="AB70" s="33">
        <v>0</v>
      </c>
      <c r="AC70" s="33">
        <v>4</v>
      </c>
      <c r="AD70" s="33">
        <v>0</v>
      </c>
      <c r="AE70" s="33">
        <v>0</v>
      </c>
      <c r="AF70" s="33">
        <v>0</v>
      </c>
      <c r="AG70" s="106">
        <f t="shared" si="23"/>
        <v>0</v>
      </c>
      <c r="AH70" s="33">
        <v>0</v>
      </c>
      <c r="AI70" s="33">
        <v>0</v>
      </c>
      <c r="AJ70" s="33">
        <v>0</v>
      </c>
      <c r="AK70" s="33">
        <v>0</v>
      </c>
      <c r="AL70" s="33">
        <v>0</v>
      </c>
      <c r="AM70" s="33">
        <v>0</v>
      </c>
      <c r="AN70" s="120">
        <f t="shared" si="24"/>
        <v>8.1632653061224483E-2</v>
      </c>
      <c r="AO70" s="120">
        <f t="shared" si="20"/>
        <v>0</v>
      </c>
      <c r="AP70" s="35" t="s">
        <v>84</v>
      </c>
      <c r="AQ70" s="27" t="s">
        <v>85</v>
      </c>
      <c r="AR70" s="35" t="s">
        <v>158</v>
      </c>
      <c r="AS70" s="47" t="s">
        <v>135</v>
      </c>
      <c r="AT70" s="35" t="s">
        <v>82</v>
      </c>
      <c r="AU70" s="47" t="s">
        <v>134</v>
      </c>
      <c r="AV70" s="36">
        <v>2.2599999999999998</v>
      </c>
      <c r="AW70" s="36">
        <v>1.621</v>
      </c>
      <c r="AX70" s="36"/>
      <c r="AY70" s="36"/>
      <c r="AZ70" s="36"/>
      <c r="BA70" s="37"/>
      <c r="BB70" s="37"/>
      <c r="BC70" s="123">
        <f t="shared" ref="BC70:BC123" si="26">SUM(AV70:BB70)</f>
        <v>3.8809999999999998</v>
      </c>
      <c r="BD70" s="24"/>
      <c r="BE70" s="24"/>
      <c r="BF70" s="24"/>
      <c r="BG70" s="24"/>
      <c r="BH70" s="124">
        <f t="shared" ref="BH70:BH123" si="27">BC70+BF70+BG70+BE70</f>
        <v>3.8809999999999998</v>
      </c>
      <c r="BI70" s="45">
        <f t="shared" si="16"/>
        <v>7.9204081632653051E-2</v>
      </c>
      <c r="BJ70" s="39" t="s">
        <v>102</v>
      </c>
      <c r="BK70" s="136">
        <v>50</v>
      </c>
      <c r="BL70" s="137">
        <v>25</v>
      </c>
      <c r="BM70" s="137">
        <v>40</v>
      </c>
      <c r="BN70" s="137">
        <v>70</v>
      </c>
      <c r="BO70" s="137">
        <v>0</v>
      </c>
      <c r="BP70" s="137">
        <v>10</v>
      </c>
      <c r="BQ70" s="138">
        <f t="shared" ref="BQ70:BQ123" si="28">BK70+BL70</f>
        <v>75</v>
      </c>
      <c r="BR70" s="138">
        <f t="shared" ref="BR70:BR123" si="29">BM70+BN70</f>
        <v>110</v>
      </c>
      <c r="BS70" s="138">
        <f t="shared" ref="BS70:BS123" si="30">BO70+BP70</f>
        <v>10</v>
      </c>
      <c r="BT70" s="138">
        <f t="shared" ref="BT70:BT123" si="31">BQ70+BR70+BS70</f>
        <v>195</v>
      </c>
      <c r="BU70" s="55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</row>
    <row r="71" spans="1:114" ht="13.5" hidden="1" customHeight="1">
      <c r="A71" s="54" t="s">
        <v>290</v>
      </c>
      <c r="B71" s="29" t="s">
        <v>291</v>
      </c>
      <c r="C71" s="28" t="s">
        <v>150</v>
      </c>
      <c r="D71" s="29" t="s">
        <v>150</v>
      </c>
      <c r="E71" s="28" t="s">
        <v>151</v>
      </c>
      <c r="F71" s="54" t="s">
        <v>108</v>
      </c>
      <c r="G71" s="27" t="s">
        <v>80</v>
      </c>
      <c r="H71" s="27" t="s">
        <v>80</v>
      </c>
      <c r="I71" s="31" t="s">
        <v>158</v>
      </c>
      <c r="J71" s="47" t="s">
        <v>135</v>
      </c>
      <c r="K71" s="113">
        <v>31</v>
      </c>
      <c r="L71" s="33">
        <v>22</v>
      </c>
      <c r="M71" s="33">
        <v>9</v>
      </c>
      <c r="N71" s="33">
        <v>0</v>
      </c>
      <c r="O71" s="106">
        <f t="shared" si="25"/>
        <v>152</v>
      </c>
      <c r="P71" s="33">
        <v>110</v>
      </c>
      <c r="Q71" s="33">
        <v>42</v>
      </c>
      <c r="R71" s="33">
        <v>0</v>
      </c>
      <c r="S71" s="107">
        <f t="shared" si="21"/>
        <v>22</v>
      </c>
      <c r="T71" s="33">
        <v>0</v>
      </c>
      <c r="U71" s="33">
        <v>8</v>
      </c>
      <c r="V71" s="33">
        <v>6</v>
      </c>
      <c r="W71" s="33">
        <v>8</v>
      </c>
      <c r="X71" s="33">
        <v>0</v>
      </c>
      <c r="Y71" s="33">
        <v>0</v>
      </c>
      <c r="Z71" s="107">
        <f t="shared" si="22"/>
        <v>9</v>
      </c>
      <c r="AA71" s="33">
        <v>0</v>
      </c>
      <c r="AB71" s="33">
        <v>7</v>
      </c>
      <c r="AC71" s="33">
        <v>0</v>
      </c>
      <c r="AD71" s="33">
        <v>0</v>
      </c>
      <c r="AE71" s="33">
        <v>2</v>
      </c>
      <c r="AF71" s="33">
        <v>0</v>
      </c>
      <c r="AG71" s="106">
        <f t="shared" si="23"/>
        <v>0</v>
      </c>
      <c r="AH71" s="33">
        <v>0</v>
      </c>
      <c r="AI71" s="33">
        <v>0</v>
      </c>
      <c r="AJ71" s="33">
        <v>0</v>
      </c>
      <c r="AK71" s="33">
        <v>0</v>
      </c>
      <c r="AL71" s="33">
        <v>0</v>
      </c>
      <c r="AM71" s="33">
        <v>0</v>
      </c>
      <c r="AN71" s="120">
        <f t="shared" si="24"/>
        <v>0.29032258064516131</v>
      </c>
      <c r="AO71" s="120">
        <f t="shared" si="20"/>
        <v>0</v>
      </c>
      <c r="AP71" s="27" t="s">
        <v>93</v>
      </c>
      <c r="AQ71" s="27" t="s">
        <v>85</v>
      </c>
      <c r="AR71" s="35" t="s">
        <v>158</v>
      </c>
      <c r="AS71" s="47" t="s">
        <v>135</v>
      </c>
      <c r="AT71" s="35" t="s">
        <v>82</v>
      </c>
      <c r="AU71" s="47" t="s">
        <v>134</v>
      </c>
      <c r="AV71" s="36">
        <v>1.855</v>
      </c>
      <c r="AW71" s="36">
        <v>1.855</v>
      </c>
      <c r="AX71" s="36"/>
      <c r="AY71" s="36"/>
      <c r="AZ71" s="36"/>
      <c r="BA71" s="37"/>
      <c r="BB71" s="37"/>
      <c r="BC71" s="123">
        <f t="shared" si="26"/>
        <v>3.71</v>
      </c>
      <c r="BD71" s="24"/>
      <c r="BE71" s="24"/>
      <c r="BF71" s="24"/>
      <c r="BG71" s="24"/>
      <c r="BH71" s="124">
        <f t="shared" si="27"/>
        <v>3.71</v>
      </c>
      <c r="BI71" s="45">
        <f t="shared" si="16"/>
        <v>0.11967741935483871</v>
      </c>
      <c r="BJ71" s="39" t="s">
        <v>102</v>
      </c>
      <c r="BK71" s="136">
        <v>50</v>
      </c>
      <c r="BL71" s="137">
        <v>25</v>
      </c>
      <c r="BM71" s="137">
        <v>40</v>
      </c>
      <c r="BN71" s="137">
        <v>70</v>
      </c>
      <c r="BO71" s="137">
        <v>0</v>
      </c>
      <c r="BP71" s="137">
        <v>20</v>
      </c>
      <c r="BQ71" s="138">
        <f t="shared" si="28"/>
        <v>75</v>
      </c>
      <c r="BR71" s="138">
        <f t="shared" si="29"/>
        <v>110</v>
      </c>
      <c r="BS71" s="138">
        <f t="shared" si="30"/>
        <v>20</v>
      </c>
      <c r="BT71" s="138">
        <f t="shared" si="31"/>
        <v>205</v>
      </c>
      <c r="BU71" s="55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</row>
    <row r="72" spans="1:114" ht="13.5" hidden="1" customHeight="1">
      <c r="A72" s="54" t="s">
        <v>292</v>
      </c>
      <c r="B72" s="30" t="s">
        <v>293</v>
      </c>
      <c r="C72" s="28" t="s">
        <v>294</v>
      </c>
      <c r="D72" s="29" t="s">
        <v>295</v>
      </c>
      <c r="E72" s="28" t="s">
        <v>107</v>
      </c>
      <c r="F72" s="54" t="s">
        <v>108</v>
      </c>
      <c r="G72" s="27" t="s">
        <v>80</v>
      </c>
      <c r="H72" s="27" t="s">
        <v>80</v>
      </c>
      <c r="I72" s="31" t="s">
        <v>109</v>
      </c>
      <c r="J72" s="47" t="s">
        <v>134</v>
      </c>
      <c r="K72" s="112">
        <v>0</v>
      </c>
      <c r="L72" s="33">
        <v>19</v>
      </c>
      <c r="M72" s="33">
        <v>9</v>
      </c>
      <c r="N72" s="33">
        <v>2</v>
      </c>
      <c r="O72" s="107">
        <f t="shared" si="25"/>
        <v>129</v>
      </c>
      <c r="P72" s="33">
        <v>85</v>
      </c>
      <c r="Q72" s="33">
        <v>36</v>
      </c>
      <c r="R72" s="33">
        <v>8</v>
      </c>
      <c r="S72" s="106">
        <v>0</v>
      </c>
      <c r="T72" s="33">
        <v>0</v>
      </c>
      <c r="U72" s="33">
        <v>14</v>
      </c>
      <c r="V72" s="33">
        <v>5</v>
      </c>
      <c r="W72" s="33">
        <v>0</v>
      </c>
      <c r="X72" s="33">
        <v>0</v>
      </c>
      <c r="Y72" s="33">
        <v>0</v>
      </c>
      <c r="Z72" s="107">
        <v>0</v>
      </c>
      <c r="AA72" s="33">
        <v>0</v>
      </c>
      <c r="AB72" s="33">
        <v>9</v>
      </c>
      <c r="AC72" s="33">
        <v>0</v>
      </c>
      <c r="AD72" s="33">
        <v>0</v>
      </c>
      <c r="AE72" s="33">
        <v>0</v>
      </c>
      <c r="AF72" s="33">
        <v>0</v>
      </c>
      <c r="AG72" s="107">
        <v>0</v>
      </c>
      <c r="AH72" s="33">
        <v>0</v>
      </c>
      <c r="AI72" s="33">
        <v>2</v>
      </c>
      <c r="AJ72" s="33">
        <v>0</v>
      </c>
      <c r="AK72" s="33">
        <v>0</v>
      </c>
      <c r="AL72" s="33">
        <v>0</v>
      </c>
      <c r="AM72" s="33">
        <v>0</v>
      </c>
      <c r="AN72" s="120">
        <f>(M72+N72)/BV72</f>
        <v>0.36666666666666664</v>
      </c>
      <c r="AO72" s="120">
        <f>N72/BV72</f>
        <v>6.6666666666666666E-2</v>
      </c>
      <c r="AP72" s="27" t="s">
        <v>93</v>
      </c>
      <c r="AQ72" s="27" t="s">
        <v>85</v>
      </c>
      <c r="AR72" s="35" t="s">
        <v>109</v>
      </c>
      <c r="AS72" s="47" t="s">
        <v>134</v>
      </c>
      <c r="AT72" s="35" t="s">
        <v>120</v>
      </c>
      <c r="AU72" s="47" t="s">
        <v>87</v>
      </c>
      <c r="AV72" s="36">
        <v>0.85609254999999995</v>
      </c>
      <c r="AW72" s="36"/>
      <c r="AX72" s="36"/>
      <c r="AY72" s="36"/>
      <c r="AZ72" s="36">
        <v>2.1139999999999999</v>
      </c>
      <c r="BA72" s="37"/>
      <c r="BB72" s="37"/>
      <c r="BC72" s="123">
        <f t="shared" si="26"/>
        <v>2.9700925499999999</v>
      </c>
      <c r="BD72" s="24"/>
      <c r="BE72" s="24"/>
      <c r="BF72" s="24"/>
      <c r="BG72" s="24"/>
      <c r="BH72" s="124">
        <f t="shared" si="27"/>
        <v>2.9700925499999999</v>
      </c>
      <c r="BI72" s="45">
        <f>BH72/BV72</f>
        <v>9.9003085000000005E-2</v>
      </c>
      <c r="BJ72" s="39" t="s">
        <v>88</v>
      </c>
      <c r="BK72" s="136">
        <v>30</v>
      </c>
      <c r="BL72" s="137">
        <v>5</v>
      </c>
      <c r="BM72" s="137">
        <v>50</v>
      </c>
      <c r="BN72" s="137">
        <v>30</v>
      </c>
      <c r="BO72" s="137">
        <v>0</v>
      </c>
      <c r="BP72" s="137">
        <v>20</v>
      </c>
      <c r="BQ72" s="138">
        <f t="shared" si="28"/>
        <v>35</v>
      </c>
      <c r="BR72" s="138">
        <f t="shared" si="29"/>
        <v>80</v>
      </c>
      <c r="BS72" s="138">
        <f t="shared" si="30"/>
        <v>20</v>
      </c>
      <c r="BT72" s="138">
        <f t="shared" si="31"/>
        <v>135</v>
      </c>
      <c r="BU72" s="27" t="s">
        <v>123</v>
      </c>
      <c r="BV72" s="202">
        <v>30</v>
      </c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</row>
    <row r="73" spans="1:114" ht="12.75" hidden="1" customHeight="1">
      <c r="A73" s="25" t="s">
        <v>296</v>
      </c>
      <c r="B73" s="30" t="s">
        <v>297</v>
      </c>
      <c r="C73" s="30" t="s">
        <v>298</v>
      </c>
      <c r="D73" s="30" t="s">
        <v>133</v>
      </c>
      <c r="E73" s="28" t="s">
        <v>78</v>
      </c>
      <c r="F73" s="25" t="s">
        <v>108</v>
      </c>
      <c r="G73" s="30" t="s">
        <v>92</v>
      </c>
      <c r="H73" s="30" t="s">
        <v>92</v>
      </c>
      <c r="I73" s="58" t="s">
        <v>109</v>
      </c>
      <c r="J73" s="58" t="s">
        <v>87</v>
      </c>
      <c r="K73" s="107">
        <v>3</v>
      </c>
      <c r="L73" s="33">
        <v>0</v>
      </c>
      <c r="M73" s="33">
        <v>0</v>
      </c>
      <c r="N73" s="33">
        <v>3</v>
      </c>
      <c r="O73" s="107">
        <f t="shared" si="25"/>
        <v>12</v>
      </c>
      <c r="P73" s="33">
        <v>0</v>
      </c>
      <c r="Q73" s="33">
        <v>0</v>
      </c>
      <c r="R73" s="33">
        <v>12</v>
      </c>
      <c r="S73" s="107">
        <f>SUM(T73:Y73)</f>
        <v>0</v>
      </c>
      <c r="T73" s="33">
        <v>0</v>
      </c>
      <c r="U73" s="33">
        <v>0</v>
      </c>
      <c r="V73" s="33">
        <v>0</v>
      </c>
      <c r="W73" s="33">
        <v>0</v>
      </c>
      <c r="X73" s="33">
        <v>0</v>
      </c>
      <c r="Y73" s="33">
        <v>0</v>
      </c>
      <c r="Z73" s="107">
        <f>SUM(AA73:AF73)</f>
        <v>0</v>
      </c>
      <c r="AA73" s="33">
        <v>0</v>
      </c>
      <c r="AB73" s="33">
        <v>0</v>
      </c>
      <c r="AC73" s="33">
        <v>0</v>
      </c>
      <c r="AD73" s="33">
        <v>0</v>
      </c>
      <c r="AE73" s="33">
        <v>0</v>
      </c>
      <c r="AF73" s="33">
        <v>0</v>
      </c>
      <c r="AG73" s="107">
        <f>SUM(AH73:AM73)</f>
        <v>3</v>
      </c>
      <c r="AH73" s="33">
        <v>0</v>
      </c>
      <c r="AI73" s="33">
        <v>3</v>
      </c>
      <c r="AJ73" s="33">
        <v>0</v>
      </c>
      <c r="AK73" s="33">
        <v>0</v>
      </c>
      <c r="AL73" s="33">
        <v>0</v>
      </c>
      <c r="AM73" s="33">
        <v>0</v>
      </c>
      <c r="AN73" s="120">
        <f>(Z73+AG73)/K73</f>
        <v>1</v>
      </c>
      <c r="AO73" s="120">
        <f>N73/K73</f>
        <v>1</v>
      </c>
      <c r="AP73" s="27" t="s">
        <v>93</v>
      </c>
      <c r="AQ73" s="27" t="s">
        <v>85</v>
      </c>
      <c r="AR73" s="58" t="s">
        <v>109</v>
      </c>
      <c r="AS73" s="58" t="s">
        <v>87</v>
      </c>
      <c r="AT73" s="58" t="s">
        <v>109</v>
      </c>
      <c r="AU73" s="35" t="s">
        <v>119</v>
      </c>
      <c r="AV73" s="36">
        <v>0</v>
      </c>
      <c r="AW73" s="43"/>
      <c r="AX73" s="43"/>
      <c r="AY73" s="43"/>
      <c r="AZ73" s="43">
        <v>0.31305899999999998</v>
      </c>
      <c r="BA73" s="37"/>
      <c r="BB73" s="37"/>
      <c r="BC73" s="123">
        <f t="shared" si="26"/>
        <v>0.31305899999999998</v>
      </c>
      <c r="BD73" s="36" t="s">
        <v>111</v>
      </c>
      <c r="BE73" s="44"/>
      <c r="BF73" s="44"/>
      <c r="BG73" s="44"/>
      <c r="BH73" s="124">
        <f t="shared" si="27"/>
        <v>0.31305899999999998</v>
      </c>
      <c r="BI73" s="59">
        <f>BH73/K73</f>
        <v>0.10435299999999999</v>
      </c>
      <c r="BJ73" s="39" t="s">
        <v>102</v>
      </c>
      <c r="BK73" s="136">
        <v>40</v>
      </c>
      <c r="BL73" s="137">
        <v>40</v>
      </c>
      <c r="BM73" s="137">
        <v>50</v>
      </c>
      <c r="BN73" s="137">
        <v>10</v>
      </c>
      <c r="BO73" s="137">
        <v>20</v>
      </c>
      <c r="BP73" s="137">
        <v>30</v>
      </c>
      <c r="BQ73" s="138">
        <f t="shared" si="28"/>
        <v>80</v>
      </c>
      <c r="BR73" s="138">
        <f t="shared" si="29"/>
        <v>60</v>
      </c>
      <c r="BS73" s="138">
        <f t="shared" si="30"/>
        <v>50</v>
      </c>
      <c r="BT73" s="138">
        <f t="shared" si="31"/>
        <v>190</v>
      </c>
      <c r="BU73" s="27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</row>
    <row r="74" spans="1:114" ht="12.75" hidden="1" customHeight="1">
      <c r="A74" s="25" t="s">
        <v>299</v>
      </c>
      <c r="B74" s="29" t="s">
        <v>300</v>
      </c>
      <c r="C74" s="29" t="s">
        <v>301</v>
      </c>
      <c r="D74" s="29" t="s">
        <v>77</v>
      </c>
      <c r="E74" s="28" t="s">
        <v>78</v>
      </c>
      <c r="F74" s="25" t="s">
        <v>108</v>
      </c>
      <c r="G74" s="30" t="s">
        <v>92</v>
      </c>
      <c r="H74" s="30" t="s">
        <v>92</v>
      </c>
      <c r="I74" s="31" t="s">
        <v>158</v>
      </c>
      <c r="J74" s="47" t="s">
        <v>101</v>
      </c>
      <c r="K74" s="112">
        <v>13</v>
      </c>
      <c r="L74" s="33">
        <v>13</v>
      </c>
      <c r="M74" s="33">
        <v>0</v>
      </c>
      <c r="N74" s="33">
        <v>0</v>
      </c>
      <c r="O74" s="106">
        <f t="shared" si="25"/>
        <v>58</v>
      </c>
      <c r="P74" s="33">
        <v>58</v>
      </c>
      <c r="Q74" s="33">
        <v>0</v>
      </c>
      <c r="R74" s="33">
        <v>0</v>
      </c>
      <c r="S74" s="106">
        <f>SUM(T74:Y74)</f>
        <v>13</v>
      </c>
      <c r="T74" s="33">
        <v>0</v>
      </c>
      <c r="U74" s="33">
        <v>7</v>
      </c>
      <c r="V74" s="33">
        <v>6</v>
      </c>
      <c r="W74" s="33">
        <v>0</v>
      </c>
      <c r="X74" s="33">
        <v>0</v>
      </c>
      <c r="Y74" s="33">
        <v>0</v>
      </c>
      <c r="Z74" s="106">
        <f>SUM(AA74:AF74)</f>
        <v>0</v>
      </c>
      <c r="AA74" s="33">
        <v>0</v>
      </c>
      <c r="AB74" s="33">
        <v>0</v>
      </c>
      <c r="AC74" s="33">
        <v>0</v>
      </c>
      <c r="AD74" s="33">
        <v>0</v>
      </c>
      <c r="AE74" s="33">
        <v>0</v>
      </c>
      <c r="AF74" s="33">
        <v>0</v>
      </c>
      <c r="AG74" s="106">
        <f>SUM(AH74:AM74)</f>
        <v>0</v>
      </c>
      <c r="AH74" s="24">
        <v>0</v>
      </c>
      <c r="AI74" s="33">
        <v>0</v>
      </c>
      <c r="AJ74" s="33">
        <v>0</v>
      </c>
      <c r="AK74" s="24">
        <v>0</v>
      </c>
      <c r="AL74" s="24">
        <v>0</v>
      </c>
      <c r="AM74" s="24">
        <v>0</v>
      </c>
      <c r="AN74" s="120">
        <f>(M74+N74)/K74</f>
        <v>0</v>
      </c>
      <c r="AO74" s="120">
        <f>N74/K74</f>
        <v>0</v>
      </c>
      <c r="AP74" s="27" t="s">
        <v>84</v>
      </c>
      <c r="AQ74" s="29" t="s">
        <v>85</v>
      </c>
      <c r="AR74" s="35" t="s">
        <v>158</v>
      </c>
      <c r="AS74" s="47" t="s">
        <v>110</v>
      </c>
      <c r="AT74" s="35" t="s">
        <v>82</v>
      </c>
      <c r="AU74" s="27" t="s">
        <v>83</v>
      </c>
      <c r="AV74" s="36">
        <v>0.2</v>
      </c>
      <c r="AW74" s="36">
        <v>0.91129048000000001</v>
      </c>
      <c r="AX74" s="37"/>
      <c r="AY74" s="37"/>
      <c r="AZ74" s="37"/>
      <c r="BA74" s="37"/>
      <c r="BB74" s="37"/>
      <c r="BC74" s="123">
        <f t="shared" si="26"/>
        <v>1.1112904800000001</v>
      </c>
      <c r="BD74" s="36" t="s">
        <v>111</v>
      </c>
      <c r="BE74" s="49"/>
      <c r="BF74" s="49"/>
      <c r="BG74" s="49"/>
      <c r="BH74" s="124">
        <f t="shared" si="27"/>
        <v>1.1112904800000001</v>
      </c>
      <c r="BI74" s="45">
        <f>BH74/K74</f>
        <v>8.548388307692309E-2</v>
      </c>
      <c r="BJ74" s="39" t="s">
        <v>88</v>
      </c>
      <c r="BK74" s="136">
        <v>40</v>
      </c>
      <c r="BL74" s="137">
        <v>20</v>
      </c>
      <c r="BM74" s="137">
        <v>0</v>
      </c>
      <c r="BN74" s="137">
        <v>30</v>
      </c>
      <c r="BO74" s="137">
        <v>20</v>
      </c>
      <c r="BP74" s="137">
        <v>10</v>
      </c>
      <c r="BQ74" s="138">
        <f t="shared" si="28"/>
        <v>60</v>
      </c>
      <c r="BR74" s="138">
        <f t="shared" si="29"/>
        <v>30</v>
      </c>
      <c r="BS74" s="138">
        <f t="shared" si="30"/>
        <v>30</v>
      </c>
      <c r="BT74" s="138">
        <f t="shared" si="31"/>
        <v>120</v>
      </c>
      <c r="BU74" s="27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</row>
    <row r="75" spans="1:114" ht="13.5" hidden="1" customHeight="1">
      <c r="A75" s="25" t="s">
        <v>302</v>
      </c>
      <c r="B75" s="29" t="s">
        <v>303</v>
      </c>
      <c r="C75" s="29" t="s">
        <v>301</v>
      </c>
      <c r="D75" s="29" t="s">
        <v>77</v>
      </c>
      <c r="E75" s="28" t="s">
        <v>78</v>
      </c>
      <c r="F75" s="25" t="s">
        <v>108</v>
      </c>
      <c r="G75" s="30" t="s">
        <v>92</v>
      </c>
      <c r="H75" s="30" t="s">
        <v>92</v>
      </c>
      <c r="I75" s="31" t="s">
        <v>158</v>
      </c>
      <c r="J75" s="47" t="s">
        <v>101</v>
      </c>
      <c r="K75" s="112">
        <v>31</v>
      </c>
      <c r="L75" s="33">
        <v>20</v>
      </c>
      <c r="M75" s="33">
        <v>8</v>
      </c>
      <c r="N75" s="33">
        <v>3</v>
      </c>
      <c r="O75" s="106">
        <f t="shared" si="25"/>
        <v>144</v>
      </c>
      <c r="P75" s="33">
        <v>91</v>
      </c>
      <c r="Q75" s="33">
        <v>40</v>
      </c>
      <c r="R75" s="33">
        <v>13</v>
      </c>
      <c r="S75" s="106">
        <f>SUM(T75:Y75)</f>
        <v>20</v>
      </c>
      <c r="T75" s="33">
        <v>0</v>
      </c>
      <c r="U75" s="33">
        <v>11</v>
      </c>
      <c r="V75" s="33">
        <v>7</v>
      </c>
      <c r="W75" s="33">
        <v>2</v>
      </c>
      <c r="X75" s="33">
        <v>0</v>
      </c>
      <c r="Y75" s="33">
        <v>0</v>
      </c>
      <c r="Z75" s="106">
        <f>SUM(AA75:AF75)</f>
        <v>8</v>
      </c>
      <c r="AA75" s="33">
        <v>0</v>
      </c>
      <c r="AB75" s="33">
        <v>6</v>
      </c>
      <c r="AC75" s="33">
        <v>0</v>
      </c>
      <c r="AD75" s="33">
        <v>0</v>
      </c>
      <c r="AE75" s="33">
        <v>2</v>
      </c>
      <c r="AF75" s="33">
        <v>0</v>
      </c>
      <c r="AG75" s="106">
        <f>SUM(AH75:AM75)</f>
        <v>3</v>
      </c>
      <c r="AH75" s="24">
        <v>0</v>
      </c>
      <c r="AI75" s="33">
        <v>2</v>
      </c>
      <c r="AJ75" s="33">
        <v>1</v>
      </c>
      <c r="AK75" s="24">
        <v>0</v>
      </c>
      <c r="AL75" s="24">
        <v>0</v>
      </c>
      <c r="AM75" s="24">
        <v>0</v>
      </c>
      <c r="AN75" s="120">
        <f>(M75+N75)/K75</f>
        <v>0.35483870967741937</v>
      </c>
      <c r="AO75" s="120">
        <f>N75/K75</f>
        <v>9.6774193548387094E-2</v>
      </c>
      <c r="AP75" s="27" t="s">
        <v>93</v>
      </c>
      <c r="AQ75" s="29" t="s">
        <v>85</v>
      </c>
      <c r="AR75" s="35" t="s">
        <v>158</v>
      </c>
      <c r="AS75" s="47" t="s">
        <v>110</v>
      </c>
      <c r="AT75" s="35" t="s">
        <v>82</v>
      </c>
      <c r="AU75" s="27" t="s">
        <v>83</v>
      </c>
      <c r="AV75" s="36">
        <v>2.5</v>
      </c>
      <c r="AW75" s="36">
        <v>0.55225064999999995</v>
      </c>
      <c r="AX75" s="37"/>
      <c r="AY75" s="37"/>
      <c r="AZ75" s="37"/>
      <c r="BA75" s="37"/>
      <c r="BB75" s="37"/>
      <c r="BC75" s="123">
        <f t="shared" si="26"/>
        <v>3.05225065</v>
      </c>
      <c r="BD75" s="36" t="s">
        <v>111</v>
      </c>
      <c r="BE75" s="49"/>
      <c r="BF75" s="49">
        <v>0.6</v>
      </c>
      <c r="BG75" s="49"/>
      <c r="BH75" s="124">
        <f t="shared" si="27"/>
        <v>3.65225065</v>
      </c>
      <c r="BI75" s="45">
        <f>BH75/K75</f>
        <v>0.1178145370967742</v>
      </c>
      <c r="BJ75" s="39" t="s">
        <v>88</v>
      </c>
      <c r="BK75" s="136">
        <v>40</v>
      </c>
      <c r="BL75" s="137">
        <v>20</v>
      </c>
      <c r="BM75" s="137">
        <v>0</v>
      </c>
      <c r="BN75" s="137">
        <v>30</v>
      </c>
      <c r="BO75" s="137">
        <v>20</v>
      </c>
      <c r="BP75" s="137">
        <v>20</v>
      </c>
      <c r="BQ75" s="138">
        <f t="shared" si="28"/>
        <v>60</v>
      </c>
      <c r="BR75" s="138">
        <f t="shared" si="29"/>
        <v>30</v>
      </c>
      <c r="BS75" s="138">
        <f t="shared" si="30"/>
        <v>40</v>
      </c>
      <c r="BT75" s="138">
        <f t="shared" si="31"/>
        <v>130</v>
      </c>
      <c r="BU75" s="27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</row>
    <row r="76" spans="1:114" ht="12.75" hidden="1" customHeight="1">
      <c r="A76" s="54" t="s">
        <v>304</v>
      </c>
      <c r="B76" s="58" t="s">
        <v>305</v>
      </c>
      <c r="C76" s="58" t="s">
        <v>301</v>
      </c>
      <c r="D76" s="47" t="s">
        <v>77</v>
      </c>
      <c r="E76" s="28" t="s">
        <v>78</v>
      </c>
      <c r="F76" s="54" t="s">
        <v>79</v>
      </c>
      <c r="G76" s="47" t="s">
        <v>80</v>
      </c>
      <c r="H76" s="47" t="s">
        <v>80</v>
      </c>
      <c r="I76" s="47" t="s">
        <v>109</v>
      </c>
      <c r="J76" s="47" t="s">
        <v>135</v>
      </c>
      <c r="K76" s="112">
        <v>0</v>
      </c>
      <c r="L76" s="33">
        <v>29</v>
      </c>
      <c r="M76" s="33">
        <v>14</v>
      </c>
      <c r="N76" s="33">
        <v>2</v>
      </c>
      <c r="O76" s="106">
        <f t="shared" si="25"/>
        <v>189</v>
      </c>
      <c r="P76" s="33">
        <v>116</v>
      </c>
      <c r="Q76" s="33">
        <v>65</v>
      </c>
      <c r="R76" s="33">
        <v>8</v>
      </c>
      <c r="S76" s="106">
        <v>0</v>
      </c>
      <c r="T76" s="33">
        <v>0</v>
      </c>
      <c r="U76" s="33">
        <v>18</v>
      </c>
      <c r="V76" s="33">
        <v>11</v>
      </c>
      <c r="W76" s="33">
        <v>0</v>
      </c>
      <c r="X76" s="33">
        <v>0</v>
      </c>
      <c r="Y76" s="33">
        <v>0</v>
      </c>
      <c r="Z76" s="106">
        <v>0</v>
      </c>
      <c r="AA76" s="33">
        <v>0</v>
      </c>
      <c r="AB76" s="33">
        <v>8</v>
      </c>
      <c r="AC76" s="33">
        <v>3</v>
      </c>
      <c r="AD76" s="33">
        <v>3</v>
      </c>
      <c r="AE76" s="33">
        <v>0</v>
      </c>
      <c r="AF76" s="33">
        <v>0</v>
      </c>
      <c r="AG76" s="106">
        <v>0</v>
      </c>
      <c r="AH76" s="33">
        <v>0</v>
      </c>
      <c r="AI76" s="33">
        <v>2</v>
      </c>
      <c r="AJ76" s="33">
        <v>0</v>
      </c>
      <c r="AK76" s="33">
        <v>0</v>
      </c>
      <c r="AL76" s="33">
        <v>0</v>
      </c>
      <c r="AM76" s="33">
        <v>0</v>
      </c>
      <c r="AN76" s="120">
        <f>(M76+N76)/BV76</f>
        <v>0.35555555555555557</v>
      </c>
      <c r="AO76" s="120">
        <f>N76/BV76</f>
        <v>4.4444444444444446E-2</v>
      </c>
      <c r="AP76" s="35" t="s">
        <v>93</v>
      </c>
      <c r="AQ76" s="35" t="s">
        <v>85</v>
      </c>
      <c r="AR76" s="47" t="s">
        <v>109</v>
      </c>
      <c r="AS76" s="47" t="s">
        <v>135</v>
      </c>
      <c r="AT76" s="47" t="s">
        <v>120</v>
      </c>
      <c r="AU76" s="35" t="s">
        <v>119</v>
      </c>
      <c r="AV76" s="36">
        <v>0</v>
      </c>
      <c r="AW76" s="70"/>
      <c r="AX76" s="70"/>
      <c r="AY76" s="36"/>
      <c r="AZ76" s="36">
        <v>1</v>
      </c>
      <c r="BA76" s="36">
        <v>3.008</v>
      </c>
      <c r="BB76" s="36"/>
      <c r="BC76" s="123">
        <f t="shared" si="26"/>
        <v>4.008</v>
      </c>
      <c r="BD76" s="36"/>
      <c r="BE76" s="49"/>
      <c r="BF76" s="49"/>
      <c r="BG76" s="49"/>
      <c r="BH76" s="124">
        <f t="shared" si="27"/>
        <v>4.008</v>
      </c>
      <c r="BI76" s="45">
        <f>BH76/BV76</f>
        <v>8.9066666666666669E-2</v>
      </c>
      <c r="BJ76" s="39" t="s">
        <v>88</v>
      </c>
      <c r="BK76" s="136">
        <v>40</v>
      </c>
      <c r="BL76" s="137">
        <v>20</v>
      </c>
      <c r="BM76" s="137">
        <v>10</v>
      </c>
      <c r="BN76" s="137">
        <v>30</v>
      </c>
      <c r="BO76" s="137">
        <v>0</v>
      </c>
      <c r="BP76" s="137">
        <v>10</v>
      </c>
      <c r="BQ76" s="138">
        <f t="shared" si="28"/>
        <v>60</v>
      </c>
      <c r="BR76" s="138">
        <f t="shared" si="29"/>
        <v>40</v>
      </c>
      <c r="BS76" s="138">
        <f t="shared" si="30"/>
        <v>10</v>
      </c>
      <c r="BT76" s="138">
        <f t="shared" si="31"/>
        <v>110</v>
      </c>
      <c r="BU76" s="27" t="s">
        <v>306</v>
      </c>
      <c r="BV76" s="202">
        <v>45</v>
      </c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</row>
    <row r="77" spans="1:114" ht="13.5" customHeight="1">
      <c r="A77" s="25" t="s">
        <v>307</v>
      </c>
      <c r="B77" s="29" t="s">
        <v>308</v>
      </c>
      <c r="C77" s="29" t="s">
        <v>309</v>
      </c>
      <c r="D77" s="29" t="s">
        <v>127</v>
      </c>
      <c r="E77" s="28" t="s">
        <v>78</v>
      </c>
      <c r="F77" s="25" t="s">
        <v>108</v>
      </c>
      <c r="G77" s="27" t="s">
        <v>80</v>
      </c>
      <c r="H77" s="27" t="s">
        <v>80</v>
      </c>
      <c r="I77" s="31" t="s">
        <v>109</v>
      </c>
      <c r="J77" s="28" t="s">
        <v>101</v>
      </c>
      <c r="K77" s="112">
        <v>6</v>
      </c>
      <c r="L77" s="33">
        <v>3</v>
      </c>
      <c r="M77" s="33">
        <v>3</v>
      </c>
      <c r="N77" s="33">
        <v>0</v>
      </c>
      <c r="O77" s="106">
        <f t="shared" si="25"/>
        <v>24</v>
      </c>
      <c r="P77" s="33">
        <v>12</v>
      </c>
      <c r="Q77" s="33">
        <v>12</v>
      </c>
      <c r="R77" s="33">
        <v>0</v>
      </c>
      <c r="S77" s="106">
        <f>SUM(T77:Y77)</f>
        <v>3</v>
      </c>
      <c r="T77" s="33">
        <v>0</v>
      </c>
      <c r="U77" s="33">
        <v>3</v>
      </c>
      <c r="V77" s="33">
        <v>0</v>
      </c>
      <c r="W77" s="33">
        <v>0</v>
      </c>
      <c r="X77" s="33">
        <v>0</v>
      </c>
      <c r="Y77" s="33">
        <v>0</v>
      </c>
      <c r="Z77" s="106">
        <f>SUM(AA77:AF77)</f>
        <v>3</v>
      </c>
      <c r="AA77" s="33">
        <v>0</v>
      </c>
      <c r="AB77" s="33">
        <v>3</v>
      </c>
      <c r="AC77" s="33">
        <v>0</v>
      </c>
      <c r="AD77" s="33">
        <v>0</v>
      </c>
      <c r="AE77" s="33">
        <v>0</v>
      </c>
      <c r="AF77" s="33">
        <v>0</v>
      </c>
      <c r="AG77" s="106">
        <f>SUM(AH77:AM77)</f>
        <v>0</v>
      </c>
      <c r="AH77" s="33">
        <v>0</v>
      </c>
      <c r="AI77" s="33">
        <v>0</v>
      </c>
      <c r="AJ77" s="33">
        <v>0</v>
      </c>
      <c r="AK77" s="33">
        <v>0</v>
      </c>
      <c r="AL77" s="33">
        <v>0</v>
      </c>
      <c r="AM77" s="33">
        <v>0</v>
      </c>
      <c r="AN77" s="120">
        <f>(M77+N77)/K77</f>
        <v>0.5</v>
      </c>
      <c r="AO77" s="120">
        <f>N77/K77</f>
        <v>0</v>
      </c>
      <c r="AP77" s="27" t="s">
        <v>93</v>
      </c>
      <c r="AQ77" s="29" t="s">
        <v>85</v>
      </c>
      <c r="AR77" s="35" t="s">
        <v>109</v>
      </c>
      <c r="AS77" s="27" t="s">
        <v>101</v>
      </c>
      <c r="AT77" s="35" t="s">
        <v>94</v>
      </c>
      <c r="AU77" s="27" t="s">
        <v>99</v>
      </c>
      <c r="AV77" s="36">
        <v>0</v>
      </c>
      <c r="AW77" s="37"/>
      <c r="AX77" s="37"/>
      <c r="AY77" s="37"/>
      <c r="AZ77" s="43">
        <v>0.2</v>
      </c>
      <c r="BA77" s="43">
        <v>0.38800000000000001</v>
      </c>
      <c r="BB77" s="43"/>
      <c r="BC77" s="123">
        <f t="shared" si="26"/>
        <v>0.58800000000000008</v>
      </c>
      <c r="BD77" s="36"/>
      <c r="BE77" s="49"/>
      <c r="BF77" s="49"/>
      <c r="BG77" s="49"/>
      <c r="BH77" s="124">
        <f t="shared" si="27"/>
        <v>0.58800000000000008</v>
      </c>
      <c r="BI77" s="45">
        <f>BH77/K77</f>
        <v>9.8000000000000018E-2</v>
      </c>
      <c r="BJ77" s="39" t="s">
        <v>88</v>
      </c>
      <c r="BK77" s="136">
        <v>40</v>
      </c>
      <c r="BL77" s="137">
        <v>10</v>
      </c>
      <c r="BM77" s="137">
        <v>50</v>
      </c>
      <c r="BN77" s="137">
        <v>30</v>
      </c>
      <c r="BO77" s="137">
        <v>0</v>
      </c>
      <c r="BP77" s="137">
        <v>10</v>
      </c>
      <c r="BQ77" s="138">
        <f t="shared" si="28"/>
        <v>50</v>
      </c>
      <c r="BR77" s="138">
        <f t="shared" si="29"/>
        <v>80</v>
      </c>
      <c r="BS77" s="138">
        <f t="shared" si="30"/>
        <v>10</v>
      </c>
      <c r="BT77" s="138">
        <f t="shared" si="31"/>
        <v>140</v>
      </c>
      <c r="BU77" s="27"/>
      <c r="BV77" s="8"/>
      <c r="BW77" s="8"/>
      <c r="BX77" s="8"/>
      <c r="BY77" s="71"/>
      <c r="BZ77" s="71"/>
      <c r="CA77" s="71"/>
      <c r="CB77" s="71"/>
      <c r="CC77" s="71"/>
      <c r="CD77" s="71"/>
      <c r="CE77" s="71"/>
      <c r="CF77" s="71"/>
      <c r="CG77" s="71"/>
      <c r="CH77" s="71"/>
      <c r="CI77" s="71"/>
      <c r="CJ77" s="71"/>
      <c r="CK77" s="71"/>
      <c r="CL77" s="71"/>
      <c r="CM77" s="71"/>
      <c r="CN77" s="71"/>
      <c r="CO77" s="71"/>
      <c r="CP77" s="71"/>
      <c r="CQ77" s="71"/>
      <c r="CR77" s="71"/>
      <c r="CS77" s="71"/>
      <c r="CT77" s="71"/>
      <c r="CU77" s="71"/>
      <c r="CV77" s="71"/>
      <c r="CW77" s="71"/>
      <c r="CX77" s="71"/>
      <c r="CY77" s="71"/>
      <c r="CZ77" s="71"/>
      <c r="DA77" s="71"/>
      <c r="DB77" s="71"/>
      <c r="DC77" s="71"/>
      <c r="DD77" s="71"/>
      <c r="DE77" s="71"/>
      <c r="DF77" s="71"/>
      <c r="DG77" s="71"/>
      <c r="DH77" s="71"/>
      <c r="DI77" s="71"/>
      <c r="DJ77" s="71"/>
    </row>
    <row r="78" spans="1:114" ht="12.75" hidden="1" customHeight="1">
      <c r="A78" s="25" t="s">
        <v>310</v>
      </c>
      <c r="B78" s="30" t="s">
        <v>311</v>
      </c>
      <c r="C78" s="29" t="s">
        <v>312</v>
      </c>
      <c r="D78" s="29" t="s">
        <v>313</v>
      </c>
      <c r="E78" s="28" t="s">
        <v>151</v>
      </c>
      <c r="F78" s="25" t="s">
        <v>108</v>
      </c>
      <c r="G78" s="27" t="s">
        <v>80</v>
      </c>
      <c r="H78" s="27" t="s">
        <v>80</v>
      </c>
      <c r="I78" s="31" t="s">
        <v>86</v>
      </c>
      <c r="J78" s="30" t="s">
        <v>87</v>
      </c>
      <c r="K78" s="106">
        <v>48</v>
      </c>
      <c r="L78" s="33">
        <v>31</v>
      </c>
      <c r="M78" s="33">
        <v>17</v>
      </c>
      <c r="N78" s="33">
        <v>0</v>
      </c>
      <c r="O78" s="106">
        <f t="shared" si="25"/>
        <v>210</v>
      </c>
      <c r="P78" s="33">
        <v>132</v>
      </c>
      <c r="Q78" s="33">
        <v>78</v>
      </c>
      <c r="R78" s="33">
        <v>0</v>
      </c>
      <c r="S78" s="106">
        <f>SUM(T78:Y78)</f>
        <v>31</v>
      </c>
      <c r="T78" s="33">
        <v>0</v>
      </c>
      <c r="U78" s="33">
        <v>23</v>
      </c>
      <c r="V78" s="33">
        <v>8</v>
      </c>
      <c r="W78" s="33">
        <v>0</v>
      </c>
      <c r="X78" s="33">
        <v>0</v>
      </c>
      <c r="Y78" s="33">
        <v>0</v>
      </c>
      <c r="Z78" s="106">
        <f>SUM(AA78:AF78)</f>
        <v>17</v>
      </c>
      <c r="AA78" s="33">
        <v>0</v>
      </c>
      <c r="AB78" s="33">
        <v>11</v>
      </c>
      <c r="AC78" s="33">
        <v>4</v>
      </c>
      <c r="AD78" s="33">
        <v>1</v>
      </c>
      <c r="AE78" s="33">
        <v>1</v>
      </c>
      <c r="AF78" s="33">
        <v>0</v>
      </c>
      <c r="AG78" s="106">
        <f>SUM(AH78:AM78)</f>
        <v>0</v>
      </c>
      <c r="AH78" s="33">
        <v>0</v>
      </c>
      <c r="AI78" s="33">
        <v>0</v>
      </c>
      <c r="AJ78" s="33">
        <v>0</v>
      </c>
      <c r="AK78" s="33">
        <v>0</v>
      </c>
      <c r="AL78" s="33">
        <v>0</v>
      </c>
      <c r="AM78" s="33">
        <v>0</v>
      </c>
      <c r="AN78" s="120">
        <f>(M78+N78)/K78</f>
        <v>0.35416666666666669</v>
      </c>
      <c r="AO78" s="120">
        <f>N78/K78</f>
        <v>0</v>
      </c>
      <c r="AP78" s="27" t="s">
        <v>93</v>
      </c>
      <c r="AQ78" s="27" t="s">
        <v>85</v>
      </c>
      <c r="AR78" s="35" t="s">
        <v>86</v>
      </c>
      <c r="AS78" s="30" t="s">
        <v>87</v>
      </c>
      <c r="AT78" s="35" t="s">
        <v>94</v>
      </c>
      <c r="AU78" s="30" t="s">
        <v>119</v>
      </c>
      <c r="AV78" s="36">
        <v>0</v>
      </c>
      <c r="AW78" s="36"/>
      <c r="AX78" s="36"/>
      <c r="AY78" s="36">
        <v>2.351</v>
      </c>
      <c r="AZ78" s="36">
        <v>2.351</v>
      </c>
      <c r="BA78" s="36"/>
      <c r="BB78" s="36"/>
      <c r="BC78" s="123">
        <f t="shared" si="26"/>
        <v>4.702</v>
      </c>
      <c r="BD78" s="36"/>
      <c r="BE78" s="49"/>
      <c r="BF78" s="49"/>
      <c r="BG78" s="49"/>
      <c r="BH78" s="124">
        <f t="shared" si="27"/>
        <v>4.702</v>
      </c>
      <c r="BI78" s="45">
        <f>BH78/K78</f>
        <v>9.7958333333333328E-2</v>
      </c>
      <c r="BJ78" s="39" t="s">
        <v>102</v>
      </c>
      <c r="BK78" s="136">
        <v>50</v>
      </c>
      <c r="BL78" s="137">
        <v>45</v>
      </c>
      <c r="BM78" s="137">
        <v>0</v>
      </c>
      <c r="BN78" s="137">
        <v>70</v>
      </c>
      <c r="BO78" s="137">
        <v>0</v>
      </c>
      <c r="BP78" s="137">
        <v>10</v>
      </c>
      <c r="BQ78" s="138">
        <f t="shared" si="28"/>
        <v>95</v>
      </c>
      <c r="BR78" s="138">
        <f t="shared" si="29"/>
        <v>70</v>
      </c>
      <c r="BS78" s="138">
        <f t="shared" si="30"/>
        <v>10</v>
      </c>
      <c r="BT78" s="138">
        <f t="shared" si="31"/>
        <v>175</v>
      </c>
      <c r="BU78" s="55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</row>
    <row r="79" spans="1:114" ht="15.75" hidden="1" customHeight="1">
      <c r="A79" s="26" t="s">
        <v>314</v>
      </c>
      <c r="B79" s="30" t="s">
        <v>315</v>
      </c>
      <c r="C79" s="30" t="s">
        <v>312</v>
      </c>
      <c r="D79" s="29" t="s">
        <v>313</v>
      </c>
      <c r="E79" s="28" t="s">
        <v>151</v>
      </c>
      <c r="F79" s="24" t="s">
        <v>79</v>
      </c>
      <c r="G79" s="27" t="s">
        <v>91</v>
      </c>
      <c r="H79" s="27" t="s">
        <v>92</v>
      </c>
      <c r="I79" s="51" t="s">
        <v>82</v>
      </c>
      <c r="J79" s="48" t="s">
        <v>121</v>
      </c>
      <c r="K79" s="107">
        <v>14</v>
      </c>
      <c r="L79" s="24">
        <v>10</v>
      </c>
      <c r="M79" s="24">
        <v>3</v>
      </c>
      <c r="N79" s="24">
        <v>1</v>
      </c>
      <c r="O79" s="106">
        <f t="shared" si="25"/>
        <v>64</v>
      </c>
      <c r="P79" s="24">
        <v>48</v>
      </c>
      <c r="Q79" s="24">
        <v>12</v>
      </c>
      <c r="R79" s="24">
        <v>4</v>
      </c>
      <c r="S79" s="106">
        <f>SUM(T79:Y79)</f>
        <v>10</v>
      </c>
      <c r="T79" s="24">
        <v>0</v>
      </c>
      <c r="U79" s="24">
        <v>4</v>
      </c>
      <c r="V79" s="24">
        <v>4</v>
      </c>
      <c r="W79" s="24">
        <v>2</v>
      </c>
      <c r="X79" s="24">
        <v>0</v>
      </c>
      <c r="Y79" s="24">
        <v>0</v>
      </c>
      <c r="Z79" s="106">
        <f>SUM(AA79:AF79)</f>
        <v>3</v>
      </c>
      <c r="AA79" s="24">
        <v>0</v>
      </c>
      <c r="AB79" s="24">
        <v>2</v>
      </c>
      <c r="AC79" s="24">
        <v>0</v>
      </c>
      <c r="AD79" s="24">
        <v>0</v>
      </c>
      <c r="AE79" s="24">
        <v>1</v>
      </c>
      <c r="AF79" s="24">
        <v>0</v>
      </c>
      <c r="AG79" s="106">
        <f>SUM(AH79:AM79)</f>
        <v>1</v>
      </c>
      <c r="AH79" s="24">
        <v>0</v>
      </c>
      <c r="AI79" s="24">
        <v>1</v>
      </c>
      <c r="AJ79" s="24">
        <v>0</v>
      </c>
      <c r="AK79" s="24">
        <v>0</v>
      </c>
      <c r="AL79" s="24">
        <v>0</v>
      </c>
      <c r="AM79" s="24">
        <v>0</v>
      </c>
      <c r="AN79" s="120">
        <f>(M79+N79)/K79</f>
        <v>0.2857142857142857</v>
      </c>
      <c r="AO79" s="120">
        <f>N79/K79</f>
        <v>7.1428571428571425E-2</v>
      </c>
      <c r="AP79" s="27" t="s">
        <v>93</v>
      </c>
      <c r="AQ79" s="27" t="s">
        <v>85</v>
      </c>
      <c r="AR79" s="27" t="s">
        <v>82</v>
      </c>
      <c r="AS79" s="30" t="s">
        <v>121</v>
      </c>
      <c r="AT79" s="27" t="s">
        <v>86</v>
      </c>
      <c r="AU79" s="28" t="s">
        <v>140</v>
      </c>
      <c r="AV79" s="36">
        <v>0</v>
      </c>
      <c r="AW79" s="43"/>
      <c r="AX79" s="43"/>
      <c r="AY79" s="43">
        <v>1.460942</v>
      </c>
      <c r="AZ79" s="43"/>
      <c r="BA79" s="43"/>
      <c r="BB79" s="43"/>
      <c r="BC79" s="123">
        <f t="shared" si="26"/>
        <v>1.460942</v>
      </c>
      <c r="BD79" s="36"/>
      <c r="BE79" s="44"/>
      <c r="BF79" s="44"/>
      <c r="BG79" s="44"/>
      <c r="BH79" s="124">
        <f t="shared" si="27"/>
        <v>1.460942</v>
      </c>
      <c r="BI79" s="45">
        <f>BH79/K79</f>
        <v>0.104353</v>
      </c>
      <c r="BJ79" s="39" t="s">
        <v>102</v>
      </c>
      <c r="BK79" s="136">
        <v>50</v>
      </c>
      <c r="BL79" s="137">
        <v>45</v>
      </c>
      <c r="BM79" s="137">
        <v>40</v>
      </c>
      <c r="BN79" s="137">
        <v>30</v>
      </c>
      <c r="BO79" s="137">
        <v>0</v>
      </c>
      <c r="BP79" s="137">
        <v>20</v>
      </c>
      <c r="BQ79" s="138">
        <f t="shared" si="28"/>
        <v>95</v>
      </c>
      <c r="BR79" s="138">
        <f t="shared" si="29"/>
        <v>70</v>
      </c>
      <c r="BS79" s="138">
        <f t="shared" si="30"/>
        <v>20</v>
      </c>
      <c r="BT79" s="138">
        <f t="shared" si="31"/>
        <v>185</v>
      </c>
      <c r="BU79" s="27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</row>
    <row r="80" spans="1:114" ht="18" hidden="1" customHeight="1">
      <c r="A80" s="24" t="s">
        <v>316</v>
      </c>
      <c r="B80" s="30" t="s">
        <v>317</v>
      </c>
      <c r="C80" s="30" t="s">
        <v>318</v>
      </c>
      <c r="D80" s="29" t="s">
        <v>133</v>
      </c>
      <c r="E80" s="28" t="s">
        <v>78</v>
      </c>
      <c r="F80" s="24" t="s">
        <v>79</v>
      </c>
      <c r="G80" s="27" t="s">
        <v>91</v>
      </c>
      <c r="H80" s="27" t="s">
        <v>92</v>
      </c>
      <c r="I80" s="27" t="s">
        <v>86</v>
      </c>
      <c r="J80" s="30" t="s">
        <v>121</v>
      </c>
      <c r="K80" s="107">
        <v>40</v>
      </c>
      <c r="L80" s="24">
        <v>27</v>
      </c>
      <c r="M80" s="24">
        <v>9</v>
      </c>
      <c r="N80" s="24">
        <v>4</v>
      </c>
      <c r="O80" s="107">
        <f t="shared" si="25"/>
        <v>177</v>
      </c>
      <c r="P80" s="24">
        <v>123</v>
      </c>
      <c r="Q80" s="24">
        <v>37</v>
      </c>
      <c r="R80" s="24">
        <v>17</v>
      </c>
      <c r="S80" s="107">
        <f>SUM(T80:Y80)</f>
        <v>27</v>
      </c>
      <c r="T80" s="24">
        <v>0</v>
      </c>
      <c r="U80" s="24">
        <v>12</v>
      </c>
      <c r="V80" s="24">
        <v>9</v>
      </c>
      <c r="W80" s="24">
        <v>6</v>
      </c>
      <c r="X80" s="24">
        <v>0</v>
      </c>
      <c r="Y80" s="24">
        <v>0</v>
      </c>
      <c r="Z80" s="107">
        <f>SUM(AA80:AF80)</f>
        <v>9</v>
      </c>
      <c r="AA80" s="24">
        <v>0</v>
      </c>
      <c r="AB80" s="24">
        <v>6</v>
      </c>
      <c r="AC80" s="24">
        <v>1</v>
      </c>
      <c r="AD80" s="24">
        <v>0</v>
      </c>
      <c r="AE80" s="24">
        <v>2</v>
      </c>
      <c r="AF80" s="24">
        <v>0</v>
      </c>
      <c r="AG80" s="107">
        <f>SUM(AH80:AM80)</f>
        <v>4</v>
      </c>
      <c r="AH80" s="24">
        <v>0</v>
      </c>
      <c r="AI80" s="24">
        <v>3</v>
      </c>
      <c r="AJ80" s="24">
        <v>1</v>
      </c>
      <c r="AK80" s="24">
        <v>0</v>
      </c>
      <c r="AL80" s="24">
        <v>0</v>
      </c>
      <c r="AM80" s="24">
        <v>0</v>
      </c>
      <c r="AN80" s="120">
        <f>(Z80+AG80)/K80</f>
        <v>0.32500000000000001</v>
      </c>
      <c r="AO80" s="120">
        <f>N80/K80</f>
        <v>0.1</v>
      </c>
      <c r="AP80" s="27" t="s">
        <v>93</v>
      </c>
      <c r="AQ80" s="27" t="s">
        <v>85</v>
      </c>
      <c r="AR80" s="27" t="s">
        <v>86</v>
      </c>
      <c r="AS80" s="30" t="s">
        <v>121</v>
      </c>
      <c r="AT80" s="27" t="s">
        <v>94</v>
      </c>
      <c r="AU80" s="28" t="s">
        <v>135</v>
      </c>
      <c r="AV80" s="36">
        <v>0</v>
      </c>
      <c r="AW80" s="43"/>
      <c r="AX80" s="43"/>
      <c r="AY80" s="43">
        <v>2</v>
      </c>
      <c r="AZ80" s="43">
        <v>2.1741199999999998</v>
      </c>
      <c r="BA80" s="43"/>
      <c r="BB80" s="43"/>
      <c r="BC80" s="123">
        <f t="shared" si="26"/>
        <v>4.1741200000000003</v>
      </c>
      <c r="BD80" s="36" t="s">
        <v>111</v>
      </c>
      <c r="BE80" s="44"/>
      <c r="BF80" s="44"/>
      <c r="BG80" s="44"/>
      <c r="BH80" s="124">
        <f t="shared" si="27"/>
        <v>4.1741200000000003</v>
      </c>
      <c r="BI80" s="45">
        <f>BH80/K80</f>
        <v>0.104353</v>
      </c>
      <c r="BJ80" s="39" t="s">
        <v>88</v>
      </c>
      <c r="BK80" s="136">
        <v>40</v>
      </c>
      <c r="BL80" s="137">
        <v>40</v>
      </c>
      <c r="BM80" s="137">
        <v>10</v>
      </c>
      <c r="BN80" s="137">
        <v>10</v>
      </c>
      <c r="BO80" s="137">
        <v>20</v>
      </c>
      <c r="BP80" s="137">
        <v>20</v>
      </c>
      <c r="BQ80" s="138">
        <f t="shared" si="28"/>
        <v>80</v>
      </c>
      <c r="BR80" s="138">
        <f t="shared" si="29"/>
        <v>20</v>
      </c>
      <c r="BS80" s="138">
        <f t="shared" si="30"/>
        <v>40</v>
      </c>
      <c r="BT80" s="138">
        <f t="shared" si="31"/>
        <v>140</v>
      </c>
      <c r="BU80" s="27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</row>
    <row r="81" spans="1:114" ht="13.5" hidden="1" customHeight="1">
      <c r="A81" s="25" t="s">
        <v>319</v>
      </c>
      <c r="B81" s="30" t="s">
        <v>320</v>
      </c>
      <c r="C81" s="29" t="s">
        <v>318</v>
      </c>
      <c r="D81" s="29" t="s">
        <v>133</v>
      </c>
      <c r="E81" s="28" t="s">
        <v>78</v>
      </c>
      <c r="F81" s="25" t="s">
        <v>79</v>
      </c>
      <c r="G81" s="27" t="s">
        <v>92</v>
      </c>
      <c r="H81" s="27" t="s">
        <v>92</v>
      </c>
      <c r="I81" s="27" t="s">
        <v>109</v>
      </c>
      <c r="J81" s="27" t="s">
        <v>135</v>
      </c>
      <c r="K81" s="107">
        <v>0</v>
      </c>
      <c r="L81" s="33">
        <v>26</v>
      </c>
      <c r="M81" s="33">
        <v>10</v>
      </c>
      <c r="N81" s="33">
        <v>4</v>
      </c>
      <c r="O81" s="107">
        <f t="shared" si="25"/>
        <v>178</v>
      </c>
      <c r="P81" s="33">
        <v>112</v>
      </c>
      <c r="Q81" s="33">
        <v>49</v>
      </c>
      <c r="R81" s="33">
        <v>17</v>
      </c>
      <c r="S81" s="107">
        <v>0</v>
      </c>
      <c r="T81" s="33">
        <v>0</v>
      </c>
      <c r="U81" s="33">
        <v>12</v>
      </c>
      <c r="V81" s="33">
        <v>8</v>
      </c>
      <c r="W81" s="33">
        <v>6</v>
      </c>
      <c r="X81" s="33">
        <v>0</v>
      </c>
      <c r="Y81" s="33">
        <v>0</v>
      </c>
      <c r="Z81" s="107">
        <v>0</v>
      </c>
      <c r="AA81" s="33">
        <v>0</v>
      </c>
      <c r="AB81" s="33">
        <v>7</v>
      </c>
      <c r="AC81" s="33">
        <v>1</v>
      </c>
      <c r="AD81" s="33">
        <v>0</v>
      </c>
      <c r="AE81" s="33">
        <v>2</v>
      </c>
      <c r="AF81" s="33">
        <v>0</v>
      </c>
      <c r="AG81" s="107">
        <v>0</v>
      </c>
      <c r="AH81" s="33">
        <v>0</v>
      </c>
      <c r="AI81" s="33">
        <v>3</v>
      </c>
      <c r="AJ81" s="33">
        <v>1</v>
      </c>
      <c r="AK81" s="33">
        <v>0</v>
      </c>
      <c r="AL81" s="33">
        <v>0</v>
      </c>
      <c r="AM81" s="33">
        <v>0</v>
      </c>
      <c r="AN81" s="120">
        <f>(M81+N81)/BV81</f>
        <v>0.35</v>
      </c>
      <c r="AO81" s="120">
        <f>N81/BV81</f>
        <v>0.1</v>
      </c>
      <c r="AP81" s="27" t="s">
        <v>93</v>
      </c>
      <c r="AQ81" s="27" t="s">
        <v>85</v>
      </c>
      <c r="AR81" s="27" t="s">
        <v>109</v>
      </c>
      <c r="AS81" s="27" t="s">
        <v>135</v>
      </c>
      <c r="AT81" s="27" t="s">
        <v>120</v>
      </c>
      <c r="AU81" s="27" t="s">
        <v>135</v>
      </c>
      <c r="AV81" s="36">
        <v>0</v>
      </c>
      <c r="AW81" s="43"/>
      <c r="AX81" s="43"/>
      <c r="AY81" s="43"/>
      <c r="AZ81" s="43">
        <v>1</v>
      </c>
      <c r="BA81" s="36">
        <v>3.1741199999999998</v>
      </c>
      <c r="BB81" s="36"/>
      <c r="BC81" s="123">
        <f t="shared" si="26"/>
        <v>4.1741200000000003</v>
      </c>
      <c r="BD81" s="36" t="s">
        <v>111</v>
      </c>
      <c r="BE81" s="44"/>
      <c r="BF81" s="44"/>
      <c r="BG81" s="44"/>
      <c r="BH81" s="124">
        <f t="shared" si="27"/>
        <v>4.1741200000000003</v>
      </c>
      <c r="BI81" s="45">
        <f>BH81/BV81</f>
        <v>0.104353</v>
      </c>
      <c r="BJ81" s="39" t="s">
        <v>88</v>
      </c>
      <c r="BK81" s="136">
        <v>40</v>
      </c>
      <c r="BL81" s="137">
        <v>40</v>
      </c>
      <c r="BM81" s="137">
        <v>10</v>
      </c>
      <c r="BN81" s="137">
        <v>10</v>
      </c>
      <c r="BO81" s="137">
        <v>20</v>
      </c>
      <c r="BP81" s="137">
        <v>20</v>
      </c>
      <c r="BQ81" s="138">
        <f t="shared" si="28"/>
        <v>80</v>
      </c>
      <c r="BR81" s="138">
        <f t="shared" si="29"/>
        <v>20</v>
      </c>
      <c r="BS81" s="138">
        <f t="shared" si="30"/>
        <v>40</v>
      </c>
      <c r="BT81" s="138">
        <f t="shared" si="31"/>
        <v>140</v>
      </c>
      <c r="BU81" s="27" t="s">
        <v>129</v>
      </c>
      <c r="BV81" s="202">
        <v>40</v>
      </c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</row>
    <row r="82" spans="1:114" ht="13.5" hidden="1" customHeight="1">
      <c r="A82" s="24" t="s">
        <v>321</v>
      </c>
      <c r="B82" s="150" t="s">
        <v>322</v>
      </c>
      <c r="C82" s="151" t="s">
        <v>323</v>
      </c>
      <c r="D82" s="29" t="s">
        <v>155</v>
      </c>
      <c r="E82" s="28" t="s">
        <v>151</v>
      </c>
      <c r="F82" s="152" t="s">
        <v>108</v>
      </c>
      <c r="G82" s="153" t="s">
        <v>91</v>
      </c>
      <c r="H82" s="27" t="s">
        <v>92</v>
      </c>
      <c r="I82" s="56" t="s">
        <v>158</v>
      </c>
      <c r="J82" s="28" t="s">
        <v>87</v>
      </c>
      <c r="K82" s="107">
        <v>25</v>
      </c>
      <c r="L82" s="33">
        <v>23</v>
      </c>
      <c r="M82" s="33">
        <v>0</v>
      </c>
      <c r="N82" s="33">
        <v>2</v>
      </c>
      <c r="O82" s="107">
        <f t="shared" si="25"/>
        <v>98</v>
      </c>
      <c r="P82" s="33">
        <v>92</v>
      </c>
      <c r="Q82" s="33">
        <v>0</v>
      </c>
      <c r="R82" s="33">
        <v>6</v>
      </c>
      <c r="S82" s="107">
        <f>SUM(T82:Y82)</f>
        <v>23</v>
      </c>
      <c r="T82" s="33">
        <v>0</v>
      </c>
      <c r="U82" s="33">
        <v>23</v>
      </c>
      <c r="V82" s="33">
        <v>0</v>
      </c>
      <c r="W82" s="33">
        <v>0</v>
      </c>
      <c r="X82" s="33">
        <v>0</v>
      </c>
      <c r="Y82" s="33">
        <v>0</v>
      </c>
      <c r="Z82" s="107">
        <f>SUM(AA82:AF82)</f>
        <v>0</v>
      </c>
      <c r="AA82" s="33">
        <v>0</v>
      </c>
      <c r="AB82" s="33">
        <v>0</v>
      </c>
      <c r="AC82" s="33">
        <v>0</v>
      </c>
      <c r="AD82" s="33">
        <v>0</v>
      </c>
      <c r="AE82" s="33">
        <v>0</v>
      </c>
      <c r="AF82" s="33">
        <v>0</v>
      </c>
      <c r="AG82" s="107">
        <f>SUM(AH82:AM82)</f>
        <v>2</v>
      </c>
      <c r="AH82" s="33">
        <v>0</v>
      </c>
      <c r="AI82" s="33">
        <v>2</v>
      </c>
      <c r="AJ82" s="33">
        <v>0</v>
      </c>
      <c r="AK82" s="33">
        <v>0</v>
      </c>
      <c r="AL82" s="33">
        <v>0</v>
      </c>
      <c r="AM82" s="33">
        <v>0</v>
      </c>
      <c r="AN82" s="120">
        <f>(Z82+AG82)/K82</f>
        <v>0.08</v>
      </c>
      <c r="AO82" s="120">
        <f>N82/K82</f>
        <v>0.08</v>
      </c>
      <c r="AP82" s="27" t="s">
        <v>93</v>
      </c>
      <c r="AQ82" s="27" t="s">
        <v>85</v>
      </c>
      <c r="AR82" s="27" t="s">
        <v>158</v>
      </c>
      <c r="AS82" s="27" t="s">
        <v>87</v>
      </c>
      <c r="AT82" s="27" t="s">
        <v>100</v>
      </c>
      <c r="AU82" s="27" t="s">
        <v>140</v>
      </c>
      <c r="AV82" s="36">
        <v>2.8234585000000001</v>
      </c>
      <c r="AW82" s="43"/>
      <c r="AX82" s="43"/>
      <c r="AY82" s="43"/>
      <c r="AZ82" s="36"/>
      <c r="BA82" s="36"/>
      <c r="BB82" s="36"/>
      <c r="BC82" s="123">
        <f t="shared" si="26"/>
        <v>2.8234585000000001</v>
      </c>
      <c r="BD82" s="36" t="s">
        <v>111</v>
      </c>
      <c r="BE82" s="44"/>
      <c r="BF82" s="44"/>
      <c r="BG82" s="44"/>
      <c r="BH82" s="124">
        <f t="shared" si="27"/>
        <v>2.8234585000000001</v>
      </c>
      <c r="BI82" s="59">
        <f>BH82/K82</f>
        <v>0.11293834</v>
      </c>
      <c r="BJ82" s="39" t="s">
        <v>102</v>
      </c>
      <c r="BK82" s="136">
        <v>50</v>
      </c>
      <c r="BL82" s="137">
        <v>50</v>
      </c>
      <c r="BM82" s="137">
        <v>10</v>
      </c>
      <c r="BN82" s="137">
        <v>70</v>
      </c>
      <c r="BO82" s="137">
        <v>20</v>
      </c>
      <c r="BP82" s="137">
        <v>20</v>
      </c>
      <c r="BQ82" s="138">
        <f t="shared" si="28"/>
        <v>100</v>
      </c>
      <c r="BR82" s="138">
        <f t="shared" si="29"/>
        <v>80</v>
      </c>
      <c r="BS82" s="138">
        <f t="shared" si="30"/>
        <v>40</v>
      </c>
      <c r="BT82" s="138">
        <f t="shared" si="31"/>
        <v>220</v>
      </c>
      <c r="BU82" s="27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</row>
    <row r="83" spans="1:114" ht="12.75" hidden="1" customHeight="1">
      <c r="A83" s="24" t="s">
        <v>324</v>
      </c>
      <c r="B83" s="50" t="s">
        <v>325</v>
      </c>
      <c r="C83" s="29" t="s">
        <v>155</v>
      </c>
      <c r="D83" s="29" t="s">
        <v>155</v>
      </c>
      <c r="E83" s="28" t="s">
        <v>151</v>
      </c>
      <c r="F83" s="24" t="s">
        <v>108</v>
      </c>
      <c r="G83" s="27" t="s">
        <v>91</v>
      </c>
      <c r="H83" s="27" t="s">
        <v>92</v>
      </c>
      <c r="I83" s="56" t="s">
        <v>214</v>
      </c>
      <c r="J83" s="27" t="s">
        <v>87</v>
      </c>
      <c r="K83" s="106">
        <v>10</v>
      </c>
      <c r="L83" s="33">
        <v>4</v>
      </c>
      <c r="M83" s="33">
        <v>4</v>
      </c>
      <c r="N83" s="33">
        <v>2</v>
      </c>
      <c r="O83" s="106">
        <f t="shared" si="25"/>
        <v>65</v>
      </c>
      <c r="P83" s="33">
        <v>24</v>
      </c>
      <c r="Q83" s="33">
        <v>32</v>
      </c>
      <c r="R83" s="33">
        <v>9</v>
      </c>
      <c r="S83" s="106">
        <f>SUM(T83:Y83)</f>
        <v>4</v>
      </c>
      <c r="T83" s="33">
        <v>0</v>
      </c>
      <c r="U83" s="33">
        <v>0</v>
      </c>
      <c r="V83" s="33">
        <v>0</v>
      </c>
      <c r="W83" s="33">
        <v>4</v>
      </c>
      <c r="X83" s="33">
        <v>0</v>
      </c>
      <c r="Y83" s="33">
        <v>0</v>
      </c>
      <c r="Z83" s="106">
        <f>SUM(AA83:AF83)</f>
        <v>4</v>
      </c>
      <c r="AA83" s="33">
        <v>0</v>
      </c>
      <c r="AB83" s="33">
        <v>0</v>
      </c>
      <c r="AC83" s="33">
        <v>0</v>
      </c>
      <c r="AD83" s="33">
        <v>0</v>
      </c>
      <c r="AE83" s="33">
        <v>4</v>
      </c>
      <c r="AF83" s="33">
        <v>0</v>
      </c>
      <c r="AG83" s="106">
        <f>SUM(AH83:AM83)</f>
        <v>2</v>
      </c>
      <c r="AH83" s="33">
        <v>0</v>
      </c>
      <c r="AI83" s="33">
        <v>1</v>
      </c>
      <c r="AJ83" s="33">
        <v>1</v>
      </c>
      <c r="AK83" s="33">
        <v>0</v>
      </c>
      <c r="AL83" s="33">
        <v>0</v>
      </c>
      <c r="AM83" s="33">
        <v>0</v>
      </c>
      <c r="AN83" s="120">
        <f>(Z83+AG83)/K83</f>
        <v>0.6</v>
      </c>
      <c r="AO83" s="120">
        <f>N83/K83</f>
        <v>0.2</v>
      </c>
      <c r="AP83" s="27" t="s">
        <v>93</v>
      </c>
      <c r="AQ83" s="27" t="s">
        <v>262</v>
      </c>
      <c r="AR83" s="35" t="s">
        <v>210</v>
      </c>
      <c r="AS83" s="35" t="s">
        <v>135</v>
      </c>
      <c r="AT83" s="35" t="s">
        <v>100</v>
      </c>
      <c r="AU83" s="35" t="s">
        <v>83</v>
      </c>
      <c r="AV83" s="36">
        <v>0.983317</v>
      </c>
      <c r="AW83" s="37"/>
      <c r="AX83" s="37"/>
      <c r="AY83" s="37"/>
      <c r="AZ83" s="37"/>
      <c r="BA83" s="37"/>
      <c r="BB83" s="37"/>
      <c r="BC83" s="123">
        <f t="shared" si="26"/>
        <v>0.983317</v>
      </c>
      <c r="BD83" s="36" t="s">
        <v>111</v>
      </c>
      <c r="BE83" s="44"/>
      <c r="BF83" s="44"/>
      <c r="BG83" s="44">
        <v>2.7933329999999999E-2</v>
      </c>
      <c r="BH83" s="124">
        <f t="shared" si="27"/>
        <v>1.01125033</v>
      </c>
      <c r="BI83" s="45">
        <f>BH83/K83</f>
        <v>0.101125033</v>
      </c>
      <c r="BJ83" s="39" t="s">
        <v>102</v>
      </c>
      <c r="BK83" s="136">
        <v>50</v>
      </c>
      <c r="BL83" s="137">
        <v>50</v>
      </c>
      <c r="BM83" s="137">
        <v>80</v>
      </c>
      <c r="BN83" s="137">
        <v>70</v>
      </c>
      <c r="BO83" s="137">
        <v>20</v>
      </c>
      <c r="BP83" s="137">
        <v>20</v>
      </c>
      <c r="BQ83" s="138">
        <f t="shared" si="28"/>
        <v>100</v>
      </c>
      <c r="BR83" s="138">
        <f t="shared" si="29"/>
        <v>150</v>
      </c>
      <c r="BS83" s="138">
        <f t="shared" si="30"/>
        <v>40</v>
      </c>
      <c r="BT83" s="138">
        <f t="shared" si="31"/>
        <v>290</v>
      </c>
      <c r="BU83" s="55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</row>
    <row r="84" spans="1:114" ht="12.75" hidden="1" customHeight="1">
      <c r="A84" s="54" t="s">
        <v>326</v>
      </c>
      <c r="B84" s="27" t="s">
        <v>327</v>
      </c>
      <c r="C84" s="28" t="s">
        <v>155</v>
      </c>
      <c r="D84" s="29" t="s">
        <v>155</v>
      </c>
      <c r="E84" s="28" t="s">
        <v>151</v>
      </c>
      <c r="F84" s="54" t="s">
        <v>108</v>
      </c>
      <c r="G84" s="27" t="s">
        <v>80</v>
      </c>
      <c r="H84" s="27" t="s">
        <v>81</v>
      </c>
      <c r="I84" s="31" t="s">
        <v>109</v>
      </c>
      <c r="J84" s="47" t="s">
        <v>110</v>
      </c>
      <c r="K84" s="112">
        <v>0</v>
      </c>
      <c r="L84" s="33">
        <v>20</v>
      </c>
      <c r="M84" s="33">
        <v>3</v>
      </c>
      <c r="N84" s="33">
        <v>1</v>
      </c>
      <c r="O84" s="107">
        <f t="shared" si="25"/>
        <v>95</v>
      </c>
      <c r="P84" s="33">
        <v>80</v>
      </c>
      <c r="Q84" s="33">
        <v>3</v>
      </c>
      <c r="R84" s="33">
        <v>12</v>
      </c>
      <c r="S84" s="107">
        <v>0</v>
      </c>
      <c r="T84" s="33">
        <v>0</v>
      </c>
      <c r="U84" s="33">
        <v>20</v>
      </c>
      <c r="V84" s="33">
        <v>0</v>
      </c>
      <c r="W84" s="33">
        <v>0</v>
      </c>
      <c r="X84" s="33">
        <v>0</v>
      </c>
      <c r="Y84" s="33">
        <v>0</v>
      </c>
      <c r="Z84" s="107">
        <v>0</v>
      </c>
      <c r="AA84" s="33">
        <v>0</v>
      </c>
      <c r="AB84" s="33">
        <v>3</v>
      </c>
      <c r="AC84" s="33">
        <v>0</v>
      </c>
      <c r="AD84" s="33">
        <v>0</v>
      </c>
      <c r="AE84" s="33">
        <v>0</v>
      </c>
      <c r="AF84" s="33">
        <v>0</v>
      </c>
      <c r="AG84" s="107">
        <v>0</v>
      </c>
      <c r="AH84" s="33">
        <v>0</v>
      </c>
      <c r="AI84" s="33">
        <v>1</v>
      </c>
      <c r="AJ84" s="33">
        <v>0</v>
      </c>
      <c r="AK84" s="33">
        <v>0</v>
      </c>
      <c r="AL84" s="33">
        <v>0</v>
      </c>
      <c r="AM84" s="33">
        <v>0</v>
      </c>
      <c r="AN84" s="120">
        <f>(M84+N84)/BV84</f>
        <v>0.16666666666666666</v>
      </c>
      <c r="AO84" s="120">
        <f>N84/BV84</f>
        <v>4.1666666666666664E-2</v>
      </c>
      <c r="AP84" s="27" t="s">
        <v>84</v>
      </c>
      <c r="AQ84" s="27" t="s">
        <v>85</v>
      </c>
      <c r="AR84" s="35" t="s">
        <v>109</v>
      </c>
      <c r="AS84" s="47" t="s">
        <v>110</v>
      </c>
      <c r="AT84" s="35" t="s">
        <v>120</v>
      </c>
      <c r="AU84" s="47" t="s">
        <v>87</v>
      </c>
      <c r="AV84" s="36">
        <v>0</v>
      </c>
      <c r="AW84" s="36"/>
      <c r="AX84" s="36"/>
      <c r="AY84" s="36"/>
      <c r="AZ84" s="36">
        <v>1.105</v>
      </c>
      <c r="BA84" s="36">
        <v>0.83899999999999997</v>
      </c>
      <c r="BB84" s="37"/>
      <c r="BC84" s="123">
        <f t="shared" si="26"/>
        <v>1.944</v>
      </c>
      <c r="BD84" s="24"/>
      <c r="BE84" s="24"/>
      <c r="BF84" s="24"/>
      <c r="BG84" s="24"/>
      <c r="BH84" s="124">
        <f t="shared" si="27"/>
        <v>1.944</v>
      </c>
      <c r="BI84" s="45">
        <f>BH84/BV84</f>
        <v>8.1000000000000003E-2</v>
      </c>
      <c r="BJ84" s="39" t="s">
        <v>88</v>
      </c>
      <c r="BK84" s="136">
        <v>50</v>
      </c>
      <c r="BL84" s="137">
        <v>50</v>
      </c>
      <c r="BM84" s="137">
        <v>0</v>
      </c>
      <c r="BN84" s="137">
        <v>30</v>
      </c>
      <c r="BO84" s="137">
        <v>20</v>
      </c>
      <c r="BP84" s="137">
        <v>10</v>
      </c>
      <c r="BQ84" s="138">
        <f t="shared" si="28"/>
        <v>100</v>
      </c>
      <c r="BR84" s="138">
        <f t="shared" si="29"/>
        <v>30</v>
      </c>
      <c r="BS84" s="138">
        <f t="shared" si="30"/>
        <v>30</v>
      </c>
      <c r="BT84" s="138">
        <f t="shared" si="31"/>
        <v>160</v>
      </c>
      <c r="BU84" s="27" t="s">
        <v>328</v>
      </c>
      <c r="BV84" s="202">
        <v>24</v>
      </c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</row>
    <row r="85" spans="1:114" ht="12.75" hidden="1" customHeight="1">
      <c r="A85" s="25" t="s">
        <v>329</v>
      </c>
      <c r="B85" s="29" t="s">
        <v>330</v>
      </c>
      <c r="C85" s="29" t="s">
        <v>155</v>
      </c>
      <c r="D85" s="29" t="s">
        <v>155</v>
      </c>
      <c r="E85" s="28" t="s">
        <v>151</v>
      </c>
      <c r="F85" s="25" t="s">
        <v>79</v>
      </c>
      <c r="G85" s="27" t="s">
        <v>91</v>
      </c>
      <c r="H85" s="27" t="s">
        <v>92</v>
      </c>
      <c r="I85" s="56" t="s">
        <v>94</v>
      </c>
      <c r="J85" s="27" t="s">
        <v>134</v>
      </c>
      <c r="K85" s="107">
        <v>0</v>
      </c>
      <c r="L85" s="33">
        <v>35</v>
      </c>
      <c r="M85" s="33">
        <v>13</v>
      </c>
      <c r="N85" s="33">
        <v>2</v>
      </c>
      <c r="O85" s="106">
        <f t="shared" si="25"/>
        <v>227</v>
      </c>
      <c r="P85" s="33">
        <v>165</v>
      </c>
      <c r="Q85" s="33">
        <v>52</v>
      </c>
      <c r="R85" s="33">
        <v>10</v>
      </c>
      <c r="S85" s="106">
        <v>0</v>
      </c>
      <c r="T85" s="33">
        <v>0</v>
      </c>
      <c r="U85" s="33">
        <v>16</v>
      </c>
      <c r="V85" s="33">
        <v>16</v>
      </c>
      <c r="W85" s="33">
        <v>3</v>
      </c>
      <c r="X85" s="33">
        <v>0</v>
      </c>
      <c r="Y85" s="33">
        <v>0</v>
      </c>
      <c r="Z85" s="106">
        <v>0</v>
      </c>
      <c r="AA85" s="33">
        <v>0</v>
      </c>
      <c r="AB85" s="33">
        <v>12</v>
      </c>
      <c r="AC85" s="33">
        <v>0</v>
      </c>
      <c r="AD85" s="33">
        <v>0</v>
      </c>
      <c r="AE85" s="33">
        <v>1</v>
      </c>
      <c r="AF85" s="33">
        <v>0</v>
      </c>
      <c r="AG85" s="106">
        <v>0</v>
      </c>
      <c r="AH85" s="33">
        <v>0</v>
      </c>
      <c r="AI85" s="33">
        <v>2</v>
      </c>
      <c r="AJ85" s="33">
        <v>0</v>
      </c>
      <c r="AK85" s="33">
        <v>0</v>
      </c>
      <c r="AL85" s="33">
        <v>0</v>
      </c>
      <c r="AM85" s="33">
        <v>0</v>
      </c>
      <c r="AN85" s="120">
        <f>(M85+N85)/BV85</f>
        <v>0.3</v>
      </c>
      <c r="AO85" s="120">
        <f>N85/BV85</f>
        <v>0.04</v>
      </c>
      <c r="AP85" s="27" t="s">
        <v>93</v>
      </c>
      <c r="AQ85" s="27" t="s">
        <v>85</v>
      </c>
      <c r="AR85" s="27" t="s">
        <v>94</v>
      </c>
      <c r="AS85" s="27" t="s">
        <v>134</v>
      </c>
      <c r="AT85" s="35" t="s">
        <v>128</v>
      </c>
      <c r="AU85" s="27" t="s">
        <v>98</v>
      </c>
      <c r="AV85" s="36">
        <v>0</v>
      </c>
      <c r="AW85" s="43"/>
      <c r="AX85" s="43"/>
      <c r="AY85" s="43"/>
      <c r="AZ85" s="43"/>
      <c r="BA85" s="43">
        <v>0.5</v>
      </c>
      <c r="BB85" s="43">
        <v>4.7176499999999999</v>
      </c>
      <c r="BC85" s="123">
        <f t="shared" si="26"/>
        <v>5.2176499999999999</v>
      </c>
      <c r="BD85" s="36" t="s">
        <v>111</v>
      </c>
      <c r="BE85" s="44"/>
      <c r="BF85" s="44"/>
      <c r="BG85" s="44"/>
      <c r="BH85" s="124">
        <f t="shared" si="27"/>
        <v>5.2176499999999999</v>
      </c>
      <c r="BI85" s="45">
        <f>BH85/BV85</f>
        <v>0.104353</v>
      </c>
      <c r="BJ85" s="39" t="s">
        <v>88</v>
      </c>
      <c r="BK85" s="136">
        <v>50</v>
      </c>
      <c r="BL85" s="137">
        <v>50</v>
      </c>
      <c r="BM85" s="137">
        <v>10</v>
      </c>
      <c r="BN85" s="137">
        <v>10</v>
      </c>
      <c r="BO85" s="137">
        <v>20</v>
      </c>
      <c r="BP85" s="137">
        <v>20</v>
      </c>
      <c r="BQ85" s="138">
        <f t="shared" si="28"/>
        <v>100</v>
      </c>
      <c r="BR85" s="138">
        <f t="shared" si="29"/>
        <v>20</v>
      </c>
      <c r="BS85" s="138">
        <f t="shared" si="30"/>
        <v>40</v>
      </c>
      <c r="BT85" s="138">
        <f t="shared" si="31"/>
        <v>160</v>
      </c>
      <c r="BU85" s="27" t="s">
        <v>331</v>
      </c>
      <c r="BV85" s="202">
        <v>50</v>
      </c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</row>
    <row r="86" spans="1:114" ht="13.5" hidden="1" customHeight="1">
      <c r="A86" s="24" t="s">
        <v>332</v>
      </c>
      <c r="B86" s="29" t="s">
        <v>333</v>
      </c>
      <c r="C86" s="30" t="s">
        <v>155</v>
      </c>
      <c r="D86" s="29" t="s">
        <v>155</v>
      </c>
      <c r="E86" s="28" t="s">
        <v>151</v>
      </c>
      <c r="F86" s="24" t="s">
        <v>79</v>
      </c>
      <c r="G86" s="29" t="s">
        <v>91</v>
      </c>
      <c r="H86" s="29" t="s">
        <v>92</v>
      </c>
      <c r="I86" s="29" t="s">
        <v>109</v>
      </c>
      <c r="J86" s="27" t="s">
        <v>134</v>
      </c>
      <c r="K86" s="112">
        <v>0</v>
      </c>
      <c r="L86" s="72">
        <v>60</v>
      </c>
      <c r="M86" s="72">
        <v>23</v>
      </c>
      <c r="N86" s="72">
        <v>4</v>
      </c>
      <c r="O86" s="106">
        <f t="shared" si="25"/>
        <v>395</v>
      </c>
      <c r="P86" s="33">
        <v>286</v>
      </c>
      <c r="Q86" s="33">
        <v>91</v>
      </c>
      <c r="R86" s="33">
        <v>18</v>
      </c>
      <c r="S86" s="106">
        <v>0</v>
      </c>
      <c r="T86" s="33">
        <v>0</v>
      </c>
      <c r="U86" s="33">
        <v>28</v>
      </c>
      <c r="V86" s="33">
        <v>26</v>
      </c>
      <c r="W86" s="33">
        <v>6</v>
      </c>
      <c r="X86" s="33">
        <v>0</v>
      </c>
      <c r="Y86" s="33">
        <v>0</v>
      </c>
      <c r="Z86" s="106">
        <v>0</v>
      </c>
      <c r="AA86" s="33">
        <v>0</v>
      </c>
      <c r="AB86" s="33">
        <v>21</v>
      </c>
      <c r="AC86" s="33">
        <v>0</v>
      </c>
      <c r="AD86" s="33">
        <v>0</v>
      </c>
      <c r="AE86" s="33">
        <v>2</v>
      </c>
      <c r="AF86" s="33">
        <v>0</v>
      </c>
      <c r="AG86" s="106">
        <v>0</v>
      </c>
      <c r="AH86" s="72">
        <v>0</v>
      </c>
      <c r="AI86" s="72">
        <v>4</v>
      </c>
      <c r="AJ86" s="72">
        <v>0</v>
      </c>
      <c r="AK86" s="72">
        <v>0</v>
      </c>
      <c r="AL86" s="72">
        <v>0</v>
      </c>
      <c r="AM86" s="72">
        <v>0</v>
      </c>
      <c r="AN86" s="120">
        <f>(M86+N86)/BV86</f>
        <v>0.31034482758620691</v>
      </c>
      <c r="AO86" s="120">
        <f>N86/BV86</f>
        <v>4.5977011494252873E-2</v>
      </c>
      <c r="AP86" s="27" t="s">
        <v>93</v>
      </c>
      <c r="AQ86" s="27" t="s">
        <v>85</v>
      </c>
      <c r="AR86" s="29" t="s">
        <v>109</v>
      </c>
      <c r="AS86" s="27" t="s">
        <v>134</v>
      </c>
      <c r="AT86" s="29" t="s">
        <v>128</v>
      </c>
      <c r="AU86" s="27" t="s">
        <v>134</v>
      </c>
      <c r="AV86" s="36">
        <v>0</v>
      </c>
      <c r="AW86" s="36"/>
      <c r="AX86" s="36"/>
      <c r="AY86" s="36"/>
      <c r="AZ86" s="36">
        <v>1</v>
      </c>
      <c r="BA86" s="36">
        <v>4</v>
      </c>
      <c r="BB86" s="36">
        <f>4.078711-0.5-0.1</f>
        <v>3.4787110000000001</v>
      </c>
      <c r="BC86" s="123">
        <f t="shared" si="26"/>
        <v>8.4787110000000006</v>
      </c>
      <c r="BD86" s="24" t="s">
        <v>111</v>
      </c>
      <c r="BE86" s="44"/>
      <c r="BF86" s="44">
        <v>0.6</v>
      </c>
      <c r="BG86" s="49"/>
      <c r="BH86" s="124">
        <f t="shared" si="27"/>
        <v>9.0787110000000002</v>
      </c>
      <c r="BI86" s="45">
        <f>BH86/BV86</f>
        <v>0.104353</v>
      </c>
      <c r="BJ86" s="39" t="s">
        <v>102</v>
      </c>
      <c r="BK86" s="136">
        <v>50</v>
      </c>
      <c r="BL86" s="137">
        <v>50</v>
      </c>
      <c r="BM86" s="137">
        <v>40</v>
      </c>
      <c r="BN86" s="137">
        <v>30</v>
      </c>
      <c r="BO86" s="137">
        <v>20</v>
      </c>
      <c r="BP86" s="137">
        <v>20</v>
      </c>
      <c r="BQ86" s="138">
        <f t="shared" si="28"/>
        <v>100</v>
      </c>
      <c r="BR86" s="138">
        <f t="shared" si="29"/>
        <v>70</v>
      </c>
      <c r="BS86" s="138">
        <f t="shared" si="30"/>
        <v>40</v>
      </c>
      <c r="BT86" s="138">
        <f t="shared" si="31"/>
        <v>210</v>
      </c>
      <c r="BU86" s="27" t="s">
        <v>334</v>
      </c>
      <c r="BV86" s="202">
        <v>87</v>
      </c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</row>
    <row r="87" spans="1:114" ht="13.5" hidden="1" customHeight="1">
      <c r="A87" s="25" t="s">
        <v>335</v>
      </c>
      <c r="B87" s="29" t="s">
        <v>336</v>
      </c>
      <c r="C87" s="58" t="s">
        <v>155</v>
      </c>
      <c r="D87" s="30" t="s">
        <v>155</v>
      </c>
      <c r="E87" s="28" t="s">
        <v>151</v>
      </c>
      <c r="F87" s="25" t="s">
        <v>108</v>
      </c>
      <c r="G87" s="28" t="s">
        <v>92</v>
      </c>
      <c r="H87" s="28" t="s">
        <v>92</v>
      </c>
      <c r="I87" s="30" t="s">
        <v>86</v>
      </c>
      <c r="J87" s="28" t="s">
        <v>110</v>
      </c>
      <c r="K87" s="106">
        <v>12</v>
      </c>
      <c r="L87" s="33">
        <v>8</v>
      </c>
      <c r="M87" s="33">
        <v>0</v>
      </c>
      <c r="N87" s="33">
        <v>4</v>
      </c>
      <c r="O87" s="106">
        <f t="shared" si="25"/>
        <v>44</v>
      </c>
      <c r="P87" s="33">
        <v>24</v>
      </c>
      <c r="Q87" s="33">
        <v>0</v>
      </c>
      <c r="R87" s="33">
        <v>20</v>
      </c>
      <c r="S87" s="106">
        <f t="shared" ref="S87:S100" si="32">SUM(T87:Y87)</f>
        <v>8</v>
      </c>
      <c r="T87" s="33">
        <v>0</v>
      </c>
      <c r="U87" s="33">
        <v>0</v>
      </c>
      <c r="V87" s="33">
        <v>0</v>
      </c>
      <c r="W87" s="33">
        <v>8</v>
      </c>
      <c r="X87" s="33">
        <v>0</v>
      </c>
      <c r="Y87" s="33">
        <v>0</v>
      </c>
      <c r="Z87" s="106">
        <f t="shared" ref="Z87:Z100" si="33">SUM(AA87:AF87)</f>
        <v>0</v>
      </c>
      <c r="AA87" s="33">
        <v>0</v>
      </c>
      <c r="AB87" s="33">
        <v>0</v>
      </c>
      <c r="AC87" s="33">
        <v>0</v>
      </c>
      <c r="AD87" s="33">
        <v>0</v>
      </c>
      <c r="AE87" s="33">
        <v>0</v>
      </c>
      <c r="AF87" s="33">
        <v>0</v>
      </c>
      <c r="AG87" s="106">
        <f t="shared" ref="AG87:AG100" si="34">SUM(AH87:AM87)</f>
        <v>4</v>
      </c>
      <c r="AH87" s="33">
        <v>0</v>
      </c>
      <c r="AI87" s="33">
        <v>0</v>
      </c>
      <c r="AJ87" s="33">
        <v>4</v>
      </c>
      <c r="AK87" s="33">
        <v>0</v>
      </c>
      <c r="AL87" s="33">
        <v>0</v>
      </c>
      <c r="AM87" s="33">
        <v>0</v>
      </c>
      <c r="AN87" s="120">
        <f t="shared" ref="AN87:AN92" si="35">(M87+N87)/K87</f>
        <v>0.33333333333333331</v>
      </c>
      <c r="AO87" s="120">
        <f t="shared" ref="AO87:AO100" si="36">N87/K87</f>
        <v>0.33333333333333331</v>
      </c>
      <c r="AP87" s="27" t="s">
        <v>93</v>
      </c>
      <c r="AQ87" s="27" t="s">
        <v>241</v>
      </c>
      <c r="AR87" s="30" t="s">
        <v>86</v>
      </c>
      <c r="AS87" s="28" t="s">
        <v>110</v>
      </c>
      <c r="AT87" s="30" t="s">
        <v>94</v>
      </c>
      <c r="AU87" s="27" t="s">
        <v>101</v>
      </c>
      <c r="AV87" s="36">
        <v>0</v>
      </c>
      <c r="AW87" s="43"/>
      <c r="AX87" s="43"/>
      <c r="AY87" s="43">
        <v>1.0522359999999999</v>
      </c>
      <c r="AZ87" s="37"/>
      <c r="BA87" s="37"/>
      <c r="BB87" s="37"/>
      <c r="BC87" s="123">
        <f t="shared" si="26"/>
        <v>1.0522359999999999</v>
      </c>
      <c r="BD87" s="36" t="s">
        <v>111</v>
      </c>
      <c r="BE87" s="44"/>
      <c r="BF87" s="44">
        <v>0.2</v>
      </c>
      <c r="BG87" s="44"/>
      <c r="BH87" s="124">
        <f t="shared" si="27"/>
        <v>1.2522359999999999</v>
      </c>
      <c r="BI87" s="45">
        <f t="shared" ref="BI87:BI100" si="37">BH87/K87</f>
        <v>0.10435299999999999</v>
      </c>
      <c r="BJ87" s="39" t="s">
        <v>102</v>
      </c>
      <c r="BK87" s="136">
        <v>50</v>
      </c>
      <c r="BL87" s="137">
        <v>50</v>
      </c>
      <c r="BM87" s="137">
        <v>0</v>
      </c>
      <c r="BN87" s="137">
        <v>30</v>
      </c>
      <c r="BO87" s="137">
        <v>20</v>
      </c>
      <c r="BP87" s="137">
        <v>20</v>
      </c>
      <c r="BQ87" s="138">
        <f t="shared" si="28"/>
        <v>100</v>
      </c>
      <c r="BR87" s="138">
        <f t="shared" si="29"/>
        <v>30</v>
      </c>
      <c r="BS87" s="138">
        <f t="shared" si="30"/>
        <v>40</v>
      </c>
      <c r="BT87" s="138">
        <f t="shared" si="31"/>
        <v>170</v>
      </c>
      <c r="BU87" s="27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</row>
    <row r="88" spans="1:114" ht="13.5" hidden="1" customHeight="1">
      <c r="A88" s="25" t="s">
        <v>337</v>
      </c>
      <c r="B88" s="30" t="s">
        <v>338</v>
      </c>
      <c r="C88" s="30" t="s">
        <v>155</v>
      </c>
      <c r="D88" s="30" t="s">
        <v>155</v>
      </c>
      <c r="E88" s="28" t="s">
        <v>151</v>
      </c>
      <c r="F88" s="25" t="s">
        <v>108</v>
      </c>
      <c r="G88" s="30" t="s">
        <v>80</v>
      </c>
      <c r="H88" s="30" t="s">
        <v>81</v>
      </c>
      <c r="I88" s="30" t="s">
        <v>86</v>
      </c>
      <c r="J88" s="28" t="s">
        <v>110</v>
      </c>
      <c r="K88" s="107">
        <v>12</v>
      </c>
      <c r="L88" s="33">
        <v>12</v>
      </c>
      <c r="M88" s="33">
        <v>0</v>
      </c>
      <c r="N88" s="33">
        <v>0</v>
      </c>
      <c r="O88" s="106">
        <f t="shared" si="25"/>
        <v>48</v>
      </c>
      <c r="P88" s="33">
        <v>48</v>
      </c>
      <c r="Q88" s="33">
        <v>0</v>
      </c>
      <c r="R88" s="33">
        <v>0</v>
      </c>
      <c r="S88" s="106">
        <f t="shared" si="32"/>
        <v>12</v>
      </c>
      <c r="T88" s="33">
        <v>0</v>
      </c>
      <c r="U88" s="33">
        <v>12</v>
      </c>
      <c r="V88" s="33">
        <v>0</v>
      </c>
      <c r="W88" s="33">
        <v>0</v>
      </c>
      <c r="X88" s="33">
        <v>0</v>
      </c>
      <c r="Y88" s="33">
        <v>0</v>
      </c>
      <c r="Z88" s="106">
        <f t="shared" si="33"/>
        <v>0</v>
      </c>
      <c r="AA88" s="33">
        <v>0</v>
      </c>
      <c r="AB88" s="33">
        <v>0</v>
      </c>
      <c r="AC88" s="33">
        <v>0</v>
      </c>
      <c r="AD88" s="33">
        <v>0</v>
      </c>
      <c r="AE88" s="33">
        <v>0</v>
      </c>
      <c r="AF88" s="33">
        <v>0</v>
      </c>
      <c r="AG88" s="106">
        <f t="shared" si="34"/>
        <v>0</v>
      </c>
      <c r="AH88" s="33">
        <v>0</v>
      </c>
      <c r="AI88" s="33">
        <v>0</v>
      </c>
      <c r="AJ88" s="33">
        <v>0</v>
      </c>
      <c r="AK88" s="33">
        <v>0</v>
      </c>
      <c r="AL88" s="33">
        <v>0</v>
      </c>
      <c r="AM88" s="33">
        <v>0</v>
      </c>
      <c r="AN88" s="120">
        <f t="shared" si="35"/>
        <v>0</v>
      </c>
      <c r="AO88" s="120">
        <f t="shared" si="36"/>
        <v>0</v>
      </c>
      <c r="AP88" s="27" t="s">
        <v>84</v>
      </c>
      <c r="AQ88" s="27" t="s">
        <v>85</v>
      </c>
      <c r="AR88" s="30" t="s">
        <v>86</v>
      </c>
      <c r="AS88" s="28" t="s">
        <v>110</v>
      </c>
      <c r="AT88" s="30" t="s">
        <v>94</v>
      </c>
      <c r="AU88" s="27" t="s">
        <v>121</v>
      </c>
      <c r="AV88" s="36">
        <v>0</v>
      </c>
      <c r="AW88" s="43"/>
      <c r="AX88" s="43"/>
      <c r="AY88" s="43">
        <v>0.97199999999999998</v>
      </c>
      <c r="AZ88" s="37"/>
      <c r="BA88" s="37"/>
      <c r="BB88" s="37"/>
      <c r="BC88" s="123">
        <f t="shared" si="26"/>
        <v>0.97199999999999998</v>
      </c>
      <c r="BD88" s="36" t="s">
        <v>111</v>
      </c>
      <c r="BE88" s="44"/>
      <c r="BF88" s="44"/>
      <c r="BG88" s="44"/>
      <c r="BH88" s="124">
        <f t="shared" si="27"/>
        <v>0.97199999999999998</v>
      </c>
      <c r="BI88" s="45">
        <f t="shared" si="37"/>
        <v>8.1000000000000003E-2</v>
      </c>
      <c r="BJ88" s="39" t="s">
        <v>88</v>
      </c>
      <c r="BK88" s="136">
        <v>50</v>
      </c>
      <c r="BL88" s="137">
        <v>50</v>
      </c>
      <c r="BM88" s="137">
        <v>0</v>
      </c>
      <c r="BN88" s="137">
        <v>30</v>
      </c>
      <c r="BO88" s="137">
        <v>20</v>
      </c>
      <c r="BP88" s="137">
        <v>10</v>
      </c>
      <c r="BQ88" s="138">
        <f t="shared" si="28"/>
        <v>100</v>
      </c>
      <c r="BR88" s="138">
        <f t="shared" si="29"/>
        <v>30</v>
      </c>
      <c r="BS88" s="138">
        <f t="shared" si="30"/>
        <v>30</v>
      </c>
      <c r="BT88" s="138">
        <f t="shared" si="31"/>
        <v>160</v>
      </c>
      <c r="BU88" s="27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</row>
    <row r="89" spans="1:114" ht="13.5" hidden="1" customHeight="1">
      <c r="A89" s="25" t="s">
        <v>339</v>
      </c>
      <c r="B89" s="30" t="s">
        <v>340</v>
      </c>
      <c r="C89" s="30" t="s">
        <v>155</v>
      </c>
      <c r="D89" s="30" t="s">
        <v>155</v>
      </c>
      <c r="E89" s="28" t="s">
        <v>151</v>
      </c>
      <c r="F89" s="25" t="s">
        <v>108</v>
      </c>
      <c r="G89" s="30" t="s">
        <v>92</v>
      </c>
      <c r="H89" s="30" t="s">
        <v>92</v>
      </c>
      <c r="I89" s="30" t="s">
        <v>100</v>
      </c>
      <c r="J89" s="28" t="s">
        <v>110</v>
      </c>
      <c r="K89" s="107">
        <v>30</v>
      </c>
      <c r="L89" s="33">
        <v>0</v>
      </c>
      <c r="M89" s="33">
        <v>27</v>
      </c>
      <c r="N89" s="33">
        <v>3</v>
      </c>
      <c r="O89" s="106">
        <f t="shared" si="25"/>
        <v>80</v>
      </c>
      <c r="P89" s="33">
        <v>0</v>
      </c>
      <c r="Q89" s="33">
        <v>71</v>
      </c>
      <c r="R89" s="33">
        <v>9</v>
      </c>
      <c r="S89" s="106">
        <f t="shared" si="32"/>
        <v>0</v>
      </c>
      <c r="T89" s="33">
        <v>0</v>
      </c>
      <c r="U89" s="33">
        <v>0</v>
      </c>
      <c r="V89" s="33">
        <v>0</v>
      </c>
      <c r="W89" s="33">
        <v>0</v>
      </c>
      <c r="X89" s="33">
        <v>0</v>
      </c>
      <c r="Y89" s="33">
        <v>0</v>
      </c>
      <c r="Z89" s="106">
        <f t="shared" si="33"/>
        <v>27</v>
      </c>
      <c r="AA89" s="33">
        <v>10</v>
      </c>
      <c r="AB89" s="33">
        <v>17</v>
      </c>
      <c r="AC89" s="33">
        <v>0</v>
      </c>
      <c r="AD89" s="33">
        <v>0</v>
      </c>
      <c r="AE89" s="33">
        <v>0</v>
      </c>
      <c r="AF89" s="33">
        <v>0</v>
      </c>
      <c r="AG89" s="106">
        <f t="shared" si="34"/>
        <v>3</v>
      </c>
      <c r="AH89" s="33">
        <v>0</v>
      </c>
      <c r="AI89" s="33">
        <v>3</v>
      </c>
      <c r="AJ89" s="33">
        <v>0</v>
      </c>
      <c r="AK89" s="33">
        <v>0</v>
      </c>
      <c r="AL89" s="33">
        <v>0</v>
      </c>
      <c r="AM89" s="33">
        <v>0</v>
      </c>
      <c r="AN89" s="120">
        <f t="shared" si="35"/>
        <v>1</v>
      </c>
      <c r="AO89" s="120">
        <f t="shared" si="36"/>
        <v>0.1</v>
      </c>
      <c r="AP89" s="27" t="s">
        <v>93</v>
      </c>
      <c r="AQ89" s="27" t="s">
        <v>241</v>
      </c>
      <c r="AR89" s="30" t="s">
        <v>100</v>
      </c>
      <c r="AS89" s="28" t="s">
        <v>110</v>
      </c>
      <c r="AT89" s="30" t="s">
        <v>86</v>
      </c>
      <c r="AU89" s="27" t="s">
        <v>101</v>
      </c>
      <c r="AV89" s="36">
        <v>0</v>
      </c>
      <c r="AW89" s="43">
        <v>1</v>
      </c>
      <c r="AX89" s="43">
        <v>1.63059</v>
      </c>
      <c r="AY89" s="43"/>
      <c r="AZ89" s="37"/>
      <c r="BA89" s="37"/>
      <c r="BB89" s="37"/>
      <c r="BC89" s="123">
        <f t="shared" si="26"/>
        <v>2.6305899999999998</v>
      </c>
      <c r="BD89" s="36"/>
      <c r="BE89" s="44"/>
      <c r="BF89" s="44">
        <v>0.5</v>
      </c>
      <c r="BG89" s="44"/>
      <c r="BH89" s="124">
        <f t="shared" si="27"/>
        <v>3.1305899999999998</v>
      </c>
      <c r="BI89" s="45">
        <f t="shared" si="37"/>
        <v>0.10435299999999999</v>
      </c>
      <c r="BJ89" s="39" t="s">
        <v>102</v>
      </c>
      <c r="BK89" s="136">
        <v>50</v>
      </c>
      <c r="BL89" s="137">
        <v>50</v>
      </c>
      <c r="BM89" s="137">
        <v>0</v>
      </c>
      <c r="BN89" s="137">
        <v>30</v>
      </c>
      <c r="BO89" s="137">
        <v>20</v>
      </c>
      <c r="BP89" s="137">
        <v>30</v>
      </c>
      <c r="BQ89" s="138">
        <f t="shared" si="28"/>
        <v>100</v>
      </c>
      <c r="BR89" s="138">
        <f t="shared" si="29"/>
        <v>30</v>
      </c>
      <c r="BS89" s="138">
        <f t="shared" si="30"/>
        <v>50</v>
      </c>
      <c r="BT89" s="138">
        <f t="shared" si="31"/>
        <v>180</v>
      </c>
      <c r="BU89" s="27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</row>
    <row r="90" spans="1:114" ht="13.5" hidden="1" customHeight="1">
      <c r="A90" s="24" t="s">
        <v>341</v>
      </c>
      <c r="B90" s="58" t="s">
        <v>342</v>
      </c>
      <c r="C90" s="58" t="s">
        <v>155</v>
      </c>
      <c r="D90" s="30" t="s">
        <v>155</v>
      </c>
      <c r="E90" s="28" t="s">
        <v>151</v>
      </c>
      <c r="F90" s="24" t="s">
        <v>108</v>
      </c>
      <c r="G90" s="28" t="s">
        <v>91</v>
      </c>
      <c r="H90" s="28" t="s">
        <v>92</v>
      </c>
      <c r="I90" s="47" t="s">
        <v>82</v>
      </c>
      <c r="J90" s="58" t="s">
        <v>87</v>
      </c>
      <c r="K90" s="112">
        <v>51</v>
      </c>
      <c r="L90" s="24">
        <v>20</v>
      </c>
      <c r="M90" s="24">
        <v>27</v>
      </c>
      <c r="N90" s="24">
        <v>4</v>
      </c>
      <c r="O90" s="106">
        <f t="shared" si="25"/>
        <v>188</v>
      </c>
      <c r="P90" s="24">
        <v>80</v>
      </c>
      <c r="Q90" s="24">
        <v>96</v>
      </c>
      <c r="R90" s="24">
        <v>12</v>
      </c>
      <c r="S90" s="106">
        <f t="shared" si="32"/>
        <v>20</v>
      </c>
      <c r="T90" s="24">
        <v>0</v>
      </c>
      <c r="U90" s="24">
        <v>20</v>
      </c>
      <c r="V90" s="24">
        <v>0</v>
      </c>
      <c r="W90" s="24">
        <v>0</v>
      </c>
      <c r="X90" s="24">
        <v>0</v>
      </c>
      <c r="Y90" s="24">
        <v>0</v>
      </c>
      <c r="Z90" s="106">
        <f t="shared" si="33"/>
        <v>27</v>
      </c>
      <c r="AA90" s="24">
        <v>6</v>
      </c>
      <c r="AB90" s="24">
        <v>21</v>
      </c>
      <c r="AC90" s="24">
        <v>0</v>
      </c>
      <c r="AD90" s="24">
        <v>0</v>
      </c>
      <c r="AE90" s="24">
        <v>0</v>
      </c>
      <c r="AF90" s="24">
        <v>0</v>
      </c>
      <c r="AG90" s="106">
        <f t="shared" si="34"/>
        <v>4</v>
      </c>
      <c r="AH90" s="24">
        <v>2</v>
      </c>
      <c r="AI90" s="24">
        <v>2</v>
      </c>
      <c r="AJ90" s="24">
        <v>0</v>
      </c>
      <c r="AK90" s="24">
        <v>0</v>
      </c>
      <c r="AL90" s="24">
        <v>0</v>
      </c>
      <c r="AM90" s="24">
        <v>0</v>
      </c>
      <c r="AN90" s="120">
        <f t="shared" si="35"/>
        <v>0.60784313725490191</v>
      </c>
      <c r="AO90" s="120">
        <f t="shared" si="36"/>
        <v>7.8431372549019607E-2</v>
      </c>
      <c r="AP90" s="27" t="s">
        <v>93</v>
      </c>
      <c r="AQ90" s="27" t="s">
        <v>85</v>
      </c>
      <c r="AR90" s="47" t="s">
        <v>82</v>
      </c>
      <c r="AS90" s="47" t="s">
        <v>87</v>
      </c>
      <c r="AT90" s="47" t="s">
        <v>86</v>
      </c>
      <c r="AU90" s="35" t="s">
        <v>83</v>
      </c>
      <c r="AV90" s="36">
        <v>0</v>
      </c>
      <c r="AW90" s="43"/>
      <c r="AX90" s="43">
        <v>2.5</v>
      </c>
      <c r="AY90" s="43">
        <v>2.1572891900000002</v>
      </c>
      <c r="AZ90" s="37"/>
      <c r="BA90" s="37"/>
      <c r="BB90" s="37"/>
      <c r="BC90" s="123">
        <f t="shared" si="26"/>
        <v>4.6572891900000002</v>
      </c>
      <c r="BD90" s="24" t="s">
        <v>111</v>
      </c>
      <c r="BE90" s="44"/>
      <c r="BF90" s="44">
        <v>1</v>
      </c>
      <c r="BG90" s="44"/>
      <c r="BH90" s="124">
        <f t="shared" si="27"/>
        <v>5.6572891900000002</v>
      </c>
      <c r="BI90" s="45">
        <f t="shared" si="37"/>
        <v>0.11092723901960784</v>
      </c>
      <c r="BJ90" s="39" t="s">
        <v>102</v>
      </c>
      <c r="BK90" s="136">
        <v>50</v>
      </c>
      <c r="BL90" s="137">
        <v>50</v>
      </c>
      <c r="BM90" s="137">
        <v>0</v>
      </c>
      <c r="BN90" s="137">
        <v>30</v>
      </c>
      <c r="BO90" s="137">
        <v>20</v>
      </c>
      <c r="BP90" s="137">
        <v>20</v>
      </c>
      <c r="BQ90" s="138">
        <f t="shared" si="28"/>
        <v>100</v>
      </c>
      <c r="BR90" s="138">
        <f t="shared" si="29"/>
        <v>30</v>
      </c>
      <c r="BS90" s="138">
        <f t="shared" si="30"/>
        <v>40</v>
      </c>
      <c r="BT90" s="138">
        <f t="shared" si="31"/>
        <v>170</v>
      </c>
      <c r="BU90" s="35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</row>
    <row r="91" spans="1:114" ht="13.5" hidden="1" customHeight="1">
      <c r="A91" s="25" t="s">
        <v>343</v>
      </c>
      <c r="B91" s="29" t="s">
        <v>344</v>
      </c>
      <c r="C91" s="58" t="s">
        <v>155</v>
      </c>
      <c r="D91" s="30" t="s">
        <v>155</v>
      </c>
      <c r="E91" s="28" t="s">
        <v>151</v>
      </c>
      <c r="F91" s="25" t="s">
        <v>108</v>
      </c>
      <c r="G91" s="28" t="s">
        <v>80</v>
      </c>
      <c r="H91" s="30" t="s">
        <v>81</v>
      </c>
      <c r="I91" s="30" t="s">
        <v>82</v>
      </c>
      <c r="J91" s="28" t="s">
        <v>135</v>
      </c>
      <c r="K91" s="107">
        <v>30</v>
      </c>
      <c r="L91" s="33">
        <v>30</v>
      </c>
      <c r="M91" s="33">
        <v>0</v>
      </c>
      <c r="N91" s="33">
        <v>0</v>
      </c>
      <c r="O91" s="106">
        <f t="shared" si="25"/>
        <v>86</v>
      </c>
      <c r="P91" s="33">
        <v>86</v>
      </c>
      <c r="Q91" s="33">
        <v>0</v>
      </c>
      <c r="R91" s="33">
        <v>0</v>
      </c>
      <c r="S91" s="106">
        <f t="shared" si="32"/>
        <v>30</v>
      </c>
      <c r="T91" s="33">
        <v>12</v>
      </c>
      <c r="U91" s="33">
        <v>18</v>
      </c>
      <c r="V91" s="33">
        <v>0</v>
      </c>
      <c r="W91" s="33">
        <v>0</v>
      </c>
      <c r="X91" s="33">
        <v>0</v>
      </c>
      <c r="Y91" s="33">
        <v>0</v>
      </c>
      <c r="Z91" s="106">
        <f t="shared" si="33"/>
        <v>0</v>
      </c>
      <c r="AA91" s="33">
        <v>0</v>
      </c>
      <c r="AB91" s="33">
        <v>0</v>
      </c>
      <c r="AC91" s="33">
        <v>0</v>
      </c>
      <c r="AD91" s="33">
        <v>0</v>
      </c>
      <c r="AE91" s="33">
        <v>0</v>
      </c>
      <c r="AF91" s="33">
        <v>0</v>
      </c>
      <c r="AG91" s="106">
        <f t="shared" si="34"/>
        <v>0</v>
      </c>
      <c r="AH91" s="33">
        <v>0</v>
      </c>
      <c r="AI91" s="33">
        <v>0</v>
      </c>
      <c r="AJ91" s="33">
        <v>0</v>
      </c>
      <c r="AK91" s="33">
        <v>0</v>
      </c>
      <c r="AL91" s="33">
        <v>0</v>
      </c>
      <c r="AM91" s="33">
        <v>0</v>
      </c>
      <c r="AN91" s="120">
        <f t="shared" si="35"/>
        <v>0</v>
      </c>
      <c r="AO91" s="120">
        <f t="shared" si="36"/>
        <v>0</v>
      </c>
      <c r="AP91" s="27" t="s">
        <v>84</v>
      </c>
      <c r="AQ91" s="27" t="s">
        <v>85</v>
      </c>
      <c r="AR91" s="30" t="s">
        <v>82</v>
      </c>
      <c r="AS91" s="30" t="s">
        <v>135</v>
      </c>
      <c r="AT91" s="30" t="s">
        <v>109</v>
      </c>
      <c r="AU91" s="27" t="s">
        <v>119</v>
      </c>
      <c r="AV91" s="36">
        <v>0</v>
      </c>
      <c r="AW91" s="43"/>
      <c r="AX91" s="43">
        <v>1.5</v>
      </c>
      <c r="AY91" s="43">
        <v>0.93</v>
      </c>
      <c r="AZ91" s="37"/>
      <c r="BA91" s="37"/>
      <c r="BB91" s="37"/>
      <c r="BC91" s="123">
        <f t="shared" si="26"/>
        <v>2.4300000000000002</v>
      </c>
      <c r="BD91" s="36"/>
      <c r="BE91" s="44"/>
      <c r="BF91" s="44"/>
      <c r="BG91" s="44"/>
      <c r="BH91" s="124">
        <f t="shared" si="27"/>
        <v>2.4300000000000002</v>
      </c>
      <c r="BI91" s="45">
        <f t="shared" si="37"/>
        <v>8.1000000000000003E-2</v>
      </c>
      <c r="BJ91" s="39" t="s">
        <v>102</v>
      </c>
      <c r="BK91" s="136">
        <v>50</v>
      </c>
      <c r="BL91" s="137">
        <v>50</v>
      </c>
      <c r="BM91" s="137">
        <v>0</v>
      </c>
      <c r="BN91" s="137">
        <v>30</v>
      </c>
      <c r="BO91" s="137">
        <v>20</v>
      </c>
      <c r="BP91" s="137">
        <v>20</v>
      </c>
      <c r="BQ91" s="138">
        <f t="shared" si="28"/>
        <v>100</v>
      </c>
      <c r="BR91" s="138">
        <f t="shared" si="29"/>
        <v>30</v>
      </c>
      <c r="BS91" s="138">
        <f t="shared" si="30"/>
        <v>40</v>
      </c>
      <c r="BT91" s="138">
        <f t="shared" si="31"/>
        <v>170</v>
      </c>
      <c r="BU91" s="27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</row>
    <row r="92" spans="1:114" ht="13.5" hidden="1" customHeight="1">
      <c r="A92" s="25" t="s">
        <v>345</v>
      </c>
      <c r="B92" s="29" t="s">
        <v>346</v>
      </c>
      <c r="C92" s="58" t="s">
        <v>155</v>
      </c>
      <c r="D92" s="30" t="s">
        <v>155</v>
      </c>
      <c r="E92" s="28" t="s">
        <v>151</v>
      </c>
      <c r="F92" s="25" t="s">
        <v>108</v>
      </c>
      <c r="G92" s="28" t="s">
        <v>80</v>
      </c>
      <c r="H92" s="28" t="s">
        <v>80</v>
      </c>
      <c r="I92" s="30" t="s">
        <v>82</v>
      </c>
      <c r="J92" s="28" t="s">
        <v>135</v>
      </c>
      <c r="K92" s="107">
        <v>53</v>
      </c>
      <c r="L92" s="33">
        <v>45</v>
      </c>
      <c r="M92" s="33">
        <v>8</v>
      </c>
      <c r="N92" s="33">
        <v>0</v>
      </c>
      <c r="O92" s="106">
        <f t="shared" si="25"/>
        <v>176</v>
      </c>
      <c r="P92" s="33">
        <v>150</v>
      </c>
      <c r="Q92" s="33">
        <v>26</v>
      </c>
      <c r="R92" s="33">
        <v>0</v>
      </c>
      <c r="S92" s="106">
        <f t="shared" si="32"/>
        <v>45</v>
      </c>
      <c r="T92" s="33">
        <v>15</v>
      </c>
      <c r="U92" s="33">
        <v>30</v>
      </c>
      <c r="V92" s="33">
        <v>0</v>
      </c>
      <c r="W92" s="33">
        <v>0</v>
      </c>
      <c r="X92" s="33">
        <v>0</v>
      </c>
      <c r="Y92" s="33">
        <v>0</v>
      </c>
      <c r="Z92" s="106">
        <f t="shared" si="33"/>
        <v>8</v>
      </c>
      <c r="AA92" s="33">
        <v>3</v>
      </c>
      <c r="AB92" s="33">
        <v>5</v>
      </c>
      <c r="AC92" s="33">
        <v>0</v>
      </c>
      <c r="AD92" s="33">
        <v>0</v>
      </c>
      <c r="AE92" s="33">
        <v>0</v>
      </c>
      <c r="AF92" s="33">
        <v>0</v>
      </c>
      <c r="AG92" s="106">
        <f t="shared" si="34"/>
        <v>0</v>
      </c>
      <c r="AH92" s="33">
        <v>0</v>
      </c>
      <c r="AI92" s="33">
        <v>0</v>
      </c>
      <c r="AJ92" s="33">
        <v>0</v>
      </c>
      <c r="AK92" s="33">
        <v>0</v>
      </c>
      <c r="AL92" s="33">
        <v>0</v>
      </c>
      <c r="AM92" s="33">
        <v>0</v>
      </c>
      <c r="AN92" s="120">
        <f t="shared" si="35"/>
        <v>0.15094339622641509</v>
      </c>
      <c r="AO92" s="120">
        <f t="shared" si="36"/>
        <v>0</v>
      </c>
      <c r="AP92" s="27" t="s">
        <v>93</v>
      </c>
      <c r="AQ92" s="27" t="s">
        <v>85</v>
      </c>
      <c r="AR92" s="30" t="s">
        <v>82</v>
      </c>
      <c r="AS92" s="30" t="s">
        <v>135</v>
      </c>
      <c r="AT92" s="30" t="s">
        <v>109</v>
      </c>
      <c r="AU92" s="27" t="s">
        <v>119</v>
      </c>
      <c r="AV92" s="36">
        <v>0</v>
      </c>
      <c r="AW92" s="43"/>
      <c r="AX92" s="43">
        <v>2</v>
      </c>
      <c r="AY92" s="43">
        <v>3.883</v>
      </c>
      <c r="AZ92" s="37"/>
      <c r="BA92" s="37"/>
      <c r="BB92" s="37"/>
      <c r="BC92" s="123">
        <f t="shared" si="26"/>
        <v>5.883</v>
      </c>
      <c r="BD92" s="36"/>
      <c r="BE92" s="44"/>
      <c r="BF92" s="44"/>
      <c r="BG92" s="44"/>
      <c r="BH92" s="124">
        <f t="shared" si="27"/>
        <v>5.883</v>
      </c>
      <c r="BI92" s="45">
        <f t="shared" si="37"/>
        <v>0.111</v>
      </c>
      <c r="BJ92" s="39" t="s">
        <v>102</v>
      </c>
      <c r="BK92" s="136">
        <v>50</v>
      </c>
      <c r="BL92" s="137">
        <v>50</v>
      </c>
      <c r="BM92" s="137">
        <v>0</v>
      </c>
      <c r="BN92" s="137">
        <v>70</v>
      </c>
      <c r="BO92" s="137">
        <v>20</v>
      </c>
      <c r="BP92" s="137">
        <v>20</v>
      </c>
      <c r="BQ92" s="138">
        <f t="shared" si="28"/>
        <v>100</v>
      </c>
      <c r="BR92" s="138">
        <f t="shared" si="29"/>
        <v>70</v>
      </c>
      <c r="BS92" s="138">
        <f t="shared" si="30"/>
        <v>40</v>
      </c>
      <c r="BT92" s="138">
        <f t="shared" si="31"/>
        <v>210</v>
      </c>
      <c r="BU92" s="27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8"/>
      <c r="DD92" s="8"/>
      <c r="DE92" s="8"/>
      <c r="DF92" s="8"/>
      <c r="DG92" s="8"/>
      <c r="DH92" s="8"/>
      <c r="DI92" s="8"/>
      <c r="DJ92" s="8"/>
    </row>
    <row r="93" spans="1:114" ht="13.5" hidden="1" customHeight="1">
      <c r="A93" s="26" t="s">
        <v>347</v>
      </c>
      <c r="B93" s="27" t="s">
        <v>348</v>
      </c>
      <c r="C93" s="28" t="s">
        <v>155</v>
      </c>
      <c r="D93" s="29" t="s">
        <v>155</v>
      </c>
      <c r="E93" s="28" t="s">
        <v>151</v>
      </c>
      <c r="F93" s="54" t="s">
        <v>108</v>
      </c>
      <c r="G93" s="27" t="s">
        <v>91</v>
      </c>
      <c r="H93" s="27" t="s">
        <v>92</v>
      </c>
      <c r="I93" s="31" t="s">
        <v>100</v>
      </c>
      <c r="J93" s="47" t="s">
        <v>98</v>
      </c>
      <c r="K93" s="115">
        <v>25</v>
      </c>
      <c r="L93" s="33">
        <v>17</v>
      </c>
      <c r="M93" s="33">
        <v>6</v>
      </c>
      <c r="N93" s="33">
        <v>2</v>
      </c>
      <c r="O93" s="106">
        <f t="shared" si="25"/>
        <v>118</v>
      </c>
      <c r="P93" s="33">
        <v>81</v>
      </c>
      <c r="Q93" s="33">
        <v>29</v>
      </c>
      <c r="R93" s="33">
        <v>8</v>
      </c>
      <c r="S93" s="106">
        <f t="shared" si="32"/>
        <v>17</v>
      </c>
      <c r="T93" s="33">
        <v>0</v>
      </c>
      <c r="U93" s="33">
        <v>8</v>
      </c>
      <c r="V93" s="33">
        <v>5</v>
      </c>
      <c r="W93" s="33">
        <v>4</v>
      </c>
      <c r="X93" s="33">
        <v>0</v>
      </c>
      <c r="Y93" s="33">
        <v>0</v>
      </c>
      <c r="Z93" s="106">
        <f t="shared" si="33"/>
        <v>6</v>
      </c>
      <c r="AA93" s="33">
        <v>0</v>
      </c>
      <c r="AB93" s="33">
        <v>4</v>
      </c>
      <c r="AC93" s="33">
        <v>1</v>
      </c>
      <c r="AD93" s="33">
        <v>0</v>
      </c>
      <c r="AE93" s="33">
        <v>1</v>
      </c>
      <c r="AF93" s="33">
        <v>0</v>
      </c>
      <c r="AG93" s="106">
        <f t="shared" si="34"/>
        <v>2</v>
      </c>
      <c r="AH93" s="33">
        <v>0</v>
      </c>
      <c r="AI93" s="33">
        <v>2</v>
      </c>
      <c r="AJ93" s="33">
        <v>0</v>
      </c>
      <c r="AK93" s="33">
        <v>0</v>
      </c>
      <c r="AL93" s="33">
        <v>0</v>
      </c>
      <c r="AM93" s="33">
        <v>0</v>
      </c>
      <c r="AN93" s="120">
        <f>(Z93+AG93)/K93</f>
        <v>0.32</v>
      </c>
      <c r="AO93" s="120">
        <f t="shared" si="36"/>
        <v>0.08</v>
      </c>
      <c r="AP93" s="27" t="s">
        <v>93</v>
      </c>
      <c r="AQ93" s="27" t="s">
        <v>85</v>
      </c>
      <c r="AR93" s="35" t="s">
        <v>100</v>
      </c>
      <c r="AS93" s="47" t="s">
        <v>101</v>
      </c>
      <c r="AT93" s="35" t="s">
        <v>82</v>
      </c>
      <c r="AU93" s="47" t="s">
        <v>87</v>
      </c>
      <c r="AV93" s="36">
        <v>0</v>
      </c>
      <c r="AW93" s="36">
        <v>1.5</v>
      </c>
      <c r="AX93" s="36">
        <v>0.60882499999999995</v>
      </c>
      <c r="AY93" s="36"/>
      <c r="AZ93" s="37"/>
      <c r="BA93" s="37"/>
      <c r="BB93" s="37"/>
      <c r="BC93" s="123">
        <f t="shared" si="26"/>
        <v>2.1088249999999999</v>
      </c>
      <c r="BD93" s="24"/>
      <c r="BE93" s="24"/>
      <c r="BF93" s="44">
        <v>0.5</v>
      </c>
      <c r="BG93" s="24"/>
      <c r="BH93" s="124">
        <f t="shared" si="27"/>
        <v>2.6088249999999999</v>
      </c>
      <c r="BI93" s="59">
        <f t="shared" si="37"/>
        <v>0.104353</v>
      </c>
      <c r="BJ93" s="39" t="s">
        <v>88</v>
      </c>
      <c r="BK93" s="136">
        <v>50</v>
      </c>
      <c r="BL93" s="137">
        <v>50</v>
      </c>
      <c r="BM93" s="137">
        <v>0</v>
      </c>
      <c r="BN93" s="137">
        <v>30</v>
      </c>
      <c r="BO93" s="137">
        <v>0</v>
      </c>
      <c r="BP93" s="137">
        <v>20</v>
      </c>
      <c r="BQ93" s="138">
        <f t="shared" si="28"/>
        <v>100</v>
      </c>
      <c r="BR93" s="138">
        <f t="shared" si="29"/>
        <v>30</v>
      </c>
      <c r="BS93" s="138">
        <f t="shared" si="30"/>
        <v>20</v>
      </c>
      <c r="BT93" s="138">
        <f t="shared" si="31"/>
        <v>150</v>
      </c>
      <c r="BU93" s="27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8"/>
      <c r="DD93" s="8"/>
      <c r="DE93" s="8"/>
      <c r="DF93" s="8"/>
      <c r="DG93" s="8"/>
      <c r="DH93" s="8"/>
      <c r="DI93" s="8"/>
      <c r="DJ93" s="8"/>
    </row>
    <row r="94" spans="1:114" ht="13.5" hidden="1" customHeight="1">
      <c r="A94" s="54" t="s">
        <v>349</v>
      </c>
      <c r="B94" s="30" t="s">
        <v>350</v>
      </c>
      <c r="C94" s="28" t="s">
        <v>351</v>
      </c>
      <c r="D94" s="29" t="s">
        <v>295</v>
      </c>
      <c r="E94" s="28" t="s">
        <v>107</v>
      </c>
      <c r="F94" s="24" t="s">
        <v>108</v>
      </c>
      <c r="G94" s="27" t="s">
        <v>80</v>
      </c>
      <c r="H94" s="27" t="s">
        <v>80</v>
      </c>
      <c r="I94" s="31" t="s">
        <v>86</v>
      </c>
      <c r="J94" s="47" t="s">
        <v>87</v>
      </c>
      <c r="K94" s="112">
        <v>46</v>
      </c>
      <c r="L94" s="33">
        <v>31</v>
      </c>
      <c r="M94" s="33">
        <v>15</v>
      </c>
      <c r="N94" s="33">
        <v>0</v>
      </c>
      <c r="O94" s="106">
        <f t="shared" si="25"/>
        <v>196</v>
      </c>
      <c r="P94" s="33">
        <v>132</v>
      </c>
      <c r="Q94" s="33">
        <v>64</v>
      </c>
      <c r="R94" s="33">
        <v>0</v>
      </c>
      <c r="S94" s="106">
        <f t="shared" si="32"/>
        <v>31</v>
      </c>
      <c r="T94" s="33">
        <v>0</v>
      </c>
      <c r="U94" s="33">
        <v>23</v>
      </c>
      <c r="V94" s="33">
        <v>8</v>
      </c>
      <c r="W94" s="33">
        <v>0</v>
      </c>
      <c r="X94" s="33">
        <v>0</v>
      </c>
      <c r="Y94" s="33">
        <v>0</v>
      </c>
      <c r="Z94" s="106">
        <f t="shared" si="33"/>
        <v>15</v>
      </c>
      <c r="AA94" s="33">
        <v>0</v>
      </c>
      <c r="AB94" s="33">
        <v>13</v>
      </c>
      <c r="AC94" s="33">
        <v>2</v>
      </c>
      <c r="AD94" s="33">
        <v>0</v>
      </c>
      <c r="AE94" s="33">
        <v>0</v>
      </c>
      <c r="AF94" s="33">
        <v>0</v>
      </c>
      <c r="AG94" s="106">
        <f t="shared" si="34"/>
        <v>0</v>
      </c>
      <c r="AH94" s="33">
        <v>0</v>
      </c>
      <c r="AI94" s="33">
        <v>0</v>
      </c>
      <c r="AJ94" s="33">
        <v>0</v>
      </c>
      <c r="AK94" s="33">
        <v>0</v>
      </c>
      <c r="AL94" s="33">
        <v>0</v>
      </c>
      <c r="AM94" s="33">
        <v>0</v>
      </c>
      <c r="AN94" s="120">
        <f>(M94+N94)/K94</f>
        <v>0.32608695652173914</v>
      </c>
      <c r="AO94" s="120">
        <f t="shared" si="36"/>
        <v>0</v>
      </c>
      <c r="AP94" s="27" t="s">
        <v>93</v>
      </c>
      <c r="AQ94" s="27" t="s">
        <v>85</v>
      </c>
      <c r="AR94" s="58" t="s">
        <v>86</v>
      </c>
      <c r="AS94" s="47" t="s">
        <v>87</v>
      </c>
      <c r="AT94" s="35" t="s">
        <v>94</v>
      </c>
      <c r="AU94" s="47" t="s">
        <v>119</v>
      </c>
      <c r="AV94" s="36">
        <v>1.4477641299999999</v>
      </c>
      <c r="AW94" s="36"/>
      <c r="AX94" s="43"/>
      <c r="AY94" s="43">
        <f>3.15642586</f>
        <v>3.1564258600000001</v>
      </c>
      <c r="AZ94" s="37"/>
      <c r="BA94" s="37"/>
      <c r="BB94" s="37"/>
      <c r="BC94" s="123">
        <f t="shared" si="26"/>
        <v>4.6041899900000001</v>
      </c>
      <c r="BD94" s="24"/>
      <c r="BE94" s="24"/>
      <c r="BF94" s="24"/>
      <c r="BG94" s="24"/>
      <c r="BH94" s="124">
        <f t="shared" si="27"/>
        <v>4.6041899900000001</v>
      </c>
      <c r="BI94" s="45">
        <f t="shared" si="37"/>
        <v>0.10009108673913043</v>
      </c>
      <c r="BJ94" s="39" t="s">
        <v>102</v>
      </c>
      <c r="BK94" s="136">
        <v>30</v>
      </c>
      <c r="BL94" s="137">
        <v>5</v>
      </c>
      <c r="BM94" s="137">
        <v>50</v>
      </c>
      <c r="BN94" s="137">
        <v>70</v>
      </c>
      <c r="BO94" s="137">
        <v>0</v>
      </c>
      <c r="BP94" s="137">
        <v>20</v>
      </c>
      <c r="BQ94" s="138">
        <f t="shared" si="28"/>
        <v>35</v>
      </c>
      <c r="BR94" s="138">
        <f t="shared" si="29"/>
        <v>120</v>
      </c>
      <c r="BS94" s="138">
        <f t="shared" si="30"/>
        <v>20</v>
      </c>
      <c r="BT94" s="138">
        <f t="shared" si="31"/>
        <v>175</v>
      </c>
      <c r="BU94" s="55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8"/>
      <c r="DD94" s="8"/>
      <c r="DE94" s="8"/>
      <c r="DF94" s="8"/>
      <c r="DG94" s="8"/>
      <c r="DH94" s="8"/>
      <c r="DI94" s="8"/>
      <c r="DJ94" s="8"/>
    </row>
    <row r="95" spans="1:114" ht="13.5" hidden="1" customHeight="1">
      <c r="A95" s="24" t="s">
        <v>352</v>
      </c>
      <c r="B95" s="35" t="s">
        <v>510</v>
      </c>
      <c r="C95" s="35" t="s">
        <v>354</v>
      </c>
      <c r="D95" s="50" t="s">
        <v>313</v>
      </c>
      <c r="E95" s="28" t="s">
        <v>151</v>
      </c>
      <c r="F95" s="24" t="s">
        <v>108</v>
      </c>
      <c r="G95" s="47" t="s">
        <v>92</v>
      </c>
      <c r="H95" s="47" t="s">
        <v>92</v>
      </c>
      <c r="I95" s="31" t="s">
        <v>100</v>
      </c>
      <c r="J95" s="28" t="s">
        <v>87</v>
      </c>
      <c r="K95" s="109">
        <v>29</v>
      </c>
      <c r="L95" s="24">
        <v>19</v>
      </c>
      <c r="M95" s="24">
        <v>6</v>
      </c>
      <c r="N95" s="24">
        <v>4</v>
      </c>
      <c r="O95" s="106">
        <f t="shared" si="25"/>
        <v>128</v>
      </c>
      <c r="P95" s="33">
        <v>92</v>
      </c>
      <c r="Q95" s="33">
        <v>24</v>
      </c>
      <c r="R95" s="33">
        <v>12</v>
      </c>
      <c r="S95" s="106">
        <f t="shared" si="32"/>
        <v>19</v>
      </c>
      <c r="T95" s="33">
        <v>0</v>
      </c>
      <c r="U95" s="33">
        <v>7</v>
      </c>
      <c r="V95" s="33">
        <v>8</v>
      </c>
      <c r="W95" s="33">
        <v>4</v>
      </c>
      <c r="X95" s="33">
        <v>0</v>
      </c>
      <c r="Y95" s="33">
        <v>0</v>
      </c>
      <c r="Z95" s="106">
        <f t="shared" si="33"/>
        <v>6</v>
      </c>
      <c r="AA95" s="33">
        <v>0</v>
      </c>
      <c r="AB95" s="33">
        <v>3</v>
      </c>
      <c r="AC95" s="33">
        <v>3</v>
      </c>
      <c r="AD95" s="33">
        <v>0</v>
      </c>
      <c r="AE95" s="33">
        <v>0</v>
      </c>
      <c r="AF95" s="33">
        <v>0</v>
      </c>
      <c r="AG95" s="106">
        <f t="shared" si="34"/>
        <v>4</v>
      </c>
      <c r="AH95" s="33">
        <v>0</v>
      </c>
      <c r="AI95" s="33">
        <v>4</v>
      </c>
      <c r="AJ95" s="33">
        <v>0</v>
      </c>
      <c r="AK95" s="33">
        <v>0</v>
      </c>
      <c r="AL95" s="33">
        <v>0</v>
      </c>
      <c r="AM95" s="33">
        <v>0</v>
      </c>
      <c r="AN95" s="120">
        <f>(M95+N95)/K95</f>
        <v>0.34482758620689657</v>
      </c>
      <c r="AO95" s="120">
        <f t="shared" si="36"/>
        <v>0.13793103448275862</v>
      </c>
      <c r="AP95" s="27" t="s">
        <v>93</v>
      </c>
      <c r="AQ95" s="27" t="s">
        <v>85</v>
      </c>
      <c r="AR95" s="31" t="s">
        <v>100</v>
      </c>
      <c r="AS95" s="28" t="s">
        <v>87</v>
      </c>
      <c r="AT95" s="35" t="s">
        <v>82</v>
      </c>
      <c r="AU95" s="28" t="s">
        <v>134</v>
      </c>
      <c r="AV95" s="36">
        <v>0.38700000000000001</v>
      </c>
      <c r="AW95" s="43">
        <v>2.1294369999999998</v>
      </c>
      <c r="AX95" s="37"/>
      <c r="AY95" s="37"/>
      <c r="AZ95" s="37"/>
      <c r="BA95" s="37"/>
      <c r="BB95" s="37"/>
      <c r="BC95" s="123">
        <f t="shared" si="26"/>
        <v>2.5164369999999998</v>
      </c>
      <c r="BD95" s="24" t="s">
        <v>111</v>
      </c>
      <c r="BE95" s="44"/>
      <c r="BF95" s="44">
        <v>0.5</v>
      </c>
      <c r="BG95" s="49">
        <v>9.7999999999999997E-3</v>
      </c>
      <c r="BH95" s="124">
        <f t="shared" si="27"/>
        <v>3.0262369999999996</v>
      </c>
      <c r="BI95" s="45">
        <f t="shared" si="37"/>
        <v>0.10435299999999999</v>
      </c>
      <c r="BJ95" s="39" t="s">
        <v>102</v>
      </c>
      <c r="BK95" s="136">
        <v>50</v>
      </c>
      <c r="BL95" s="137">
        <v>45</v>
      </c>
      <c r="BM95" s="137">
        <v>50</v>
      </c>
      <c r="BN95" s="137">
        <v>30</v>
      </c>
      <c r="BO95" s="137">
        <v>20</v>
      </c>
      <c r="BP95" s="137">
        <v>20</v>
      </c>
      <c r="BQ95" s="138">
        <f t="shared" si="28"/>
        <v>95</v>
      </c>
      <c r="BR95" s="138">
        <f t="shared" si="29"/>
        <v>80</v>
      </c>
      <c r="BS95" s="138">
        <f t="shared" si="30"/>
        <v>40</v>
      </c>
      <c r="BT95" s="138">
        <f t="shared" si="31"/>
        <v>215</v>
      </c>
      <c r="BU95" s="55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</row>
    <row r="96" spans="1:114" ht="12.75" customHeight="1">
      <c r="A96" s="25" t="s">
        <v>355</v>
      </c>
      <c r="B96" s="30" t="s">
        <v>356</v>
      </c>
      <c r="C96" s="30" t="s">
        <v>357</v>
      </c>
      <c r="D96" s="30" t="s">
        <v>127</v>
      </c>
      <c r="E96" s="28" t="s">
        <v>78</v>
      </c>
      <c r="F96" s="25" t="s">
        <v>108</v>
      </c>
      <c r="G96" s="28" t="s">
        <v>80</v>
      </c>
      <c r="H96" s="28" t="s">
        <v>358</v>
      </c>
      <c r="I96" s="47" t="s">
        <v>158</v>
      </c>
      <c r="J96" s="47" t="s">
        <v>134</v>
      </c>
      <c r="K96" s="112">
        <v>45</v>
      </c>
      <c r="L96" s="24">
        <v>31</v>
      </c>
      <c r="M96" s="24">
        <v>14</v>
      </c>
      <c r="N96" s="33">
        <v>0</v>
      </c>
      <c r="O96" s="106">
        <f t="shared" si="25"/>
        <v>163</v>
      </c>
      <c r="P96" s="33">
        <v>114</v>
      </c>
      <c r="Q96" s="33">
        <v>49</v>
      </c>
      <c r="R96" s="33">
        <v>0</v>
      </c>
      <c r="S96" s="106">
        <f t="shared" si="32"/>
        <v>31</v>
      </c>
      <c r="T96" s="33">
        <v>6</v>
      </c>
      <c r="U96" s="33">
        <v>21</v>
      </c>
      <c r="V96" s="33">
        <v>4</v>
      </c>
      <c r="W96" s="33">
        <v>0</v>
      </c>
      <c r="X96" s="33">
        <v>0</v>
      </c>
      <c r="Y96" s="33">
        <v>0</v>
      </c>
      <c r="Z96" s="106">
        <f t="shared" si="33"/>
        <v>14</v>
      </c>
      <c r="AA96" s="33">
        <v>2</v>
      </c>
      <c r="AB96" s="33">
        <v>12</v>
      </c>
      <c r="AC96" s="33">
        <v>0</v>
      </c>
      <c r="AD96" s="33">
        <v>0</v>
      </c>
      <c r="AE96" s="33">
        <v>0</v>
      </c>
      <c r="AF96" s="33">
        <v>0</v>
      </c>
      <c r="AG96" s="106">
        <f t="shared" si="34"/>
        <v>0</v>
      </c>
      <c r="AH96" s="33">
        <v>0</v>
      </c>
      <c r="AI96" s="33">
        <v>0</v>
      </c>
      <c r="AJ96" s="33">
        <v>0</v>
      </c>
      <c r="AK96" s="33">
        <v>0</v>
      </c>
      <c r="AL96" s="33">
        <v>0</v>
      </c>
      <c r="AM96" s="33">
        <v>0</v>
      </c>
      <c r="AN96" s="120">
        <f>(M96+N96)/K96</f>
        <v>0.31111111111111112</v>
      </c>
      <c r="AO96" s="120">
        <f t="shared" si="36"/>
        <v>0</v>
      </c>
      <c r="AP96" s="27" t="s">
        <v>93</v>
      </c>
      <c r="AQ96" s="29" t="s">
        <v>85</v>
      </c>
      <c r="AR96" s="35" t="s">
        <v>158</v>
      </c>
      <c r="AS96" s="35" t="s">
        <v>134</v>
      </c>
      <c r="AT96" s="35" t="s">
        <v>82</v>
      </c>
      <c r="AU96" s="35" t="s">
        <v>101</v>
      </c>
      <c r="AV96" s="36">
        <v>1.90934812</v>
      </c>
      <c r="AW96" s="36">
        <v>2.9620000000000002</v>
      </c>
      <c r="AX96" s="37"/>
      <c r="AY96" s="37"/>
      <c r="AZ96" s="37"/>
      <c r="BA96" s="37"/>
      <c r="BB96" s="37"/>
      <c r="BC96" s="123">
        <f t="shared" si="26"/>
        <v>4.8713481200000004</v>
      </c>
      <c r="BD96" s="36" t="s">
        <v>111</v>
      </c>
      <c r="BE96" s="49"/>
      <c r="BF96" s="49"/>
      <c r="BG96" s="49"/>
      <c r="BH96" s="124">
        <f t="shared" si="27"/>
        <v>4.8713481200000004</v>
      </c>
      <c r="BI96" s="45">
        <f t="shared" si="37"/>
        <v>0.10825218044444446</v>
      </c>
      <c r="BJ96" s="39" t="s">
        <v>102</v>
      </c>
      <c r="BK96" s="136">
        <v>40</v>
      </c>
      <c r="BL96" s="137">
        <v>10</v>
      </c>
      <c r="BM96" s="137">
        <v>80</v>
      </c>
      <c r="BN96" s="137">
        <v>70</v>
      </c>
      <c r="BO96" s="137">
        <v>20</v>
      </c>
      <c r="BP96" s="137">
        <v>10</v>
      </c>
      <c r="BQ96" s="138">
        <f t="shared" si="28"/>
        <v>50</v>
      </c>
      <c r="BR96" s="138">
        <f t="shared" si="29"/>
        <v>150</v>
      </c>
      <c r="BS96" s="138">
        <f t="shared" si="30"/>
        <v>30</v>
      </c>
      <c r="BT96" s="138">
        <f t="shared" si="31"/>
        <v>230</v>
      </c>
      <c r="BU96" s="27"/>
      <c r="BV96" s="9"/>
      <c r="BW96" s="9"/>
      <c r="BX96" s="9"/>
      <c r="BY96" s="9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</row>
    <row r="97" spans="1:114" ht="12.75" customHeight="1">
      <c r="A97" s="25" t="s">
        <v>359</v>
      </c>
      <c r="B97" s="30" t="s">
        <v>360</v>
      </c>
      <c r="C97" s="58" t="s">
        <v>357</v>
      </c>
      <c r="D97" s="30" t="s">
        <v>127</v>
      </c>
      <c r="E97" s="28" t="s">
        <v>78</v>
      </c>
      <c r="F97" s="25" t="s">
        <v>108</v>
      </c>
      <c r="G97" s="30" t="s">
        <v>92</v>
      </c>
      <c r="H97" s="30" t="s">
        <v>92</v>
      </c>
      <c r="I97" s="58" t="s">
        <v>213</v>
      </c>
      <c r="J97" s="47" t="s">
        <v>134</v>
      </c>
      <c r="K97" s="107">
        <v>44</v>
      </c>
      <c r="L97" s="53">
        <v>0</v>
      </c>
      <c r="M97" s="53">
        <v>30</v>
      </c>
      <c r="N97" s="33">
        <v>14</v>
      </c>
      <c r="O97" s="106">
        <f t="shared" si="25"/>
        <v>128</v>
      </c>
      <c r="P97" s="33">
        <v>0</v>
      </c>
      <c r="Q97" s="33">
        <v>82</v>
      </c>
      <c r="R97" s="33">
        <v>46</v>
      </c>
      <c r="S97" s="106">
        <f t="shared" si="32"/>
        <v>0</v>
      </c>
      <c r="T97" s="33">
        <v>0</v>
      </c>
      <c r="U97" s="33">
        <v>0</v>
      </c>
      <c r="V97" s="33">
        <v>0</v>
      </c>
      <c r="W97" s="33">
        <v>0</v>
      </c>
      <c r="X97" s="33">
        <v>0</v>
      </c>
      <c r="Y97" s="33">
        <v>0</v>
      </c>
      <c r="Z97" s="106">
        <f t="shared" si="33"/>
        <v>30</v>
      </c>
      <c r="AA97" s="33">
        <v>18</v>
      </c>
      <c r="AB97" s="33">
        <v>10</v>
      </c>
      <c r="AC97" s="33">
        <v>2</v>
      </c>
      <c r="AD97" s="33">
        <v>0</v>
      </c>
      <c r="AE97" s="33">
        <v>0</v>
      </c>
      <c r="AF97" s="33">
        <v>0</v>
      </c>
      <c r="AG97" s="106">
        <f t="shared" si="34"/>
        <v>14</v>
      </c>
      <c r="AH97" s="33">
        <v>0</v>
      </c>
      <c r="AI97" s="33">
        <v>14</v>
      </c>
      <c r="AJ97" s="33">
        <v>0</v>
      </c>
      <c r="AK97" s="33">
        <v>0</v>
      </c>
      <c r="AL97" s="33">
        <v>0</v>
      </c>
      <c r="AM97" s="33">
        <v>0</v>
      </c>
      <c r="AN97" s="120">
        <f>(Z97+AG97)/K97</f>
        <v>1</v>
      </c>
      <c r="AO97" s="120">
        <f t="shared" si="36"/>
        <v>0.31818181818181818</v>
      </c>
      <c r="AP97" s="27" t="s">
        <v>93</v>
      </c>
      <c r="AQ97" s="27" t="s">
        <v>85</v>
      </c>
      <c r="AR97" s="58" t="s">
        <v>97</v>
      </c>
      <c r="AS97" s="58" t="s">
        <v>121</v>
      </c>
      <c r="AT97" s="58" t="s">
        <v>100</v>
      </c>
      <c r="AU97" s="58" t="s">
        <v>98</v>
      </c>
      <c r="AV97" s="36">
        <v>3.3519188</v>
      </c>
      <c r="AW97" s="43"/>
      <c r="AX97" s="43"/>
      <c r="AY97" s="43"/>
      <c r="AZ97" s="37"/>
      <c r="BA97" s="37"/>
      <c r="BB97" s="37"/>
      <c r="BC97" s="123">
        <f t="shared" si="26"/>
        <v>3.3519188</v>
      </c>
      <c r="BD97" s="36" t="s">
        <v>111</v>
      </c>
      <c r="BE97" s="44"/>
      <c r="BF97" s="44"/>
      <c r="BG97" s="44"/>
      <c r="BH97" s="124">
        <f t="shared" si="27"/>
        <v>3.3519188</v>
      </c>
      <c r="BI97" s="45">
        <f t="shared" si="37"/>
        <v>7.6179972727272727E-2</v>
      </c>
      <c r="BJ97" s="39" t="s">
        <v>102</v>
      </c>
      <c r="BK97" s="136">
        <v>40</v>
      </c>
      <c r="BL97" s="137">
        <v>10</v>
      </c>
      <c r="BM97" s="137">
        <v>80</v>
      </c>
      <c r="BN97" s="137">
        <v>70</v>
      </c>
      <c r="BO97" s="137">
        <v>0</v>
      </c>
      <c r="BP97" s="137">
        <v>30</v>
      </c>
      <c r="BQ97" s="138">
        <f t="shared" si="28"/>
        <v>50</v>
      </c>
      <c r="BR97" s="138">
        <f t="shared" si="29"/>
        <v>150</v>
      </c>
      <c r="BS97" s="138">
        <f t="shared" si="30"/>
        <v>30</v>
      </c>
      <c r="BT97" s="138">
        <f t="shared" si="31"/>
        <v>230</v>
      </c>
      <c r="BU97" s="35"/>
      <c r="BV97" s="8"/>
      <c r="BW97" s="8"/>
      <c r="BX97" s="8"/>
      <c r="BY97" s="57"/>
      <c r="BZ97" s="57"/>
      <c r="CA97" s="57"/>
      <c r="CB97" s="57"/>
      <c r="CC97" s="57"/>
      <c r="CD97" s="57"/>
      <c r="CE97" s="57"/>
      <c r="CF97" s="57"/>
      <c r="CG97" s="57"/>
      <c r="CH97" s="57"/>
      <c r="CI97" s="57"/>
      <c r="CJ97" s="57"/>
      <c r="CK97" s="57"/>
      <c r="CL97" s="57"/>
      <c r="CM97" s="57"/>
      <c r="CN97" s="57"/>
      <c r="CO97" s="57"/>
      <c r="CP97" s="57"/>
      <c r="CQ97" s="57"/>
      <c r="CR97" s="57"/>
      <c r="CS97" s="57"/>
      <c r="CT97" s="57"/>
      <c r="CU97" s="57"/>
      <c r="CV97" s="57"/>
      <c r="CW97" s="57"/>
      <c r="CX97" s="57"/>
      <c r="CY97" s="57"/>
      <c r="CZ97" s="57"/>
      <c r="DA97" s="57"/>
      <c r="DB97" s="57"/>
      <c r="DC97" s="57"/>
      <c r="DD97" s="57"/>
      <c r="DE97" s="57"/>
      <c r="DF97" s="57"/>
      <c r="DG97" s="57"/>
      <c r="DH97" s="57"/>
      <c r="DI97" s="57"/>
      <c r="DJ97" s="57"/>
    </row>
    <row r="98" spans="1:114" ht="13.5" customHeight="1">
      <c r="A98" s="26" t="s">
        <v>361</v>
      </c>
      <c r="B98" s="73" t="s">
        <v>362</v>
      </c>
      <c r="C98" s="73" t="s">
        <v>357</v>
      </c>
      <c r="D98" s="29" t="s">
        <v>127</v>
      </c>
      <c r="E98" s="27" t="s">
        <v>78</v>
      </c>
      <c r="F98" s="26" t="s">
        <v>108</v>
      </c>
      <c r="G98" s="35" t="s">
        <v>92</v>
      </c>
      <c r="H98" s="35" t="s">
        <v>92</v>
      </c>
      <c r="I98" s="31" t="s">
        <v>109</v>
      </c>
      <c r="J98" s="28" t="s">
        <v>87</v>
      </c>
      <c r="K98" s="114">
        <v>10</v>
      </c>
      <c r="L98" s="33">
        <v>7</v>
      </c>
      <c r="M98" s="33">
        <v>2</v>
      </c>
      <c r="N98" s="33">
        <v>1</v>
      </c>
      <c r="O98" s="106">
        <f t="shared" si="25"/>
        <v>43</v>
      </c>
      <c r="P98" s="33">
        <v>31</v>
      </c>
      <c r="Q98" s="33">
        <v>8</v>
      </c>
      <c r="R98" s="33">
        <v>4</v>
      </c>
      <c r="S98" s="106">
        <f t="shared" si="32"/>
        <v>7</v>
      </c>
      <c r="T98" s="33">
        <v>0</v>
      </c>
      <c r="U98" s="33">
        <v>4</v>
      </c>
      <c r="V98" s="33">
        <v>3</v>
      </c>
      <c r="W98" s="33">
        <v>0</v>
      </c>
      <c r="X98" s="33">
        <v>0</v>
      </c>
      <c r="Y98" s="33">
        <v>0</v>
      </c>
      <c r="Z98" s="106">
        <f t="shared" si="33"/>
        <v>2</v>
      </c>
      <c r="AA98" s="33">
        <v>0</v>
      </c>
      <c r="AB98" s="33">
        <v>2</v>
      </c>
      <c r="AC98" s="33">
        <v>0</v>
      </c>
      <c r="AD98" s="33">
        <v>0</v>
      </c>
      <c r="AE98" s="33">
        <v>0</v>
      </c>
      <c r="AF98" s="33">
        <v>0</v>
      </c>
      <c r="AG98" s="106">
        <f t="shared" si="34"/>
        <v>1</v>
      </c>
      <c r="AH98" s="33">
        <v>0</v>
      </c>
      <c r="AI98" s="33">
        <v>1</v>
      </c>
      <c r="AJ98" s="33">
        <v>0</v>
      </c>
      <c r="AK98" s="33">
        <v>0</v>
      </c>
      <c r="AL98" s="33">
        <v>0</v>
      </c>
      <c r="AM98" s="33">
        <v>0</v>
      </c>
      <c r="AN98" s="120">
        <f>(Z98+AG98)/K98</f>
        <v>0.3</v>
      </c>
      <c r="AO98" s="120">
        <f t="shared" si="36"/>
        <v>0.1</v>
      </c>
      <c r="AP98" s="27" t="s">
        <v>93</v>
      </c>
      <c r="AQ98" s="27" t="s">
        <v>85</v>
      </c>
      <c r="AR98" s="35" t="s">
        <v>109</v>
      </c>
      <c r="AS98" s="35" t="s">
        <v>87</v>
      </c>
      <c r="AT98" s="35" t="s">
        <v>94</v>
      </c>
      <c r="AU98" s="35" t="s">
        <v>87</v>
      </c>
      <c r="AV98" s="36">
        <v>0</v>
      </c>
      <c r="AW98" s="36"/>
      <c r="AX98" s="36"/>
      <c r="AZ98" s="36">
        <v>1.0435300000000001</v>
      </c>
      <c r="BA98" s="37"/>
      <c r="BB98" s="37"/>
      <c r="BC98" s="123">
        <f t="shared" si="26"/>
        <v>1.0435300000000001</v>
      </c>
      <c r="BD98" s="24"/>
      <c r="BE98" s="154"/>
      <c r="BF98" s="154"/>
      <c r="BG98" s="44"/>
      <c r="BH98" s="124">
        <f t="shared" si="27"/>
        <v>1.0435300000000001</v>
      </c>
      <c r="BI98" s="45">
        <f t="shared" si="37"/>
        <v>0.104353</v>
      </c>
      <c r="BJ98" s="39" t="s">
        <v>88</v>
      </c>
      <c r="BK98" s="136">
        <v>40</v>
      </c>
      <c r="BL98" s="137">
        <v>10</v>
      </c>
      <c r="BM98" s="137">
        <v>0</v>
      </c>
      <c r="BN98" s="137">
        <v>30</v>
      </c>
      <c r="BO98" s="137">
        <v>0</v>
      </c>
      <c r="BP98" s="137">
        <v>20</v>
      </c>
      <c r="BQ98" s="138">
        <f t="shared" si="28"/>
        <v>50</v>
      </c>
      <c r="BR98" s="138">
        <f t="shared" si="29"/>
        <v>30</v>
      </c>
      <c r="BS98" s="138">
        <f t="shared" si="30"/>
        <v>20</v>
      </c>
      <c r="BT98" s="138">
        <f t="shared" si="31"/>
        <v>100</v>
      </c>
      <c r="BU98" s="55"/>
      <c r="BV98" s="8"/>
      <c r="BW98" s="8"/>
      <c r="BX98" s="8"/>
      <c r="BY98" s="40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8"/>
      <c r="DD98" s="8"/>
      <c r="DE98" s="8"/>
      <c r="DF98" s="8"/>
      <c r="DG98" s="8"/>
      <c r="DH98" s="8"/>
      <c r="DI98" s="8"/>
      <c r="DJ98" s="8"/>
    </row>
    <row r="99" spans="1:114" ht="13.5" customHeight="1">
      <c r="A99" s="155" t="s">
        <v>363</v>
      </c>
      <c r="B99" s="47" t="s">
        <v>364</v>
      </c>
      <c r="C99" s="47" t="s">
        <v>365</v>
      </c>
      <c r="D99" s="29" t="s">
        <v>127</v>
      </c>
      <c r="E99" s="27" t="s">
        <v>78</v>
      </c>
      <c r="F99" s="26" t="s">
        <v>108</v>
      </c>
      <c r="G99" s="35" t="s">
        <v>91</v>
      </c>
      <c r="H99" s="35" t="s">
        <v>92</v>
      </c>
      <c r="I99" s="31" t="s">
        <v>210</v>
      </c>
      <c r="J99" s="28" t="s">
        <v>99</v>
      </c>
      <c r="K99" s="109">
        <v>51</v>
      </c>
      <c r="L99" s="33">
        <v>34</v>
      </c>
      <c r="M99" s="33">
        <v>14</v>
      </c>
      <c r="N99" s="74">
        <v>3</v>
      </c>
      <c r="O99" s="106">
        <f t="shared" si="25"/>
        <v>200</v>
      </c>
      <c r="P99" s="33">
        <v>144</v>
      </c>
      <c r="Q99" s="33">
        <v>44</v>
      </c>
      <c r="R99" s="33">
        <v>12</v>
      </c>
      <c r="S99" s="106">
        <f t="shared" si="32"/>
        <v>34</v>
      </c>
      <c r="T99" s="33">
        <v>2</v>
      </c>
      <c r="U99" s="33">
        <v>22</v>
      </c>
      <c r="V99" s="33">
        <v>8</v>
      </c>
      <c r="W99" s="33">
        <v>2</v>
      </c>
      <c r="X99" s="33">
        <v>0</v>
      </c>
      <c r="Y99" s="33">
        <v>0</v>
      </c>
      <c r="Z99" s="106">
        <f t="shared" si="33"/>
        <v>14</v>
      </c>
      <c r="AA99" s="33">
        <v>6</v>
      </c>
      <c r="AB99" s="33">
        <v>8</v>
      </c>
      <c r="AC99" s="33">
        <v>0</v>
      </c>
      <c r="AD99" s="33">
        <v>0</v>
      </c>
      <c r="AE99" s="33">
        <v>0</v>
      </c>
      <c r="AF99" s="33">
        <v>0</v>
      </c>
      <c r="AG99" s="106">
        <f t="shared" si="34"/>
        <v>3</v>
      </c>
      <c r="AH99" s="33">
        <v>0</v>
      </c>
      <c r="AI99" s="33">
        <v>3</v>
      </c>
      <c r="AJ99" s="33">
        <v>0</v>
      </c>
      <c r="AK99" s="33">
        <v>0</v>
      </c>
      <c r="AL99" s="33">
        <v>0</v>
      </c>
      <c r="AM99" s="33">
        <v>0</v>
      </c>
      <c r="AN99" s="120">
        <f>(M99+N99)/K99</f>
        <v>0.33333333333333331</v>
      </c>
      <c r="AO99" s="120">
        <f t="shared" si="36"/>
        <v>5.8823529411764705E-2</v>
      </c>
      <c r="AP99" s="27" t="s">
        <v>93</v>
      </c>
      <c r="AQ99" s="27" t="s">
        <v>85</v>
      </c>
      <c r="AR99" s="35" t="s">
        <v>210</v>
      </c>
      <c r="AS99" s="35" t="s">
        <v>98</v>
      </c>
      <c r="AT99" s="35" t="s">
        <v>82</v>
      </c>
      <c r="AU99" s="35" t="s">
        <v>101</v>
      </c>
      <c r="AV99" s="36">
        <v>4.2307753000000003</v>
      </c>
      <c r="AW99" s="36"/>
      <c r="AX99" s="36"/>
      <c r="AY99" s="36"/>
      <c r="AZ99" s="37"/>
      <c r="BA99" s="37"/>
      <c r="BB99" s="37"/>
      <c r="BC99" s="123">
        <f t="shared" si="26"/>
        <v>4.2307753000000003</v>
      </c>
      <c r="BD99" s="24" t="s">
        <v>111</v>
      </c>
      <c r="BE99" s="154"/>
      <c r="BF99" s="154"/>
      <c r="BG99" s="44">
        <v>8.1499999999999993E-3</v>
      </c>
      <c r="BH99" s="124">
        <f t="shared" si="27"/>
        <v>4.2389253</v>
      </c>
      <c r="BI99" s="156">
        <f t="shared" si="37"/>
        <v>8.3116182352941173E-2</v>
      </c>
      <c r="BJ99" s="39" t="s">
        <v>102</v>
      </c>
      <c r="BK99" s="136">
        <v>40</v>
      </c>
      <c r="BL99" s="137">
        <v>10</v>
      </c>
      <c r="BM99" s="137">
        <v>80</v>
      </c>
      <c r="BN99" s="137">
        <v>70</v>
      </c>
      <c r="BO99" s="137">
        <v>0</v>
      </c>
      <c r="BP99" s="137">
        <v>20</v>
      </c>
      <c r="BQ99" s="138">
        <f t="shared" si="28"/>
        <v>50</v>
      </c>
      <c r="BR99" s="138">
        <f t="shared" si="29"/>
        <v>150</v>
      </c>
      <c r="BS99" s="138">
        <f t="shared" si="30"/>
        <v>20</v>
      </c>
      <c r="BT99" s="138">
        <f t="shared" si="31"/>
        <v>220</v>
      </c>
      <c r="BU99" s="55"/>
      <c r="BV99" s="8"/>
      <c r="BW99" s="8"/>
      <c r="BX99" s="8"/>
      <c r="BY99" s="40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8"/>
      <c r="DD99" s="8"/>
      <c r="DE99" s="8"/>
      <c r="DF99" s="8"/>
      <c r="DG99" s="8"/>
      <c r="DH99" s="8"/>
      <c r="DI99" s="8"/>
      <c r="DJ99" s="8"/>
    </row>
    <row r="100" spans="1:114" ht="12.75">
      <c r="A100" s="155" t="s">
        <v>366</v>
      </c>
      <c r="B100" s="29" t="s">
        <v>367</v>
      </c>
      <c r="C100" s="29" t="s">
        <v>365</v>
      </c>
      <c r="D100" s="29" t="s">
        <v>127</v>
      </c>
      <c r="E100" s="28" t="s">
        <v>78</v>
      </c>
      <c r="F100" s="25" t="s">
        <v>108</v>
      </c>
      <c r="G100" s="27" t="s">
        <v>80</v>
      </c>
      <c r="H100" s="27" t="s">
        <v>358</v>
      </c>
      <c r="I100" s="31" t="s">
        <v>86</v>
      </c>
      <c r="J100" s="28" t="s">
        <v>101</v>
      </c>
      <c r="K100" s="116">
        <v>15</v>
      </c>
      <c r="L100" s="33">
        <v>10</v>
      </c>
      <c r="M100" s="33">
        <v>4</v>
      </c>
      <c r="N100" s="33">
        <v>1</v>
      </c>
      <c r="O100" s="106">
        <f t="shared" si="25"/>
        <v>49</v>
      </c>
      <c r="P100" s="33">
        <v>26</v>
      </c>
      <c r="Q100" s="33">
        <v>19</v>
      </c>
      <c r="R100" s="33">
        <v>4</v>
      </c>
      <c r="S100" s="106">
        <f t="shared" si="32"/>
        <v>10</v>
      </c>
      <c r="T100" s="33">
        <v>8</v>
      </c>
      <c r="U100" s="33">
        <v>0</v>
      </c>
      <c r="V100" s="33">
        <v>2</v>
      </c>
      <c r="W100" s="33">
        <v>0</v>
      </c>
      <c r="X100" s="33">
        <v>0</v>
      </c>
      <c r="Y100" s="33">
        <v>0</v>
      </c>
      <c r="Z100" s="106">
        <f t="shared" si="33"/>
        <v>4</v>
      </c>
      <c r="AA100" s="33">
        <v>0</v>
      </c>
      <c r="AB100" s="33">
        <v>3</v>
      </c>
      <c r="AC100" s="33">
        <v>0</v>
      </c>
      <c r="AD100" s="33">
        <v>1</v>
      </c>
      <c r="AE100" s="33">
        <v>0</v>
      </c>
      <c r="AF100" s="33">
        <v>0</v>
      </c>
      <c r="AG100" s="106">
        <f t="shared" si="34"/>
        <v>1</v>
      </c>
      <c r="AH100" s="33">
        <v>0</v>
      </c>
      <c r="AI100" s="33">
        <v>1</v>
      </c>
      <c r="AJ100" s="33">
        <v>0</v>
      </c>
      <c r="AK100" s="33">
        <v>0</v>
      </c>
      <c r="AL100" s="33">
        <v>0</v>
      </c>
      <c r="AM100" s="33">
        <v>0</v>
      </c>
      <c r="AN100" s="120">
        <f>(M100+N100)/K100</f>
        <v>0.33333333333333331</v>
      </c>
      <c r="AO100" s="120">
        <f t="shared" si="36"/>
        <v>6.6666666666666666E-2</v>
      </c>
      <c r="AP100" s="27" t="s">
        <v>93</v>
      </c>
      <c r="AQ100" s="27" t="s">
        <v>85</v>
      </c>
      <c r="AR100" s="35" t="s">
        <v>86</v>
      </c>
      <c r="AS100" s="27" t="s">
        <v>101</v>
      </c>
      <c r="AT100" s="35" t="s">
        <v>94</v>
      </c>
      <c r="AU100" s="27" t="s">
        <v>83</v>
      </c>
      <c r="AV100" s="36">
        <v>0</v>
      </c>
      <c r="AW100" s="43"/>
      <c r="AX100" s="43"/>
      <c r="AY100" s="43">
        <v>1.5</v>
      </c>
      <c r="AZ100" s="37"/>
      <c r="BA100" s="37"/>
      <c r="BB100" s="37"/>
      <c r="BC100" s="123">
        <f t="shared" si="26"/>
        <v>1.5</v>
      </c>
      <c r="BD100" s="36"/>
      <c r="BE100" s="157"/>
      <c r="BF100" s="157"/>
      <c r="BG100" s="49"/>
      <c r="BH100" s="124">
        <f t="shared" si="27"/>
        <v>1.5</v>
      </c>
      <c r="BI100" s="156">
        <f t="shared" si="37"/>
        <v>0.1</v>
      </c>
      <c r="BJ100" s="39" t="s">
        <v>88</v>
      </c>
      <c r="BK100" s="136">
        <v>40</v>
      </c>
      <c r="BL100" s="137">
        <v>10</v>
      </c>
      <c r="BM100" s="137">
        <v>50</v>
      </c>
      <c r="BN100" s="137">
        <v>30</v>
      </c>
      <c r="BO100" s="137">
        <v>20</v>
      </c>
      <c r="BP100" s="137">
        <v>10</v>
      </c>
      <c r="BQ100" s="138">
        <f t="shared" si="28"/>
        <v>50</v>
      </c>
      <c r="BR100" s="138">
        <f t="shared" si="29"/>
        <v>80</v>
      </c>
      <c r="BS100" s="138">
        <f t="shared" si="30"/>
        <v>30</v>
      </c>
      <c r="BT100" s="138">
        <f t="shared" si="31"/>
        <v>160</v>
      </c>
      <c r="BU100" s="27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8"/>
      <c r="DD100" s="8"/>
      <c r="DE100" s="8"/>
      <c r="DF100" s="8"/>
      <c r="DG100" s="8"/>
      <c r="DH100" s="8"/>
      <c r="DI100" s="8"/>
      <c r="DJ100" s="8"/>
    </row>
    <row r="101" spans="1:114" ht="13.5" hidden="1" customHeight="1">
      <c r="A101" s="25" t="s">
        <v>368</v>
      </c>
      <c r="B101" s="29" t="s">
        <v>369</v>
      </c>
      <c r="C101" s="29" t="s">
        <v>370</v>
      </c>
      <c r="D101" s="29" t="s">
        <v>106</v>
      </c>
      <c r="E101" s="28" t="s">
        <v>107</v>
      </c>
      <c r="F101" s="25" t="s">
        <v>79</v>
      </c>
      <c r="G101" s="27" t="s">
        <v>80</v>
      </c>
      <c r="H101" s="27" t="s">
        <v>80</v>
      </c>
      <c r="I101" s="31" t="s">
        <v>109</v>
      </c>
      <c r="J101" s="28" t="s">
        <v>87</v>
      </c>
      <c r="K101" s="116">
        <v>0</v>
      </c>
      <c r="L101" s="33">
        <v>10</v>
      </c>
      <c r="M101" s="33">
        <v>6</v>
      </c>
      <c r="N101" s="33">
        <v>1</v>
      </c>
      <c r="O101" s="106">
        <f t="shared" si="25"/>
        <v>70</v>
      </c>
      <c r="P101" s="33">
        <v>44</v>
      </c>
      <c r="Q101" s="33">
        <v>26</v>
      </c>
      <c r="R101" s="33">
        <v>0</v>
      </c>
      <c r="S101" s="106">
        <v>0</v>
      </c>
      <c r="T101" s="33">
        <v>0</v>
      </c>
      <c r="U101" s="33">
        <v>7</v>
      </c>
      <c r="V101" s="33">
        <v>3</v>
      </c>
      <c r="W101" s="33">
        <v>0</v>
      </c>
      <c r="X101" s="33">
        <v>0</v>
      </c>
      <c r="Y101" s="33">
        <v>0</v>
      </c>
      <c r="Z101" s="106">
        <v>0</v>
      </c>
      <c r="AA101" s="33">
        <v>0</v>
      </c>
      <c r="AB101" s="33">
        <v>5</v>
      </c>
      <c r="AC101" s="33">
        <v>0</v>
      </c>
      <c r="AD101" s="33">
        <v>1</v>
      </c>
      <c r="AE101" s="33">
        <v>0</v>
      </c>
      <c r="AF101" s="33">
        <v>0</v>
      </c>
      <c r="AG101" s="106">
        <v>0</v>
      </c>
      <c r="AH101" s="33">
        <v>0</v>
      </c>
      <c r="AI101" s="33">
        <v>1</v>
      </c>
      <c r="AJ101" s="33">
        <v>0</v>
      </c>
      <c r="AK101" s="33">
        <v>0</v>
      </c>
      <c r="AL101" s="33">
        <v>0</v>
      </c>
      <c r="AM101" s="33">
        <v>0</v>
      </c>
      <c r="AN101" s="120">
        <f>(M101+N101)/BV101</f>
        <v>0.41176470588235292</v>
      </c>
      <c r="AO101" s="120">
        <f>N101/BV101</f>
        <v>5.8823529411764705E-2</v>
      </c>
      <c r="AP101" s="27" t="s">
        <v>93</v>
      </c>
      <c r="AQ101" s="27" t="s">
        <v>85</v>
      </c>
      <c r="AR101" s="35" t="s">
        <v>109</v>
      </c>
      <c r="AS101" s="27" t="s">
        <v>87</v>
      </c>
      <c r="AT101" s="35" t="s">
        <v>120</v>
      </c>
      <c r="AU101" s="27" t="s">
        <v>99</v>
      </c>
      <c r="AV101" s="36">
        <v>0</v>
      </c>
      <c r="AW101" s="43"/>
      <c r="AX101" s="43"/>
      <c r="AY101" s="43"/>
      <c r="AZ101" s="43">
        <v>1.665</v>
      </c>
      <c r="BA101" s="37"/>
      <c r="BB101" s="37"/>
      <c r="BC101" s="123">
        <f t="shared" si="26"/>
        <v>1.665</v>
      </c>
      <c r="BD101" s="36"/>
      <c r="BE101" s="49"/>
      <c r="BF101" s="49"/>
      <c r="BG101" s="49"/>
      <c r="BH101" s="124">
        <f t="shared" si="27"/>
        <v>1.665</v>
      </c>
      <c r="BI101" s="45">
        <f>BH101/BV101</f>
        <v>9.794117647058824E-2</v>
      </c>
      <c r="BJ101" s="39" t="s">
        <v>88</v>
      </c>
      <c r="BK101" s="136">
        <v>30</v>
      </c>
      <c r="BL101" s="137">
        <v>35</v>
      </c>
      <c r="BM101" s="137">
        <v>10</v>
      </c>
      <c r="BN101" s="137">
        <v>30</v>
      </c>
      <c r="BO101" s="137">
        <v>0</v>
      </c>
      <c r="BP101" s="137">
        <v>20</v>
      </c>
      <c r="BQ101" s="138">
        <f t="shared" si="28"/>
        <v>65</v>
      </c>
      <c r="BR101" s="138">
        <f t="shared" si="29"/>
        <v>40</v>
      </c>
      <c r="BS101" s="138">
        <f t="shared" si="30"/>
        <v>20</v>
      </c>
      <c r="BT101" s="138">
        <f t="shared" si="31"/>
        <v>125</v>
      </c>
      <c r="BU101" s="27" t="s">
        <v>371</v>
      </c>
      <c r="BV101" s="202">
        <v>17</v>
      </c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8"/>
      <c r="DD101" s="8"/>
      <c r="DE101" s="8"/>
      <c r="DF101" s="8"/>
      <c r="DG101" s="8"/>
      <c r="DH101" s="8"/>
      <c r="DI101" s="8"/>
      <c r="DJ101" s="8"/>
    </row>
    <row r="102" spans="1:114" ht="12.75" customHeight="1">
      <c r="A102" s="25" t="s">
        <v>372</v>
      </c>
      <c r="B102" s="75" t="s">
        <v>373</v>
      </c>
      <c r="C102" s="75" t="s">
        <v>374</v>
      </c>
      <c r="D102" s="29" t="s">
        <v>127</v>
      </c>
      <c r="E102" s="28" t="s">
        <v>78</v>
      </c>
      <c r="F102" s="25" t="s">
        <v>79</v>
      </c>
      <c r="G102" s="35" t="s">
        <v>80</v>
      </c>
      <c r="H102" s="35" t="s">
        <v>80</v>
      </c>
      <c r="I102" s="31" t="s">
        <v>86</v>
      </c>
      <c r="J102" s="30" t="s">
        <v>134</v>
      </c>
      <c r="K102" s="109">
        <v>20</v>
      </c>
      <c r="L102" s="33">
        <v>13</v>
      </c>
      <c r="M102" s="33">
        <v>6</v>
      </c>
      <c r="N102" s="33">
        <v>1</v>
      </c>
      <c r="O102" s="106">
        <f t="shared" si="25"/>
        <v>95</v>
      </c>
      <c r="P102" s="33">
        <v>59</v>
      </c>
      <c r="Q102" s="33">
        <v>32</v>
      </c>
      <c r="R102" s="33">
        <v>4</v>
      </c>
      <c r="S102" s="106">
        <f>SUM(T102:Y102)</f>
        <v>13</v>
      </c>
      <c r="T102" s="33">
        <v>0</v>
      </c>
      <c r="U102" s="33">
        <v>6</v>
      </c>
      <c r="V102" s="33">
        <v>7</v>
      </c>
      <c r="W102" s="33">
        <v>0</v>
      </c>
      <c r="X102" s="33">
        <v>0</v>
      </c>
      <c r="Y102" s="33">
        <v>0</v>
      </c>
      <c r="Z102" s="106">
        <f t="shared" ref="Z102:Z109" si="38">SUM(AA102:AF102)</f>
        <v>6</v>
      </c>
      <c r="AA102" s="33">
        <v>0</v>
      </c>
      <c r="AB102" s="33">
        <v>2</v>
      </c>
      <c r="AC102" s="33">
        <v>2</v>
      </c>
      <c r="AD102" s="33">
        <v>2</v>
      </c>
      <c r="AE102" s="33">
        <v>0</v>
      </c>
      <c r="AF102" s="33">
        <v>0</v>
      </c>
      <c r="AG102" s="106">
        <f>SUM(AH102:AM102)</f>
        <v>1</v>
      </c>
      <c r="AH102" s="33">
        <v>0</v>
      </c>
      <c r="AI102" s="33">
        <v>1</v>
      </c>
      <c r="AJ102" s="33">
        <v>0</v>
      </c>
      <c r="AK102" s="33">
        <v>0</v>
      </c>
      <c r="AL102" s="33">
        <v>0</v>
      </c>
      <c r="AM102" s="33">
        <v>0</v>
      </c>
      <c r="AN102" s="120">
        <f>(M102+N102)/K102</f>
        <v>0.35</v>
      </c>
      <c r="AO102" s="120">
        <f t="shared" ref="AO102:AO109" si="39">N102/K102</f>
        <v>0.05</v>
      </c>
      <c r="AP102" s="27" t="s">
        <v>93</v>
      </c>
      <c r="AQ102" s="27" t="s">
        <v>85</v>
      </c>
      <c r="AR102" s="35" t="s">
        <v>86</v>
      </c>
      <c r="AS102" s="30" t="s">
        <v>134</v>
      </c>
      <c r="AT102" s="35" t="s">
        <v>94</v>
      </c>
      <c r="AU102" s="30" t="s">
        <v>140</v>
      </c>
      <c r="AV102" s="36">
        <v>0</v>
      </c>
      <c r="AW102" s="37"/>
      <c r="AX102" s="37"/>
      <c r="AY102" s="36">
        <v>0.25</v>
      </c>
      <c r="AZ102" s="36">
        <v>1.7090000000000001</v>
      </c>
      <c r="BA102" s="36"/>
      <c r="BB102" s="36"/>
      <c r="BC102" s="123">
        <f t="shared" si="26"/>
        <v>1.9590000000000001</v>
      </c>
      <c r="BD102" s="49" t="s">
        <v>111</v>
      </c>
      <c r="BE102" s="49"/>
      <c r="BF102" s="49"/>
      <c r="BG102" s="69"/>
      <c r="BH102" s="124">
        <f t="shared" si="27"/>
        <v>1.9590000000000001</v>
      </c>
      <c r="BI102" s="45">
        <f t="shared" ref="BI102:BI109" si="40">BH102/K102</f>
        <v>9.7950000000000009E-2</v>
      </c>
      <c r="BJ102" s="39" t="s">
        <v>88</v>
      </c>
      <c r="BK102" s="136">
        <v>40</v>
      </c>
      <c r="BL102" s="137">
        <v>10</v>
      </c>
      <c r="BM102" s="137">
        <v>0</v>
      </c>
      <c r="BN102" s="137">
        <v>30</v>
      </c>
      <c r="BO102" s="137">
        <v>0</v>
      </c>
      <c r="BP102" s="137">
        <v>20</v>
      </c>
      <c r="BQ102" s="138">
        <f t="shared" si="28"/>
        <v>50</v>
      </c>
      <c r="BR102" s="138">
        <f t="shared" si="29"/>
        <v>30</v>
      </c>
      <c r="BS102" s="138">
        <f t="shared" si="30"/>
        <v>20</v>
      </c>
      <c r="BT102" s="138">
        <f t="shared" si="31"/>
        <v>100</v>
      </c>
      <c r="BU102" s="55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8"/>
      <c r="DD102" s="8"/>
      <c r="DE102" s="8"/>
      <c r="DF102" s="8"/>
      <c r="DG102" s="8"/>
      <c r="DH102" s="8"/>
      <c r="DI102" s="8"/>
      <c r="DJ102" s="8"/>
    </row>
    <row r="103" spans="1:114" ht="12.75" customHeight="1">
      <c r="A103" s="25" t="s">
        <v>375</v>
      </c>
      <c r="B103" s="50" t="s">
        <v>376</v>
      </c>
      <c r="C103" s="50" t="s">
        <v>374</v>
      </c>
      <c r="D103" s="29" t="s">
        <v>127</v>
      </c>
      <c r="E103" s="28" t="s">
        <v>78</v>
      </c>
      <c r="F103" s="25" t="s">
        <v>79</v>
      </c>
      <c r="G103" s="35" t="s">
        <v>91</v>
      </c>
      <c r="H103" s="35" t="s">
        <v>92</v>
      </c>
      <c r="I103" s="31" t="s">
        <v>213</v>
      </c>
      <c r="J103" s="30" t="s">
        <v>119</v>
      </c>
      <c r="K103" s="109">
        <v>97</v>
      </c>
      <c r="L103" s="33">
        <v>72</v>
      </c>
      <c r="M103" s="33">
        <v>19</v>
      </c>
      <c r="N103" s="33">
        <v>6</v>
      </c>
      <c r="O103" s="106">
        <f t="shared" si="25"/>
        <v>478</v>
      </c>
      <c r="P103" s="33">
        <v>356</v>
      </c>
      <c r="Q103" s="33">
        <v>100</v>
      </c>
      <c r="R103" s="33">
        <v>22</v>
      </c>
      <c r="S103" s="106">
        <f>SUM(T103:Y103)</f>
        <v>72</v>
      </c>
      <c r="T103" s="33">
        <v>0</v>
      </c>
      <c r="U103" s="33">
        <v>25</v>
      </c>
      <c r="V103" s="33">
        <v>26</v>
      </c>
      <c r="W103" s="33">
        <v>21</v>
      </c>
      <c r="X103" s="33">
        <v>0</v>
      </c>
      <c r="Y103" s="33">
        <v>0</v>
      </c>
      <c r="Z103" s="106">
        <f t="shared" si="38"/>
        <v>19</v>
      </c>
      <c r="AA103" s="33">
        <v>0</v>
      </c>
      <c r="AB103" s="33">
        <v>14</v>
      </c>
      <c r="AC103" s="33">
        <v>0</v>
      </c>
      <c r="AD103" s="33">
        <v>0</v>
      </c>
      <c r="AE103" s="33">
        <v>3</v>
      </c>
      <c r="AF103" s="33">
        <v>2</v>
      </c>
      <c r="AG103" s="106">
        <f>SUM(AH103:AM103)</f>
        <v>6</v>
      </c>
      <c r="AH103" s="33">
        <v>0</v>
      </c>
      <c r="AI103" s="33">
        <v>4</v>
      </c>
      <c r="AJ103" s="33">
        <v>2</v>
      </c>
      <c r="AK103" s="33">
        <v>0</v>
      </c>
      <c r="AL103" s="33">
        <v>0</v>
      </c>
      <c r="AM103" s="33">
        <v>0</v>
      </c>
      <c r="AN103" s="120">
        <f>(Z103+AG103)/K103</f>
        <v>0.25773195876288657</v>
      </c>
      <c r="AO103" s="120">
        <f t="shared" si="39"/>
        <v>6.1855670103092786E-2</v>
      </c>
      <c r="AP103" s="27" t="s">
        <v>93</v>
      </c>
      <c r="AQ103" s="27" t="s">
        <v>85</v>
      </c>
      <c r="AR103" s="35" t="s">
        <v>210</v>
      </c>
      <c r="AS103" s="30" t="s">
        <v>87</v>
      </c>
      <c r="AT103" s="35" t="s">
        <v>82</v>
      </c>
      <c r="AU103" s="30" t="s">
        <v>101</v>
      </c>
      <c r="AV103" s="36">
        <v>6.9498053999999998</v>
      </c>
      <c r="AW103" s="37"/>
      <c r="AX103" s="37"/>
      <c r="AY103" s="37"/>
      <c r="AZ103" s="37"/>
      <c r="BA103" s="37"/>
      <c r="BB103" s="37"/>
      <c r="BC103" s="123">
        <f t="shared" si="26"/>
        <v>6.9498053999999998</v>
      </c>
      <c r="BD103" s="49" t="s">
        <v>111</v>
      </c>
      <c r="BE103" s="49"/>
      <c r="BF103" s="49">
        <v>1.65</v>
      </c>
      <c r="BG103" s="69"/>
      <c r="BH103" s="124">
        <f t="shared" si="27"/>
        <v>8.5998053999999993</v>
      </c>
      <c r="BI103" s="45">
        <f t="shared" si="40"/>
        <v>8.8657787628865975E-2</v>
      </c>
      <c r="BJ103" s="39" t="s">
        <v>102</v>
      </c>
      <c r="BK103" s="136">
        <v>40</v>
      </c>
      <c r="BL103" s="137">
        <v>10</v>
      </c>
      <c r="BM103" s="137">
        <v>80</v>
      </c>
      <c r="BN103" s="137">
        <v>70</v>
      </c>
      <c r="BO103" s="137">
        <v>20</v>
      </c>
      <c r="BP103" s="137">
        <v>20</v>
      </c>
      <c r="BQ103" s="138">
        <f t="shared" si="28"/>
        <v>50</v>
      </c>
      <c r="BR103" s="138">
        <f t="shared" si="29"/>
        <v>150</v>
      </c>
      <c r="BS103" s="138">
        <f t="shared" si="30"/>
        <v>40</v>
      </c>
      <c r="BT103" s="138">
        <f t="shared" si="31"/>
        <v>240</v>
      </c>
      <c r="BU103" s="55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8"/>
      <c r="DD103" s="8"/>
      <c r="DE103" s="8"/>
      <c r="DF103" s="8"/>
      <c r="DG103" s="8"/>
      <c r="DH103" s="8"/>
      <c r="DI103" s="8"/>
      <c r="DJ103" s="8"/>
    </row>
    <row r="104" spans="1:114" ht="12.75" hidden="1" customHeight="1">
      <c r="A104" s="25" t="s">
        <v>377</v>
      </c>
      <c r="B104" s="50" t="s">
        <v>378</v>
      </c>
      <c r="C104" s="50" t="s">
        <v>379</v>
      </c>
      <c r="D104" s="30" t="s">
        <v>150</v>
      </c>
      <c r="E104" s="28" t="s">
        <v>151</v>
      </c>
      <c r="F104" s="25" t="s">
        <v>79</v>
      </c>
      <c r="G104" s="28" t="s">
        <v>91</v>
      </c>
      <c r="H104" s="28" t="s">
        <v>92</v>
      </c>
      <c r="I104" s="31" t="s">
        <v>82</v>
      </c>
      <c r="J104" s="30" t="s">
        <v>87</v>
      </c>
      <c r="K104" s="109">
        <v>25</v>
      </c>
      <c r="L104" s="24">
        <v>18</v>
      </c>
      <c r="M104" s="24">
        <v>6</v>
      </c>
      <c r="N104" s="33">
        <v>1</v>
      </c>
      <c r="O104" s="106">
        <f t="shared" si="25"/>
        <v>113</v>
      </c>
      <c r="P104" s="33">
        <v>82</v>
      </c>
      <c r="Q104" s="33">
        <v>26</v>
      </c>
      <c r="R104" s="33">
        <v>5</v>
      </c>
      <c r="S104" s="106">
        <f>SUM(T104:Y104)</f>
        <v>18</v>
      </c>
      <c r="T104" s="33">
        <v>0</v>
      </c>
      <c r="U104" s="33">
        <v>8</v>
      </c>
      <c r="V104" s="33">
        <v>8</v>
      </c>
      <c r="W104" s="33">
        <v>2</v>
      </c>
      <c r="X104" s="33">
        <v>0</v>
      </c>
      <c r="Y104" s="33">
        <v>0</v>
      </c>
      <c r="Z104" s="106">
        <f t="shared" si="38"/>
        <v>6</v>
      </c>
      <c r="AA104" s="33">
        <v>0</v>
      </c>
      <c r="AB104" s="33">
        <v>4</v>
      </c>
      <c r="AC104" s="33">
        <v>0</v>
      </c>
      <c r="AD104" s="33">
        <v>0</v>
      </c>
      <c r="AE104" s="33">
        <v>2</v>
      </c>
      <c r="AF104" s="33">
        <v>0</v>
      </c>
      <c r="AG104" s="106">
        <f>SUM(AH104:AM104)</f>
        <v>1</v>
      </c>
      <c r="AH104" s="33">
        <v>0</v>
      </c>
      <c r="AI104" s="33">
        <v>1</v>
      </c>
      <c r="AJ104" s="33">
        <v>0</v>
      </c>
      <c r="AK104" s="33">
        <v>0</v>
      </c>
      <c r="AL104" s="33">
        <v>0</v>
      </c>
      <c r="AM104" s="33">
        <v>0</v>
      </c>
      <c r="AN104" s="120">
        <f>(Z104+AG104)/K104</f>
        <v>0.28000000000000003</v>
      </c>
      <c r="AO104" s="120">
        <f t="shared" si="39"/>
        <v>0.04</v>
      </c>
      <c r="AP104" s="27" t="s">
        <v>93</v>
      </c>
      <c r="AQ104" s="28" t="s">
        <v>85</v>
      </c>
      <c r="AR104" s="35" t="s">
        <v>82</v>
      </c>
      <c r="AS104" s="47" t="s">
        <v>87</v>
      </c>
      <c r="AT104" s="35" t="s">
        <v>86</v>
      </c>
      <c r="AU104" s="47" t="s">
        <v>140</v>
      </c>
      <c r="AV104" s="36">
        <v>0</v>
      </c>
      <c r="AW104" s="43"/>
      <c r="AX104" s="43">
        <v>2.6019999999999999</v>
      </c>
      <c r="AY104" s="43"/>
      <c r="AZ104" s="37"/>
      <c r="BA104" s="37"/>
      <c r="BB104" s="37"/>
      <c r="BC104" s="123">
        <f t="shared" si="26"/>
        <v>2.6019999999999999</v>
      </c>
      <c r="BD104" s="36" t="s">
        <v>111</v>
      </c>
      <c r="BE104" s="44"/>
      <c r="BF104" s="44"/>
      <c r="BG104" s="44"/>
      <c r="BH104" s="124">
        <f t="shared" si="27"/>
        <v>2.6019999999999999</v>
      </c>
      <c r="BI104" s="45">
        <f t="shared" si="40"/>
        <v>0.10407999999999999</v>
      </c>
      <c r="BJ104" s="39" t="s">
        <v>88</v>
      </c>
      <c r="BK104" s="136">
        <v>50</v>
      </c>
      <c r="BL104" s="137">
        <v>25</v>
      </c>
      <c r="BM104" s="137">
        <v>0</v>
      </c>
      <c r="BN104" s="137">
        <v>10</v>
      </c>
      <c r="BO104" s="137">
        <v>0</v>
      </c>
      <c r="BP104" s="137">
        <v>20</v>
      </c>
      <c r="BQ104" s="138">
        <f t="shared" si="28"/>
        <v>75</v>
      </c>
      <c r="BR104" s="138">
        <f t="shared" si="29"/>
        <v>10</v>
      </c>
      <c r="BS104" s="138">
        <f t="shared" si="30"/>
        <v>20</v>
      </c>
      <c r="BT104" s="138">
        <f t="shared" si="31"/>
        <v>105</v>
      </c>
      <c r="BU104" s="55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  <c r="DI104" s="8"/>
      <c r="DJ104" s="8"/>
    </row>
    <row r="105" spans="1:114" ht="12.75" hidden="1" customHeight="1">
      <c r="A105" s="24" t="s">
        <v>380</v>
      </c>
      <c r="B105" s="35" t="s">
        <v>381</v>
      </c>
      <c r="C105" s="35" t="s">
        <v>382</v>
      </c>
      <c r="D105" s="50" t="s">
        <v>313</v>
      </c>
      <c r="E105" s="28" t="s">
        <v>151</v>
      </c>
      <c r="F105" s="24" t="s">
        <v>108</v>
      </c>
      <c r="G105" s="47" t="s">
        <v>92</v>
      </c>
      <c r="H105" s="47" t="s">
        <v>92</v>
      </c>
      <c r="I105" s="31" t="s">
        <v>86</v>
      </c>
      <c r="J105" s="30" t="s">
        <v>87</v>
      </c>
      <c r="K105" s="112">
        <v>40</v>
      </c>
      <c r="L105" s="24">
        <v>28</v>
      </c>
      <c r="M105" s="24">
        <v>9</v>
      </c>
      <c r="N105" s="24">
        <v>3</v>
      </c>
      <c r="O105" s="106">
        <f t="shared" si="25"/>
        <v>196</v>
      </c>
      <c r="P105" s="24">
        <v>140</v>
      </c>
      <c r="Q105" s="24">
        <v>43</v>
      </c>
      <c r="R105" s="24">
        <v>13</v>
      </c>
      <c r="S105" s="106">
        <f>SUM(T105:Y105)</f>
        <v>28</v>
      </c>
      <c r="T105" s="24">
        <v>0</v>
      </c>
      <c r="U105" s="24">
        <v>12</v>
      </c>
      <c r="V105" s="24">
        <v>11</v>
      </c>
      <c r="W105" s="24">
        <v>5</v>
      </c>
      <c r="X105" s="24">
        <v>0</v>
      </c>
      <c r="Y105" s="24">
        <v>0</v>
      </c>
      <c r="Z105" s="106">
        <f t="shared" si="38"/>
        <v>9</v>
      </c>
      <c r="AA105" s="24">
        <v>0</v>
      </c>
      <c r="AB105" s="24">
        <v>6</v>
      </c>
      <c r="AC105" s="24">
        <v>2</v>
      </c>
      <c r="AD105" s="24">
        <v>0</v>
      </c>
      <c r="AE105" s="24">
        <v>1</v>
      </c>
      <c r="AF105" s="24">
        <v>0</v>
      </c>
      <c r="AG105" s="106">
        <f>SUM(AH105:AM105)</f>
        <v>3</v>
      </c>
      <c r="AH105" s="24">
        <v>0</v>
      </c>
      <c r="AI105" s="24">
        <v>2</v>
      </c>
      <c r="AJ105" s="24">
        <v>1</v>
      </c>
      <c r="AK105" s="24">
        <v>0</v>
      </c>
      <c r="AL105" s="24">
        <v>0</v>
      </c>
      <c r="AM105" s="24">
        <v>0</v>
      </c>
      <c r="AN105" s="120">
        <f>(Z105+AG105)/K105</f>
        <v>0.3</v>
      </c>
      <c r="AO105" s="120">
        <f t="shared" si="39"/>
        <v>7.4999999999999997E-2</v>
      </c>
      <c r="AP105" s="27" t="s">
        <v>93</v>
      </c>
      <c r="AQ105" s="27" t="s">
        <v>85</v>
      </c>
      <c r="AR105" s="58" t="s">
        <v>86</v>
      </c>
      <c r="AS105" s="30" t="s">
        <v>87</v>
      </c>
      <c r="AT105" s="35" t="s">
        <v>109</v>
      </c>
      <c r="AU105" s="47" t="s">
        <v>134</v>
      </c>
      <c r="AV105" s="36">
        <v>0</v>
      </c>
      <c r="AW105" s="43"/>
      <c r="AX105" s="43"/>
      <c r="AY105" s="36">
        <v>2</v>
      </c>
      <c r="AZ105" s="36">
        <v>2.1739999999999999</v>
      </c>
      <c r="BA105" s="37"/>
      <c r="BB105" s="37"/>
      <c r="BC105" s="123">
        <f t="shared" si="26"/>
        <v>4.1739999999999995</v>
      </c>
      <c r="BD105" s="24" t="s">
        <v>111</v>
      </c>
      <c r="BE105" s="44"/>
      <c r="BF105" s="44"/>
      <c r="BG105" s="67"/>
      <c r="BH105" s="124">
        <f t="shared" si="27"/>
        <v>4.1739999999999995</v>
      </c>
      <c r="BI105" s="45">
        <f t="shared" si="40"/>
        <v>0.10434999999999998</v>
      </c>
      <c r="BJ105" s="39" t="s">
        <v>102</v>
      </c>
      <c r="BK105" s="136">
        <v>50</v>
      </c>
      <c r="BL105" s="137">
        <v>45</v>
      </c>
      <c r="BM105" s="137">
        <v>50</v>
      </c>
      <c r="BN105" s="137">
        <v>10</v>
      </c>
      <c r="BO105" s="137">
        <v>20</v>
      </c>
      <c r="BP105" s="137">
        <v>20</v>
      </c>
      <c r="BQ105" s="138">
        <f t="shared" si="28"/>
        <v>95</v>
      </c>
      <c r="BR105" s="138">
        <f t="shared" si="29"/>
        <v>60</v>
      </c>
      <c r="BS105" s="138">
        <f t="shared" si="30"/>
        <v>40</v>
      </c>
      <c r="BT105" s="138">
        <f t="shared" si="31"/>
        <v>195</v>
      </c>
      <c r="BU105" s="55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8"/>
      <c r="DD105" s="8"/>
      <c r="DE105" s="8"/>
      <c r="DF105" s="8"/>
      <c r="DG105" s="8"/>
      <c r="DH105" s="8"/>
      <c r="DI105" s="8"/>
      <c r="DJ105" s="8"/>
    </row>
    <row r="106" spans="1:114" ht="12.75" hidden="1" customHeight="1">
      <c r="A106" s="25" t="s">
        <v>383</v>
      </c>
      <c r="B106" s="50" t="s">
        <v>144</v>
      </c>
      <c r="C106" s="29" t="s">
        <v>384</v>
      </c>
      <c r="D106" s="29" t="s">
        <v>150</v>
      </c>
      <c r="E106" s="28" t="s">
        <v>151</v>
      </c>
      <c r="F106" s="25" t="s">
        <v>79</v>
      </c>
      <c r="G106" s="27" t="s">
        <v>80</v>
      </c>
      <c r="H106" s="27" t="s">
        <v>385</v>
      </c>
      <c r="I106" s="47" t="s">
        <v>86</v>
      </c>
      <c r="J106" s="35" t="s">
        <v>121</v>
      </c>
      <c r="K106" s="112">
        <v>4</v>
      </c>
      <c r="L106" s="33">
        <v>2</v>
      </c>
      <c r="M106" s="33">
        <v>2</v>
      </c>
      <c r="N106" s="33">
        <v>0</v>
      </c>
      <c r="O106" s="106">
        <f t="shared" si="25"/>
        <v>16</v>
      </c>
      <c r="P106" s="33">
        <v>8</v>
      </c>
      <c r="Q106" s="33">
        <v>8</v>
      </c>
      <c r="R106" s="33">
        <v>0</v>
      </c>
      <c r="S106" s="106">
        <f>SUM(T106:W106)</f>
        <v>2</v>
      </c>
      <c r="T106" s="33">
        <v>0</v>
      </c>
      <c r="U106" s="33">
        <v>2</v>
      </c>
      <c r="V106" s="33">
        <v>0</v>
      </c>
      <c r="W106" s="33">
        <v>0</v>
      </c>
      <c r="X106" s="33">
        <v>0</v>
      </c>
      <c r="Y106" s="33">
        <v>0</v>
      </c>
      <c r="Z106" s="106">
        <f t="shared" si="38"/>
        <v>2</v>
      </c>
      <c r="AA106" s="33">
        <v>0</v>
      </c>
      <c r="AB106" s="33">
        <v>2</v>
      </c>
      <c r="AC106" s="33">
        <v>0</v>
      </c>
      <c r="AD106" s="33">
        <v>0</v>
      </c>
      <c r="AE106" s="33">
        <v>0</v>
      </c>
      <c r="AF106" s="33">
        <v>0</v>
      </c>
      <c r="AG106" s="106">
        <f>SUM(AH106:AJ106)</f>
        <v>0</v>
      </c>
      <c r="AH106" s="33">
        <v>0</v>
      </c>
      <c r="AI106" s="33">
        <v>0</v>
      </c>
      <c r="AJ106" s="33">
        <v>0</v>
      </c>
      <c r="AK106" s="33">
        <v>0</v>
      </c>
      <c r="AL106" s="33">
        <v>0</v>
      </c>
      <c r="AM106" s="33">
        <v>0</v>
      </c>
      <c r="AN106" s="120">
        <f>(M106+N106)/K106</f>
        <v>0.5</v>
      </c>
      <c r="AO106" s="120">
        <f t="shared" si="39"/>
        <v>0</v>
      </c>
      <c r="AP106" s="27" t="s">
        <v>93</v>
      </c>
      <c r="AQ106" s="27" t="s">
        <v>85</v>
      </c>
      <c r="AR106" s="47" t="s">
        <v>86</v>
      </c>
      <c r="AS106" s="35" t="s">
        <v>121</v>
      </c>
      <c r="AT106" s="47" t="s">
        <v>109</v>
      </c>
      <c r="AU106" s="35" t="s">
        <v>146</v>
      </c>
      <c r="AV106" s="36">
        <v>0</v>
      </c>
      <c r="AW106" s="43"/>
      <c r="AX106" s="43"/>
      <c r="AY106" s="43">
        <v>0.46800000000000003</v>
      </c>
      <c r="AZ106" s="37"/>
      <c r="BA106" s="37"/>
      <c r="BB106" s="37"/>
      <c r="BC106" s="123">
        <f t="shared" si="26"/>
        <v>0.46800000000000003</v>
      </c>
      <c r="BD106" s="36"/>
      <c r="BE106" s="44"/>
      <c r="BF106" s="44"/>
      <c r="BG106" s="44"/>
      <c r="BH106" s="124">
        <f t="shared" si="27"/>
        <v>0.46800000000000003</v>
      </c>
      <c r="BI106" s="45">
        <f t="shared" si="40"/>
        <v>0.11700000000000001</v>
      </c>
      <c r="BJ106" s="39" t="s">
        <v>102</v>
      </c>
      <c r="BK106" s="136">
        <v>50</v>
      </c>
      <c r="BL106" s="137">
        <v>25</v>
      </c>
      <c r="BM106" s="137">
        <v>10</v>
      </c>
      <c r="BN106" s="137">
        <v>70</v>
      </c>
      <c r="BO106" s="137">
        <v>0</v>
      </c>
      <c r="BP106" s="137">
        <v>20</v>
      </c>
      <c r="BQ106" s="138">
        <f t="shared" si="28"/>
        <v>75</v>
      </c>
      <c r="BR106" s="138">
        <f t="shared" si="29"/>
        <v>80</v>
      </c>
      <c r="BS106" s="138">
        <f t="shared" si="30"/>
        <v>20</v>
      </c>
      <c r="BT106" s="138">
        <f t="shared" si="31"/>
        <v>175</v>
      </c>
      <c r="BU106" s="27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  <c r="DJ106" s="8"/>
    </row>
    <row r="107" spans="1:114" ht="12" hidden="1" customHeight="1">
      <c r="A107" s="25" t="s">
        <v>386</v>
      </c>
      <c r="B107" s="50" t="s">
        <v>387</v>
      </c>
      <c r="C107" s="29" t="s">
        <v>388</v>
      </c>
      <c r="D107" s="29" t="s">
        <v>274</v>
      </c>
      <c r="E107" s="28" t="s">
        <v>118</v>
      </c>
      <c r="F107" s="25" t="s">
        <v>79</v>
      </c>
      <c r="G107" s="27" t="s">
        <v>91</v>
      </c>
      <c r="H107" s="27" t="s">
        <v>92</v>
      </c>
      <c r="I107" s="47" t="s">
        <v>214</v>
      </c>
      <c r="J107" s="35" t="s">
        <v>134</v>
      </c>
      <c r="K107" s="112">
        <v>34</v>
      </c>
      <c r="L107" s="33">
        <v>28</v>
      </c>
      <c r="M107" s="33">
        <v>5</v>
      </c>
      <c r="N107" s="33">
        <v>1</v>
      </c>
      <c r="O107" s="106">
        <f t="shared" si="25"/>
        <v>158</v>
      </c>
      <c r="P107" s="33">
        <v>130</v>
      </c>
      <c r="Q107" s="33">
        <v>24</v>
      </c>
      <c r="R107" s="33">
        <v>4</v>
      </c>
      <c r="S107" s="106">
        <f>SUM(T107:Y107)</f>
        <v>28</v>
      </c>
      <c r="T107" s="33">
        <v>0</v>
      </c>
      <c r="U107" s="33">
        <v>12</v>
      </c>
      <c r="V107" s="33">
        <v>14</v>
      </c>
      <c r="W107" s="33">
        <v>2</v>
      </c>
      <c r="X107" s="33">
        <v>0</v>
      </c>
      <c r="Y107" s="33">
        <v>0</v>
      </c>
      <c r="Z107" s="106">
        <f t="shared" si="38"/>
        <v>5</v>
      </c>
      <c r="AA107" s="33">
        <v>0</v>
      </c>
      <c r="AB107" s="33">
        <v>4</v>
      </c>
      <c r="AC107" s="33">
        <v>0</v>
      </c>
      <c r="AD107" s="33">
        <v>0</v>
      </c>
      <c r="AE107" s="33">
        <v>1</v>
      </c>
      <c r="AF107" s="33">
        <v>0</v>
      </c>
      <c r="AG107" s="106">
        <f>SUM(AH107:AM107)</f>
        <v>1</v>
      </c>
      <c r="AH107" s="33">
        <v>0</v>
      </c>
      <c r="AI107" s="33">
        <v>1</v>
      </c>
      <c r="AJ107" s="33">
        <v>0</v>
      </c>
      <c r="AK107" s="33">
        <v>0</v>
      </c>
      <c r="AL107" s="33">
        <v>0</v>
      </c>
      <c r="AM107" s="33">
        <v>0</v>
      </c>
      <c r="AN107" s="120">
        <f>(Z107+AG107)/K107</f>
        <v>0.17647058823529413</v>
      </c>
      <c r="AO107" s="120">
        <f t="shared" si="39"/>
        <v>2.9411764705882353E-2</v>
      </c>
      <c r="AP107" s="27" t="s">
        <v>93</v>
      </c>
      <c r="AQ107" s="27" t="s">
        <v>85</v>
      </c>
      <c r="AR107" s="47" t="s">
        <v>97</v>
      </c>
      <c r="AS107" s="35" t="s">
        <v>83</v>
      </c>
      <c r="AT107" s="47" t="s">
        <v>100</v>
      </c>
      <c r="AU107" s="35" t="s">
        <v>83</v>
      </c>
      <c r="AV107" s="36">
        <v>1.64518345</v>
      </c>
      <c r="AW107" s="43"/>
      <c r="AX107" s="43"/>
      <c r="AY107" s="43"/>
      <c r="AZ107" s="37"/>
      <c r="BA107" s="37"/>
      <c r="BB107" s="37"/>
      <c r="BC107" s="123">
        <f t="shared" si="26"/>
        <v>1.64518345</v>
      </c>
      <c r="BD107" s="36" t="s">
        <v>111</v>
      </c>
      <c r="BE107" s="44"/>
      <c r="BF107" s="44">
        <v>1.8</v>
      </c>
      <c r="BG107" s="44">
        <v>1.2999999999999999E-2</v>
      </c>
      <c r="BH107" s="124">
        <f t="shared" si="27"/>
        <v>3.4581834499999999</v>
      </c>
      <c r="BI107" s="45">
        <f t="shared" si="40"/>
        <v>0.10171127794117647</v>
      </c>
      <c r="BJ107" s="39" t="s">
        <v>88</v>
      </c>
      <c r="BK107" s="136">
        <v>20</v>
      </c>
      <c r="BL107" s="137">
        <v>15</v>
      </c>
      <c r="BM107" s="137">
        <v>30</v>
      </c>
      <c r="BN107" s="137">
        <v>70</v>
      </c>
      <c r="BO107" s="137">
        <v>0</v>
      </c>
      <c r="BP107" s="137">
        <v>10</v>
      </c>
      <c r="BQ107" s="138">
        <f t="shared" si="28"/>
        <v>35</v>
      </c>
      <c r="BR107" s="138">
        <f t="shared" si="29"/>
        <v>100</v>
      </c>
      <c r="BS107" s="138">
        <f t="shared" si="30"/>
        <v>10</v>
      </c>
      <c r="BT107" s="138">
        <f t="shared" si="31"/>
        <v>145</v>
      </c>
      <c r="BU107" s="27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8"/>
      <c r="DD107" s="8"/>
      <c r="DE107" s="8"/>
      <c r="DF107" s="8"/>
      <c r="DG107" s="8"/>
      <c r="DH107" s="8"/>
      <c r="DI107" s="8"/>
      <c r="DJ107" s="8"/>
    </row>
    <row r="108" spans="1:114" ht="12.75" hidden="1" customHeight="1">
      <c r="A108" s="26" t="s">
        <v>389</v>
      </c>
      <c r="B108" s="29" t="s">
        <v>390</v>
      </c>
      <c r="C108" s="29" t="s">
        <v>391</v>
      </c>
      <c r="D108" s="29" t="s">
        <v>106</v>
      </c>
      <c r="E108" s="28" t="s">
        <v>107</v>
      </c>
      <c r="F108" s="25" t="s">
        <v>79</v>
      </c>
      <c r="G108" s="27" t="s">
        <v>80</v>
      </c>
      <c r="H108" s="27" t="s">
        <v>81</v>
      </c>
      <c r="I108" s="56" t="s">
        <v>82</v>
      </c>
      <c r="J108" s="28" t="s">
        <v>135</v>
      </c>
      <c r="K108" s="113">
        <v>6</v>
      </c>
      <c r="L108" s="33">
        <v>6</v>
      </c>
      <c r="M108" s="33">
        <v>0</v>
      </c>
      <c r="N108" s="33">
        <v>0</v>
      </c>
      <c r="O108" s="106">
        <v>26</v>
      </c>
      <c r="P108" s="33">
        <v>24</v>
      </c>
      <c r="Q108" s="33">
        <v>0</v>
      </c>
      <c r="R108" s="33">
        <v>0</v>
      </c>
      <c r="S108" s="106">
        <f>SUM(T108:Y108)</f>
        <v>6</v>
      </c>
      <c r="T108" s="33">
        <v>0</v>
      </c>
      <c r="U108" s="33">
        <v>4</v>
      </c>
      <c r="V108" s="33">
        <v>2</v>
      </c>
      <c r="W108" s="33">
        <v>0</v>
      </c>
      <c r="X108" s="33">
        <v>0</v>
      </c>
      <c r="Y108" s="33">
        <v>0</v>
      </c>
      <c r="Z108" s="106">
        <f t="shared" si="38"/>
        <v>0</v>
      </c>
      <c r="AA108" s="33">
        <v>0</v>
      </c>
      <c r="AB108" s="33">
        <v>0</v>
      </c>
      <c r="AC108" s="33">
        <v>0</v>
      </c>
      <c r="AD108" s="33">
        <v>0</v>
      </c>
      <c r="AE108" s="33">
        <v>0</v>
      </c>
      <c r="AF108" s="33">
        <v>0</v>
      </c>
      <c r="AG108" s="106">
        <f>SUM(AH108:AM108)</f>
        <v>0</v>
      </c>
      <c r="AH108" s="33">
        <v>0</v>
      </c>
      <c r="AI108" s="33">
        <v>0</v>
      </c>
      <c r="AJ108" s="33">
        <v>0</v>
      </c>
      <c r="AK108" s="33">
        <v>0</v>
      </c>
      <c r="AL108" s="33">
        <v>0</v>
      </c>
      <c r="AM108" s="33">
        <v>0</v>
      </c>
      <c r="AN108" s="120">
        <f>(Z108+AG108)/K108</f>
        <v>0</v>
      </c>
      <c r="AO108" s="120">
        <f t="shared" si="39"/>
        <v>0</v>
      </c>
      <c r="AP108" s="27" t="s">
        <v>84</v>
      </c>
      <c r="AQ108" s="27" t="s">
        <v>85</v>
      </c>
      <c r="AR108" s="27" t="s">
        <v>82</v>
      </c>
      <c r="AS108" s="27" t="s">
        <v>135</v>
      </c>
      <c r="AT108" s="27" t="s">
        <v>86</v>
      </c>
      <c r="AU108" s="27" t="s">
        <v>135</v>
      </c>
      <c r="AV108" s="36">
        <v>0</v>
      </c>
      <c r="AW108" s="36"/>
      <c r="AX108" s="36">
        <v>0.70199999999999996</v>
      </c>
      <c r="AY108" s="37"/>
      <c r="AZ108" s="37"/>
      <c r="BA108" s="37"/>
      <c r="BB108" s="37"/>
      <c r="BC108" s="123">
        <f t="shared" si="26"/>
        <v>0.70199999999999996</v>
      </c>
      <c r="BD108" s="36" t="s">
        <v>111</v>
      </c>
      <c r="BE108" s="49"/>
      <c r="BF108" s="49"/>
      <c r="BG108" s="49"/>
      <c r="BH108" s="124">
        <f t="shared" si="27"/>
        <v>0.70199999999999996</v>
      </c>
      <c r="BI108" s="45">
        <f t="shared" si="40"/>
        <v>0.11699999999999999</v>
      </c>
      <c r="BJ108" s="39" t="s">
        <v>88</v>
      </c>
      <c r="BK108" s="136">
        <v>30</v>
      </c>
      <c r="BL108" s="137">
        <v>35</v>
      </c>
      <c r="BM108" s="137">
        <v>0</v>
      </c>
      <c r="BN108" s="137">
        <v>70</v>
      </c>
      <c r="BO108" s="137">
        <v>0</v>
      </c>
      <c r="BP108" s="137">
        <v>20</v>
      </c>
      <c r="BQ108" s="138">
        <f t="shared" si="28"/>
        <v>65</v>
      </c>
      <c r="BR108" s="138">
        <f t="shared" si="29"/>
        <v>70</v>
      </c>
      <c r="BS108" s="138">
        <f t="shared" si="30"/>
        <v>20</v>
      </c>
      <c r="BT108" s="138">
        <f t="shared" si="31"/>
        <v>155</v>
      </c>
      <c r="BU108" s="27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8"/>
      <c r="DD108" s="8"/>
      <c r="DE108" s="8"/>
      <c r="DF108" s="8"/>
      <c r="DG108" s="8"/>
      <c r="DH108" s="8"/>
      <c r="DI108" s="8"/>
      <c r="DJ108" s="8"/>
    </row>
    <row r="109" spans="1:114" ht="12.75" hidden="1" customHeight="1">
      <c r="A109" s="24" t="s">
        <v>392</v>
      </c>
      <c r="B109" s="29" t="s">
        <v>393</v>
      </c>
      <c r="C109" s="30" t="s">
        <v>394</v>
      </c>
      <c r="D109" s="29" t="s">
        <v>77</v>
      </c>
      <c r="E109" s="28" t="s">
        <v>78</v>
      </c>
      <c r="F109" s="24" t="s">
        <v>108</v>
      </c>
      <c r="G109" s="29" t="s">
        <v>395</v>
      </c>
      <c r="H109" s="29" t="s">
        <v>395</v>
      </c>
      <c r="I109" s="76" t="s">
        <v>109</v>
      </c>
      <c r="J109" s="30" t="s">
        <v>87</v>
      </c>
      <c r="K109" s="106">
        <v>38</v>
      </c>
      <c r="L109" s="72">
        <v>27</v>
      </c>
      <c r="M109" s="72">
        <v>9</v>
      </c>
      <c r="N109" s="72">
        <v>2</v>
      </c>
      <c r="O109" s="106">
        <f t="shared" ref="O109:O121" si="41">SUM(P109:R109)</f>
        <v>173</v>
      </c>
      <c r="P109" s="72">
        <v>125</v>
      </c>
      <c r="Q109" s="72">
        <v>40</v>
      </c>
      <c r="R109" s="72">
        <v>8</v>
      </c>
      <c r="S109" s="106">
        <f>SUM(T109:Y109)</f>
        <v>27</v>
      </c>
      <c r="T109" s="72">
        <v>0</v>
      </c>
      <c r="U109" s="72">
        <v>13</v>
      </c>
      <c r="V109" s="72">
        <v>12</v>
      </c>
      <c r="W109" s="72">
        <v>2</v>
      </c>
      <c r="X109" s="72">
        <v>0</v>
      </c>
      <c r="Y109" s="72">
        <v>0</v>
      </c>
      <c r="Z109" s="106">
        <f t="shared" si="38"/>
        <v>9</v>
      </c>
      <c r="AA109" s="72">
        <v>0</v>
      </c>
      <c r="AB109" s="72">
        <v>9</v>
      </c>
      <c r="AC109" s="72">
        <v>0</v>
      </c>
      <c r="AD109" s="72">
        <v>0</v>
      </c>
      <c r="AE109" s="72">
        <v>0</v>
      </c>
      <c r="AF109" s="72">
        <v>0</v>
      </c>
      <c r="AG109" s="106">
        <f>SUM(AH109:AM109)</f>
        <v>2</v>
      </c>
      <c r="AH109" s="72">
        <v>0</v>
      </c>
      <c r="AI109" s="72">
        <v>2</v>
      </c>
      <c r="AJ109" s="72">
        <v>0</v>
      </c>
      <c r="AK109" s="72">
        <v>0</v>
      </c>
      <c r="AL109" s="72">
        <v>0</v>
      </c>
      <c r="AM109" s="72">
        <v>0</v>
      </c>
      <c r="AN109" s="120">
        <f>(M109+N109)/K109</f>
        <v>0.28947368421052633</v>
      </c>
      <c r="AO109" s="120">
        <f t="shared" si="39"/>
        <v>5.2631578947368418E-2</v>
      </c>
      <c r="AP109" s="27" t="s">
        <v>93</v>
      </c>
      <c r="AQ109" s="29" t="s">
        <v>85</v>
      </c>
      <c r="AR109" s="29" t="s">
        <v>109</v>
      </c>
      <c r="AS109" s="30" t="s">
        <v>87</v>
      </c>
      <c r="AT109" s="29" t="s">
        <v>94</v>
      </c>
      <c r="AU109" s="30" t="s">
        <v>98</v>
      </c>
      <c r="AV109" s="36">
        <v>0</v>
      </c>
      <c r="AW109" s="36"/>
      <c r="AX109" s="37"/>
      <c r="AY109" s="36"/>
      <c r="AZ109" s="36">
        <v>0.2</v>
      </c>
      <c r="BA109" s="36">
        <v>3.524</v>
      </c>
      <c r="BB109" s="36"/>
      <c r="BC109" s="123">
        <f t="shared" si="26"/>
        <v>3.7240000000000002</v>
      </c>
      <c r="BD109" s="24"/>
      <c r="BE109" s="24"/>
      <c r="BF109" s="24"/>
      <c r="BG109" s="24"/>
      <c r="BH109" s="124">
        <f t="shared" si="27"/>
        <v>3.7240000000000002</v>
      </c>
      <c r="BI109" s="45">
        <f t="shared" si="40"/>
        <v>9.8000000000000004E-2</v>
      </c>
      <c r="BJ109" s="39" t="s">
        <v>88</v>
      </c>
      <c r="BK109" s="136">
        <v>40</v>
      </c>
      <c r="BL109" s="137">
        <v>20</v>
      </c>
      <c r="BM109" s="137">
        <v>50</v>
      </c>
      <c r="BN109" s="137">
        <v>30</v>
      </c>
      <c r="BO109" s="137">
        <v>0</v>
      </c>
      <c r="BP109" s="137">
        <v>20</v>
      </c>
      <c r="BQ109" s="138">
        <f t="shared" si="28"/>
        <v>60</v>
      </c>
      <c r="BR109" s="138">
        <f t="shared" si="29"/>
        <v>80</v>
      </c>
      <c r="BS109" s="138">
        <f t="shared" si="30"/>
        <v>20</v>
      </c>
      <c r="BT109" s="138">
        <f t="shared" si="31"/>
        <v>160</v>
      </c>
      <c r="BU109" s="30"/>
      <c r="BV109" s="77"/>
      <c r="BW109" s="77"/>
      <c r="BX109" s="77"/>
      <c r="BY109" s="77"/>
      <c r="BZ109" s="77"/>
      <c r="CA109" s="77"/>
      <c r="CB109" s="77"/>
      <c r="CC109" s="77"/>
      <c r="CD109" s="77"/>
      <c r="CE109" s="77"/>
      <c r="CF109" s="77"/>
      <c r="CG109" s="77"/>
      <c r="CH109" s="77"/>
      <c r="CI109" s="77"/>
      <c r="CJ109" s="77"/>
      <c r="CK109" s="77"/>
      <c r="CL109" s="77"/>
      <c r="CM109" s="77"/>
      <c r="CN109" s="77"/>
      <c r="CO109" s="77"/>
      <c r="CP109" s="77"/>
      <c r="CQ109" s="77"/>
      <c r="CR109" s="77"/>
      <c r="CS109" s="77"/>
      <c r="CT109" s="77"/>
      <c r="CU109" s="77"/>
      <c r="CV109" s="77"/>
      <c r="CW109" s="77"/>
      <c r="CX109" s="77"/>
      <c r="CY109" s="77"/>
      <c r="CZ109" s="77"/>
      <c r="DA109" s="77"/>
      <c r="DB109" s="77"/>
      <c r="DC109" s="77"/>
      <c r="DD109" s="77"/>
      <c r="DE109" s="77"/>
      <c r="DF109" s="77"/>
      <c r="DG109" s="77"/>
      <c r="DH109" s="77"/>
      <c r="DI109" s="77"/>
      <c r="DJ109" s="77"/>
    </row>
    <row r="110" spans="1:114" ht="12.75" hidden="1" customHeight="1">
      <c r="A110" s="26" t="s">
        <v>396</v>
      </c>
      <c r="B110" s="30" t="s">
        <v>397</v>
      </c>
      <c r="C110" s="30" t="s">
        <v>394</v>
      </c>
      <c r="D110" s="30" t="s">
        <v>77</v>
      </c>
      <c r="E110" s="28" t="s">
        <v>78</v>
      </c>
      <c r="F110" s="25" t="s">
        <v>79</v>
      </c>
      <c r="G110" s="30" t="s">
        <v>80</v>
      </c>
      <c r="H110" s="30" t="s">
        <v>81</v>
      </c>
      <c r="I110" s="30" t="s">
        <v>94</v>
      </c>
      <c r="J110" s="28" t="s">
        <v>146</v>
      </c>
      <c r="K110" s="106">
        <v>0</v>
      </c>
      <c r="L110" s="33">
        <v>6</v>
      </c>
      <c r="M110" s="33">
        <v>0</v>
      </c>
      <c r="N110" s="33">
        <v>0</v>
      </c>
      <c r="O110" s="106">
        <f t="shared" si="41"/>
        <v>24</v>
      </c>
      <c r="P110" s="33">
        <v>24</v>
      </c>
      <c r="Q110" s="33">
        <v>0</v>
      </c>
      <c r="R110" s="33">
        <v>0</v>
      </c>
      <c r="S110" s="106">
        <v>0</v>
      </c>
      <c r="T110" s="33">
        <v>0</v>
      </c>
      <c r="U110" s="33">
        <v>6</v>
      </c>
      <c r="V110" s="33">
        <v>0</v>
      </c>
      <c r="W110" s="33">
        <v>0</v>
      </c>
      <c r="X110" s="33">
        <v>0</v>
      </c>
      <c r="Y110" s="33">
        <v>0</v>
      </c>
      <c r="Z110" s="106">
        <v>0</v>
      </c>
      <c r="AA110" s="33">
        <v>0</v>
      </c>
      <c r="AB110" s="33">
        <v>0</v>
      </c>
      <c r="AC110" s="33">
        <v>0</v>
      </c>
      <c r="AD110" s="33">
        <v>0</v>
      </c>
      <c r="AE110" s="33">
        <v>0</v>
      </c>
      <c r="AF110" s="33">
        <v>0</v>
      </c>
      <c r="AG110" s="106">
        <v>0</v>
      </c>
      <c r="AH110" s="33">
        <v>0</v>
      </c>
      <c r="AI110" s="33">
        <v>0</v>
      </c>
      <c r="AJ110" s="33">
        <v>0</v>
      </c>
      <c r="AK110" s="33">
        <v>0</v>
      </c>
      <c r="AL110" s="33">
        <v>0</v>
      </c>
      <c r="AM110" s="33">
        <v>0</v>
      </c>
      <c r="AN110" s="120">
        <f>(M110+N110)/BV110</f>
        <v>0</v>
      </c>
      <c r="AO110" s="120">
        <f>N110/BV110</f>
        <v>0</v>
      </c>
      <c r="AP110" s="27" t="s">
        <v>84</v>
      </c>
      <c r="AQ110" s="27" t="s">
        <v>85</v>
      </c>
      <c r="AR110" s="30" t="s">
        <v>94</v>
      </c>
      <c r="AS110" s="30" t="s">
        <v>146</v>
      </c>
      <c r="AT110" s="30" t="s">
        <v>120</v>
      </c>
      <c r="AU110" s="27" t="s">
        <v>119</v>
      </c>
      <c r="AV110" s="36">
        <v>0</v>
      </c>
      <c r="AW110" s="43"/>
      <c r="AX110" s="43"/>
      <c r="AY110" s="43"/>
      <c r="AZ110" s="37"/>
      <c r="BA110" s="36">
        <v>0.54</v>
      </c>
      <c r="BB110" s="37"/>
      <c r="BC110" s="123">
        <f t="shared" si="26"/>
        <v>0.54</v>
      </c>
      <c r="BD110" s="43"/>
      <c r="BE110" s="44"/>
      <c r="BF110" s="44"/>
      <c r="BG110" s="44"/>
      <c r="BH110" s="124">
        <f t="shared" si="27"/>
        <v>0.54</v>
      </c>
      <c r="BI110" s="45">
        <f>BH110/BV110</f>
        <v>9.0000000000000011E-2</v>
      </c>
      <c r="BJ110" s="39" t="s">
        <v>122</v>
      </c>
      <c r="BK110" s="136">
        <v>40</v>
      </c>
      <c r="BL110" s="137">
        <v>20</v>
      </c>
      <c r="BM110" s="137">
        <v>10</v>
      </c>
      <c r="BN110" s="137">
        <v>10</v>
      </c>
      <c r="BO110" s="137">
        <v>0</v>
      </c>
      <c r="BP110" s="137">
        <v>10</v>
      </c>
      <c r="BQ110" s="138">
        <f t="shared" si="28"/>
        <v>60</v>
      </c>
      <c r="BR110" s="138">
        <f t="shared" si="29"/>
        <v>20</v>
      </c>
      <c r="BS110" s="138">
        <f t="shared" si="30"/>
        <v>10</v>
      </c>
      <c r="BT110" s="138">
        <f t="shared" si="31"/>
        <v>90</v>
      </c>
      <c r="BU110" s="27" t="s">
        <v>184</v>
      </c>
      <c r="BV110" s="202">
        <v>6</v>
      </c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8"/>
      <c r="DD110" s="8"/>
      <c r="DE110" s="8"/>
      <c r="DF110" s="8"/>
      <c r="DG110" s="8"/>
      <c r="DH110" s="8"/>
      <c r="DI110" s="8"/>
      <c r="DJ110" s="8"/>
    </row>
    <row r="111" spans="1:114" ht="12.75" hidden="1" customHeight="1">
      <c r="A111" s="26" t="s">
        <v>398</v>
      </c>
      <c r="B111" s="58" t="s">
        <v>399</v>
      </c>
      <c r="C111" s="58" t="s">
        <v>394</v>
      </c>
      <c r="D111" s="58" t="s">
        <v>77</v>
      </c>
      <c r="E111" s="28" t="s">
        <v>78</v>
      </c>
      <c r="F111" s="26" t="s">
        <v>108</v>
      </c>
      <c r="G111" s="47" t="s">
        <v>92</v>
      </c>
      <c r="H111" s="47" t="s">
        <v>92</v>
      </c>
      <c r="I111" s="47" t="s">
        <v>100</v>
      </c>
      <c r="J111" s="47" t="s">
        <v>87</v>
      </c>
      <c r="K111" s="112">
        <v>30</v>
      </c>
      <c r="L111" s="54">
        <v>24</v>
      </c>
      <c r="M111" s="54">
        <v>4</v>
      </c>
      <c r="N111" s="53">
        <v>2</v>
      </c>
      <c r="O111" s="106">
        <f t="shared" si="41"/>
        <v>158</v>
      </c>
      <c r="P111" s="53">
        <v>122</v>
      </c>
      <c r="Q111" s="53">
        <v>28</v>
      </c>
      <c r="R111" s="53">
        <v>8</v>
      </c>
      <c r="S111" s="106">
        <f>SUM(T111:Y111)</f>
        <v>24</v>
      </c>
      <c r="T111" s="53">
        <v>0</v>
      </c>
      <c r="U111" s="53">
        <v>4</v>
      </c>
      <c r="V111" s="53">
        <v>8</v>
      </c>
      <c r="W111" s="53">
        <v>12</v>
      </c>
      <c r="X111" s="53">
        <v>0</v>
      </c>
      <c r="Y111" s="53">
        <v>0</v>
      </c>
      <c r="Z111" s="106">
        <f>SUM(AA111:AF111)</f>
        <v>4</v>
      </c>
      <c r="AA111" s="53">
        <v>0</v>
      </c>
      <c r="AB111" s="53">
        <v>0</v>
      </c>
      <c r="AC111" s="53">
        <v>0</v>
      </c>
      <c r="AD111" s="53">
        <v>4</v>
      </c>
      <c r="AE111" s="53">
        <v>0</v>
      </c>
      <c r="AF111" s="53">
        <v>0</v>
      </c>
      <c r="AG111" s="106">
        <f>SUM(AH111:AM111)</f>
        <v>2</v>
      </c>
      <c r="AH111" s="53">
        <v>0</v>
      </c>
      <c r="AI111" s="53">
        <v>2</v>
      </c>
      <c r="AJ111" s="53">
        <v>0</v>
      </c>
      <c r="AK111" s="53">
        <v>0</v>
      </c>
      <c r="AL111" s="53">
        <v>0</v>
      </c>
      <c r="AM111" s="53">
        <v>0</v>
      </c>
      <c r="AN111" s="122">
        <f>(Z111+AG111)/K111</f>
        <v>0.2</v>
      </c>
      <c r="AO111" s="120">
        <f>N111/K111</f>
        <v>6.6666666666666666E-2</v>
      </c>
      <c r="AP111" s="27" t="s">
        <v>93</v>
      </c>
      <c r="AQ111" s="47" t="s">
        <v>85</v>
      </c>
      <c r="AR111" s="47" t="s">
        <v>100</v>
      </c>
      <c r="AS111" s="47" t="s">
        <v>87</v>
      </c>
      <c r="AT111" s="47" t="s">
        <v>82</v>
      </c>
      <c r="AU111" s="58" t="s">
        <v>400</v>
      </c>
      <c r="AV111" s="36">
        <v>0.41</v>
      </c>
      <c r="AW111" s="43">
        <v>1</v>
      </c>
      <c r="AX111" s="43">
        <v>1.2205900000000001</v>
      </c>
      <c r="AY111" s="43"/>
      <c r="AZ111" s="37"/>
      <c r="BA111" s="37"/>
      <c r="BB111" s="37"/>
      <c r="BC111" s="123">
        <f t="shared" si="26"/>
        <v>2.6305899999999998</v>
      </c>
      <c r="BD111" s="43" t="s">
        <v>111</v>
      </c>
      <c r="BE111" s="44"/>
      <c r="BF111" s="44">
        <v>0.5</v>
      </c>
      <c r="BG111" s="44"/>
      <c r="BH111" s="124">
        <f t="shared" si="27"/>
        <v>3.1305899999999998</v>
      </c>
      <c r="BI111" s="45">
        <f>BH111/K111</f>
        <v>0.10435299999999999</v>
      </c>
      <c r="BJ111" s="39" t="s">
        <v>102</v>
      </c>
      <c r="BK111" s="136">
        <v>40</v>
      </c>
      <c r="BL111" s="137">
        <v>20</v>
      </c>
      <c r="BM111" s="137">
        <v>50</v>
      </c>
      <c r="BN111" s="137">
        <v>30</v>
      </c>
      <c r="BO111" s="137">
        <v>0</v>
      </c>
      <c r="BP111" s="137">
        <v>30</v>
      </c>
      <c r="BQ111" s="138">
        <f t="shared" si="28"/>
        <v>60</v>
      </c>
      <c r="BR111" s="138">
        <f t="shared" si="29"/>
        <v>80</v>
      </c>
      <c r="BS111" s="138">
        <f t="shared" si="30"/>
        <v>30</v>
      </c>
      <c r="BT111" s="138">
        <f t="shared" si="31"/>
        <v>170</v>
      </c>
      <c r="BU111" s="35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</row>
    <row r="112" spans="1:114" ht="12.75" hidden="1" customHeight="1">
      <c r="A112" s="24" t="s">
        <v>401</v>
      </c>
      <c r="B112" s="29" t="s">
        <v>402</v>
      </c>
      <c r="C112" s="30" t="s">
        <v>394</v>
      </c>
      <c r="D112" s="29" t="s">
        <v>77</v>
      </c>
      <c r="E112" s="28" t="s">
        <v>78</v>
      </c>
      <c r="F112" s="24" t="s">
        <v>79</v>
      </c>
      <c r="G112" s="29" t="s">
        <v>91</v>
      </c>
      <c r="H112" s="29" t="s">
        <v>92</v>
      </c>
      <c r="I112" s="76" t="s">
        <v>100</v>
      </c>
      <c r="J112" s="30" t="s">
        <v>87</v>
      </c>
      <c r="K112" s="106">
        <v>36</v>
      </c>
      <c r="L112" s="72">
        <v>24</v>
      </c>
      <c r="M112" s="72">
        <v>10</v>
      </c>
      <c r="N112" s="72">
        <v>2</v>
      </c>
      <c r="O112" s="107">
        <f t="shared" si="41"/>
        <v>166</v>
      </c>
      <c r="P112" s="72">
        <v>112</v>
      </c>
      <c r="Q112" s="72">
        <v>46</v>
      </c>
      <c r="R112" s="72">
        <v>8</v>
      </c>
      <c r="S112" s="107">
        <f>SUM(T112:Y112)</f>
        <v>24</v>
      </c>
      <c r="T112" s="72">
        <v>0</v>
      </c>
      <c r="U112" s="72">
        <v>12</v>
      </c>
      <c r="V112" s="72">
        <v>8</v>
      </c>
      <c r="W112" s="72">
        <v>4</v>
      </c>
      <c r="X112" s="72">
        <v>0</v>
      </c>
      <c r="Y112" s="72">
        <v>0</v>
      </c>
      <c r="Z112" s="107">
        <f>SUM(AA112:AF112)</f>
        <v>10</v>
      </c>
      <c r="AA112" s="72">
        <v>0</v>
      </c>
      <c r="AB112" s="72">
        <v>8</v>
      </c>
      <c r="AC112" s="72">
        <v>0</v>
      </c>
      <c r="AD112" s="72">
        <v>0</v>
      </c>
      <c r="AE112" s="72">
        <v>2</v>
      </c>
      <c r="AF112" s="72">
        <v>0</v>
      </c>
      <c r="AG112" s="107">
        <f>SUM(AH112:AM112)</f>
        <v>2</v>
      </c>
      <c r="AH112" s="72">
        <v>0</v>
      </c>
      <c r="AI112" s="72">
        <v>2</v>
      </c>
      <c r="AJ112" s="72">
        <v>0</v>
      </c>
      <c r="AK112" s="72">
        <v>0</v>
      </c>
      <c r="AL112" s="72">
        <v>0</v>
      </c>
      <c r="AM112" s="72">
        <v>0</v>
      </c>
      <c r="AN112" s="120">
        <f>(Z112+AG112)/K112</f>
        <v>0.33333333333333331</v>
      </c>
      <c r="AO112" s="120">
        <f>N112/K112</f>
        <v>5.5555555555555552E-2</v>
      </c>
      <c r="AP112" s="27" t="s">
        <v>93</v>
      </c>
      <c r="AQ112" s="29" t="s">
        <v>85</v>
      </c>
      <c r="AR112" s="29" t="s">
        <v>100</v>
      </c>
      <c r="AS112" s="30" t="s">
        <v>87</v>
      </c>
      <c r="AT112" s="29" t="s">
        <v>82</v>
      </c>
      <c r="AU112" s="30" t="s">
        <v>98</v>
      </c>
      <c r="AV112" s="36">
        <v>0</v>
      </c>
      <c r="AW112" s="36">
        <v>2</v>
      </c>
      <c r="AX112" s="36">
        <v>1.5436489200000001</v>
      </c>
      <c r="AY112" s="36"/>
      <c r="AZ112" s="37"/>
      <c r="BA112" s="37"/>
      <c r="BB112" s="37"/>
      <c r="BC112" s="123">
        <f t="shared" si="26"/>
        <v>3.5436489199999999</v>
      </c>
      <c r="BD112" s="24"/>
      <c r="BE112" s="24"/>
      <c r="BF112" s="44">
        <v>0.6</v>
      </c>
      <c r="BG112" s="24"/>
      <c r="BH112" s="124">
        <f t="shared" si="27"/>
        <v>4.1436489199999995</v>
      </c>
      <c r="BI112" s="45">
        <f>BH112/K112</f>
        <v>0.11510135888888888</v>
      </c>
      <c r="BJ112" s="39" t="s">
        <v>102</v>
      </c>
      <c r="BK112" s="136">
        <v>40</v>
      </c>
      <c r="BL112" s="137">
        <v>20</v>
      </c>
      <c r="BM112" s="137">
        <v>30</v>
      </c>
      <c r="BN112" s="137">
        <v>70</v>
      </c>
      <c r="BO112" s="137">
        <v>0</v>
      </c>
      <c r="BP112" s="137">
        <v>20</v>
      </c>
      <c r="BQ112" s="138">
        <f t="shared" si="28"/>
        <v>60</v>
      </c>
      <c r="BR112" s="138">
        <f t="shared" si="29"/>
        <v>100</v>
      </c>
      <c r="BS112" s="138">
        <f t="shared" si="30"/>
        <v>20</v>
      </c>
      <c r="BT112" s="138">
        <f t="shared" si="31"/>
        <v>180</v>
      </c>
      <c r="BU112" s="27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</row>
    <row r="113" spans="1:114" ht="12" hidden="1" customHeight="1">
      <c r="A113" s="24" t="s">
        <v>403</v>
      </c>
      <c r="B113" s="29" t="s">
        <v>404</v>
      </c>
      <c r="C113" s="30" t="s">
        <v>394</v>
      </c>
      <c r="D113" s="29" t="s">
        <v>77</v>
      </c>
      <c r="E113" s="28" t="s">
        <v>78</v>
      </c>
      <c r="F113" s="24" t="s">
        <v>108</v>
      </c>
      <c r="G113" s="29" t="s">
        <v>395</v>
      </c>
      <c r="H113" s="29" t="s">
        <v>395</v>
      </c>
      <c r="I113" s="76" t="s">
        <v>109</v>
      </c>
      <c r="J113" s="30" t="s">
        <v>140</v>
      </c>
      <c r="K113" s="106">
        <v>25</v>
      </c>
      <c r="L113" s="72">
        <v>18</v>
      </c>
      <c r="M113" s="72">
        <v>6</v>
      </c>
      <c r="N113" s="72">
        <v>1</v>
      </c>
      <c r="O113" s="106">
        <f t="shared" si="41"/>
        <v>113</v>
      </c>
      <c r="P113" s="72">
        <v>83</v>
      </c>
      <c r="Q113" s="72">
        <v>26</v>
      </c>
      <c r="R113" s="72">
        <v>4</v>
      </c>
      <c r="S113" s="106">
        <f>SUM(T113:Y113)</f>
        <v>18</v>
      </c>
      <c r="T113" s="72">
        <v>0</v>
      </c>
      <c r="U113" s="72">
        <v>8</v>
      </c>
      <c r="V113" s="72">
        <v>8</v>
      </c>
      <c r="W113" s="72">
        <v>2</v>
      </c>
      <c r="X113" s="72">
        <v>0</v>
      </c>
      <c r="Y113" s="72">
        <v>0</v>
      </c>
      <c r="Z113" s="106">
        <f>SUM(AA113:AF113)</f>
        <v>6</v>
      </c>
      <c r="AA113" s="72">
        <v>0</v>
      </c>
      <c r="AB113" s="72">
        <v>6</v>
      </c>
      <c r="AC113" s="72">
        <v>0</v>
      </c>
      <c r="AD113" s="72">
        <v>0</v>
      </c>
      <c r="AE113" s="72">
        <v>0</v>
      </c>
      <c r="AF113" s="72">
        <v>0</v>
      </c>
      <c r="AG113" s="106">
        <f>SUM(AH113:AM113)</f>
        <v>1</v>
      </c>
      <c r="AH113" s="72">
        <v>0</v>
      </c>
      <c r="AI113" s="72">
        <v>1</v>
      </c>
      <c r="AJ113" s="72">
        <v>0</v>
      </c>
      <c r="AK113" s="72">
        <v>0</v>
      </c>
      <c r="AL113" s="72">
        <v>0</v>
      </c>
      <c r="AM113" s="72">
        <v>0</v>
      </c>
      <c r="AN113" s="120">
        <f>(M113+N113)/K113</f>
        <v>0.28000000000000003</v>
      </c>
      <c r="AO113" s="120">
        <f>N113/K113</f>
        <v>0.04</v>
      </c>
      <c r="AP113" s="27" t="s">
        <v>93</v>
      </c>
      <c r="AQ113" s="29" t="s">
        <v>85</v>
      </c>
      <c r="AR113" s="29" t="s">
        <v>109</v>
      </c>
      <c r="AS113" s="30" t="s">
        <v>101</v>
      </c>
      <c r="AT113" s="29" t="s">
        <v>94</v>
      </c>
      <c r="AU113" s="30" t="s">
        <v>101</v>
      </c>
      <c r="AV113" s="36">
        <v>0</v>
      </c>
      <c r="AW113" s="36"/>
      <c r="AX113" s="36"/>
      <c r="AY113" s="36"/>
      <c r="AZ113" s="36">
        <v>0.3</v>
      </c>
      <c r="BA113" s="36">
        <v>2.15</v>
      </c>
      <c r="BB113" s="36"/>
      <c r="BC113" s="123">
        <f t="shared" si="26"/>
        <v>2.4499999999999997</v>
      </c>
      <c r="BD113" s="24"/>
      <c r="BE113" s="24"/>
      <c r="BF113" s="24"/>
      <c r="BG113" s="24"/>
      <c r="BH113" s="124">
        <f t="shared" si="27"/>
        <v>2.4499999999999997</v>
      </c>
      <c r="BI113" s="45">
        <f>BH113/K113</f>
        <v>9.799999999999999E-2</v>
      </c>
      <c r="BJ113" s="39" t="s">
        <v>88</v>
      </c>
      <c r="BK113" s="136">
        <v>40</v>
      </c>
      <c r="BL113" s="137">
        <v>20</v>
      </c>
      <c r="BM113" s="137">
        <v>50</v>
      </c>
      <c r="BN113" s="137">
        <v>10</v>
      </c>
      <c r="BO113" s="137">
        <v>0</v>
      </c>
      <c r="BP113" s="137">
        <v>20</v>
      </c>
      <c r="BQ113" s="138">
        <f t="shared" si="28"/>
        <v>60</v>
      </c>
      <c r="BR113" s="138">
        <f t="shared" si="29"/>
        <v>60</v>
      </c>
      <c r="BS113" s="138">
        <f t="shared" si="30"/>
        <v>20</v>
      </c>
      <c r="BT113" s="138">
        <f t="shared" si="31"/>
        <v>140</v>
      </c>
      <c r="BU113" s="30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  <c r="DJ113" s="8"/>
    </row>
    <row r="114" spans="1:114" ht="12.75" hidden="1" customHeight="1">
      <c r="A114" s="25" t="s">
        <v>405</v>
      </c>
      <c r="B114" s="30" t="s">
        <v>406</v>
      </c>
      <c r="C114" s="30" t="s">
        <v>295</v>
      </c>
      <c r="D114" s="30" t="s">
        <v>295</v>
      </c>
      <c r="E114" s="28" t="s">
        <v>107</v>
      </c>
      <c r="F114" s="25" t="s">
        <v>108</v>
      </c>
      <c r="G114" s="30" t="s">
        <v>92</v>
      </c>
      <c r="H114" s="30" t="s">
        <v>92</v>
      </c>
      <c r="I114" s="58" t="s">
        <v>109</v>
      </c>
      <c r="J114" s="58" t="s">
        <v>87</v>
      </c>
      <c r="K114" s="107">
        <v>2</v>
      </c>
      <c r="L114" s="33">
        <v>0</v>
      </c>
      <c r="M114" s="33">
        <v>0</v>
      </c>
      <c r="N114" s="33">
        <v>2</v>
      </c>
      <c r="O114" s="106">
        <f t="shared" si="41"/>
        <v>8</v>
      </c>
      <c r="P114" s="33">
        <v>0</v>
      </c>
      <c r="Q114" s="33">
        <v>0</v>
      </c>
      <c r="R114" s="33">
        <v>8</v>
      </c>
      <c r="S114" s="106">
        <f>SUM(T114:Y114)</f>
        <v>0</v>
      </c>
      <c r="T114" s="33">
        <v>0</v>
      </c>
      <c r="U114" s="33">
        <v>0</v>
      </c>
      <c r="V114" s="33">
        <v>0</v>
      </c>
      <c r="W114" s="33">
        <v>0</v>
      </c>
      <c r="X114" s="33">
        <v>0</v>
      </c>
      <c r="Y114" s="33">
        <v>0</v>
      </c>
      <c r="Z114" s="106">
        <f>SUM(AA114:AF114)</f>
        <v>0</v>
      </c>
      <c r="AA114" s="33">
        <v>0</v>
      </c>
      <c r="AB114" s="33">
        <v>0</v>
      </c>
      <c r="AC114" s="33">
        <v>0</v>
      </c>
      <c r="AD114" s="33">
        <v>0</v>
      </c>
      <c r="AE114" s="33">
        <v>0</v>
      </c>
      <c r="AF114" s="33">
        <v>0</v>
      </c>
      <c r="AG114" s="106">
        <f>SUM(AH114:AM114)</f>
        <v>2</v>
      </c>
      <c r="AH114" s="33">
        <v>0</v>
      </c>
      <c r="AI114" s="33">
        <v>2</v>
      </c>
      <c r="AJ114" s="33">
        <v>0</v>
      </c>
      <c r="AK114" s="33">
        <v>0</v>
      </c>
      <c r="AL114" s="33">
        <v>0</v>
      </c>
      <c r="AM114" s="33">
        <v>0</v>
      </c>
      <c r="AN114" s="120">
        <f>(Z114+AG114)/K114</f>
        <v>1</v>
      </c>
      <c r="AO114" s="120">
        <f>N114/K114</f>
        <v>1</v>
      </c>
      <c r="AP114" s="27" t="s">
        <v>93</v>
      </c>
      <c r="AQ114" s="27" t="s">
        <v>85</v>
      </c>
      <c r="AR114" s="58" t="s">
        <v>109</v>
      </c>
      <c r="AS114" s="58" t="s">
        <v>87</v>
      </c>
      <c r="AT114" s="58" t="s">
        <v>94</v>
      </c>
      <c r="AU114" s="35" t="s">
        <v>98</v>
      </c>
      <c r="AV114" s="36">
        <v>0</v>
      </c>
      <c r="AW114" s="43"/>
      <c r="AX114" s="43"/>
      <c r="AY114" s="43"/>
      <c r="AZ114" s="43">
        <v>0.208706</v>
      </c>
      <c r="BA114" s="37"/>
      <c r="BB114" s="37"/>
      <c r="BC114" s="123">
        <f t="shared" si="26"/>
        <v>0.208706</v>
      </c>
      <c r="BD114" s="43" t="s">
        <v>111</v>
      </c>
      <c r="BE114" s="44"/>
      <c r="BF114" s="44"/>
      <c r="BG114" s="44"/>
      <c r="BH114" s="124">
        <f t="shared" si="27"/>
        <v>0.208706</v>
      </c>
      <c r="BI114" s="45">
        <f>BH114/K114</f>
        <v>0.104353</v>
      </c>
      <c r="BJ114" s="39" t="s">
        <v>88</v>
      </c>
      <c r="BK114" s="136">
        <v>30</v>
      </c>
      <c r="BL114" s="137">
        <v>5</v>
      </c>
      <c r="BM114" s="137">
        <v>50</v>
      </c>
      <c r="BN114" s="137">
        <v>10</v>
      </c>
      <c r="BO114" s="137">
        <v>20</v>
      </c>
      <c r="BP114" s="137">
        <v>30</v>
      </c>
      <c r="BQ114" s="138">
        <f t="shared" si="28"/>
        <v>35</v>
      </c>
      <c r="BR114" s="138">
        <f t="shared" si="29"/>
        <v>60</v>
      </c>
      <c r="BS114" s="138">
        <f t="shared" si="30"/>
        <v>50</v>
      </c>
      <c r="BT114" s="138">
        <f t="shared" si="31"/>
        <v>145</v>
      </c>
      <c r="BU114" s="27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8"/>
      <c r="DD114" s="8"/>
      <c r="DE114" s="8"/>
      <c r="DF114" s="8"/>
      <c r="DG114" s="8"/>
      <c r="DH114" s="8"/>
      <c r="DI114" s="8"/>
      <c r="DJ114" s="8"/>
    </row>
    <row r="115" spans="1:114" ht="12.75" hidden="1" customHeight="1">
      <c r="A115" s="25" t="s">
        <v>407</v>
      </c>
      <c r="B115" s="29" t="s">
        <v>408</v>
      </c>
      <c r="C115" s="29" t="s">
        <v>295</v>
      </c>
      <c r="D115" s="29" t="s">
        <v>295</v>
      </c>
      <c r="E115" s="28" t="s">
        <v>107</v>
      </c>
      <c r="F115" s="25" t="s">
        <v>79</v>
      </c>
      <c r="G115" s="27" t="s">
        <v>91</v>
      </c>
      <c r="H115" s="27" t="s">
        <v>92</v>
      </c>
      <c r="I115" s="56" t="s">
        <v>94</v>
      </c>
      <c r="J115" s="28" t="s">
        <v>87</v>
      </c>
      <c r="K115" s="107">
        <v>0</v>
      </c>
      <c r="L115" s="33">
        <v>28</v>
      </c>
      <c r="M115" s="33">
        <v>10</v>
      </c>
      <c r="N115" s="48">
        <v>2</v>
      </c>
      <c r="O115" s="106">
        <f t="shared" si="41"/>
        <v>214</v>
      </c>
      <c r="P115" s="48">
        <v>132</v>
      </c>
      <c r="Q115" s="48">
        <v>42</v>
      </c>
      <c r="R115" s="48">
        <v>40</v>
      </c>
      <c r="S115" s="106">
        <v>0</v>
      </c>
      <c r="T115" s="48">
        <v>0</v>
      </c>
      <c r="U115" s="48">
        <v>13</v>
      </c>
      <c r="V115" s="48">
        <v>12</v>
      </c>
      <c r="W115" s="48">
        <v>3</v>
      </c>
      <c r="X115" s="48">
        <v>0</v>
      </c>
      <c r="Y115" s="48">
        <v>0</v>
      </c>
      <c r="Z115" s="106">
        <v>0</v>
      </c>
      <c r="AA115" s="33">
        <v>0</v>
      </c>
      <c r="AB115" s="33">
        <v>9</v>
      </c>
      <c r="AC115" s="33">
        <v>0</v>
      </c>
      <c r="AD115" s="33">
        <v>0</v>
      </c>
      <c r="AE115" s="33">
        <v>1</v>
      </c>
      <c r="AF115" s="33">
        <v>0</v>
      </c>
      <c r="AG115" s="106">
        <v>0</v>
      </c>
      <c r="AH115" s="33">
        <v>0</v>
      </c>
      <c r="AI115" s="33">
        <v>2</v>
      </c>
      <c r="AJ115" s="33">
        <v>0</v>
      </c>
      <c r="AK115" s="33">
        <v>0</v>
      </c>
      <c r="AL115" s="33">
        <v>0</v>
      </c>
      <c r="AM115" s="33">
        <v>0</v>
      </c>
      <c r="AN115" s="120">
        <f>(M115+N115)/BV115</f>
        <v>0.3</v>
      </c>
      <c r="AO115" s="120">
        <f>N115/BV115</f>
        <v>0.05</v>
      </c>
      <c r="AP115" s="27" t="s">
        <v>93</v>
      </c>
      <c r="AQ115" s="27" t="s">
        <v>85</v>
      </c>
      <c r="AR115" s="56" t="s">
        <v>94</v>
      </c>
      <c r="AS115" s="28" t="s">
        <v>140</v>
      </c>
      <c r="AT115" s="27" t="s">
        <v>120</v>
      </c>
      <c r="AU115" s="27" t="s">
        <v>119</v>
      </c>
      <c r="AV115" s="36">
        <v>0</v>
      </c>
      <c r="AW115" s="43"/>
      <c r="AX115" s="43"/>
      <c r="AY115" s="43"/>
      <c r="AZ115" s="43"/>
      <c r="BA115" s="43">
        <v>0.78996</v>
      </c>
      <c r="BB115" s="43">
        <v>3</v>
      </c>
      <c r="BC115" s="123">
        <f t="shared" si="26"/>
        <v>3.7899599999999998</v>
      </c>
      <c r="BD115" s="43" t="s">
        <v>111</v>
      </c>
      <c r="BE115" s="44"/>
      <c r="BF115" s="44"/>
      <c r="BG115" s="44"/>
      <c r="BH115" s="124">
        <f t="shared" si="27"/>
        <v>3.7899599999999998</v>
      </c>
      <c r="BI115" s="45">
        <f>BH115/BV115</f>
        <v>9.4749E-2</v>
      </c>
      <c r="BJ115" s="39" t="s">
        <v>88</v>
      </c>
      <c r="BK115" s="136">
        <v>30</v>
      </c>
      <c r="BL115" s="137">
        <v>5</v>
      </c>
      <c r="BM115" s="137">
        <v>10</v>
      </c>
      <c r="BN115" s="137">
        <v>10</v>
      </c>
      <c r="BO115" s="137">
        <v>20</v>
      </c>
      <c r="BP115" s="137">
        <v>20</v>
      </c>
      <c r="BQ115" s="138">
        <f t="shared" si="28"/>
        <v>35</v>
      </c>
      <c r="BR115" s="138">
        <f t="shared" si="29"/>
        <v>20</v>
      </c>
      <c r="BS115" s="138">
        <f t="shared" si="30"/>
        <v>40</v>
      </c>
      <c r="BT115" s="138">
        <f t="shared" si="31"/>
        <v>95</v>
      </c>
      <c r="BU115" s="35" t="s">
        <v>129</v>
      </c>
      <c r="BV115" s="202">
        <v>40</v>
      </c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8"/>
      <c r="DD115" s="8"/>
      <c r="DE115" s="8"/>
      <c r="DF115" s="8"/>
      <c r="DG115" s="8"/>
      <c r="DH115" s="8"/>
      <c r="DI115" s="8"/>
      <c r="DJ115" s="8"/>
    </row>
    <row r="116" spans="1:114" ht="12.75" hidden="1" customHeight="1">
      <c r="A116" s="25" t="s">
        <v>409</v>
      </c>
      <c r="B116" s="58" t="s">
        <v>410</v>
      </c>
      <c r="C116" s="29" t="s">
        <v>295</v>
      </c>
      <c r="D116" s="29" t="s">
        <v>295</v>
      </c>
      <c r="E116" s="28" t="s">
        <v>107</v>
      </c>
      <c r="F116" s="25" t="s">
        <v>79</v>
      </c>
      <c r="G116" s="27" t="s">
        <v>80</v>
      </c>
      <c r="H116" s="27" t="s">
        <v>81</v>
      </c>
      <c r="I116" s="56" t="s">
        <v>158</v>
      </c>
      <c r="J116" s="28" t="s">
        <v>83</v>
      </c>
      <c r="K116" s="112">
        <v>9</v>
      </c>
      <c r="L116" s="33">
        <v>9</v>
      </c>
      <c r="M116" s="33">
        <v>0</v>
      </c>
      <c r="N116" s="33">
        <v>0</v>
      </c>
      <c r="O116" s="107">
        <f t="shared" si="41"/>
        <v>36</v>
      </c>
      <c r="P116" s="33">
        <v>36</v>
      </c>
      <c r="Q116" s="33">
        <v>0</v>
      </c>
      <c r="R116" s="33">
        <v>0</v>
      </c>
      <c r="S116" s="107">
        <f>SUM(T116:Y116)</f>
        <v>9</v>
      </c>
      <c r="T116" s="33">
        <v>0</v>
      </c>
      <c r="U116" s="33">
        <v>9</v>
      </c>
      <c r="V116" s="33">
        <v>0</v>
      </c>
      <c r="W116" s="33">
        <v>0</v>
      </c>
      <c r="X116" s="33">
        <v>0</v>
      </c>
      <c r="Y116" s="33">
        <v>0</v>
      </c>
      <c r="Z116" s="107">
        <f>SUM(AA116:AF116)</f>
        <v>0</v>
      </c>
      <c r="AA116" s="33">
        <v>0</v>
      </c>
      <c r="AB116" s="33">
        <v>0</v>
      </c>
      <c r="AC116" s="33">
        <v>0</v>
      </c>
      <c r="AD116" s="33">
        <v>0</v>
      </c>
      <c r="AE116" s="33">
        <v>0</v>
      </c>
      <c r="AF116" s="33">
        <v>0</v>
      </c>
      <c r="AG116" s="107">
        <f>SUM(AH116:AM116)</f>
        <v>0</v>
      </c>
      <c r="AH116" s="33">
        <v>0</v>
      </c>
      <c r="AI116" s="33">
        <v>0</v>
      </c>
      <c r="AJ116" s="33">
        <v>0</v>
      </c>
      <c r="AK116" s="33">
        <v>0</v>
      </c>
      <c r="AL116" s="33">
        <v>0</v>
      </c>
      <c r="AM116" s="33">
        <v>0</v>
      </c>
      <c r="AN116" s="120">
        <f>(M116+N116)/K116</f>
        <v>0</v>
      </c>
      <c r="AO116" s="120">
        <f>N116/K116</f>
        <v>0</v>
      </c>
      <c r="AP116" s="27" t="s">
        <v>84</v>
      </c>
      <c r="AQ116" s="29" t="s">
        <v>85</v>
      </c>
      <c r="AR116" s="27" t="s">
        <v>158</v>
      </c>
      <c r="AS116" s="27" t="s">
        <v>83</v>
      </c>
      <c r="AT116" s="27" t="s">
        <v>100</v>
      </c>
      <c r="AU116" s="27" t="s">
        <v>140</v>
      </c>
      <c r="AV116" s="36">
        <v>0.752</v>
      </c>
      <c r="AW116" s="36"/>
      <c r="AX116" s="36"/>
      <c r="AY116" s="37"/>
      <c r="AZ116" s="37"/>
      <c r="BA116" s="37"/>
      <c r="BB116" s="37"/>
      <c r="BC116" s="123">
        <f t="shared" si="26"/>
        <v>0.752</v>
      </c>
      <c r="BD116" s="36"/>
      <c r="BE116" s="49"/>
      <c r="BF116" s="49"/>
      <c r="BG116" s="49"/>
      <c r="BH116" s="124">
        <f t="shared" si="27"/>
        <v>0.752</v>
      </c>
      <c r="BI116" s="45">
        <f>BH116/K116</f>
        <v>8.355555555555555E-2</v>
      </c>
      <c r="BJ116" s="39" t="s">
        <v>102</v>
      </c>
      <c r="BK116" s="136">
        <v>30</v>
      </c>
      <c r="BL116" s="137">
        <v>5</v>
      </c>
      <c r="BM116" s="137">
        <v>90</v>
      </c>
      <c r="BN116" s="137">
        <v>70</v>
      </c>
      <c r="BO116" s="137">
        <v>20</v>
      </c>
      <c r="BP116" s="137">
        <v>10</v>
      </c>
      <c r="BQ116" s="138">
        <f t="shared" si="28"/>
        <v>35</v>
      </c>
      <c r="BR116" s="138">
        <f t="shared" si="29"/>
        <v>160</v>
      </c>
      <c r="BS116" s="138">
        <f t="shared" si="30"/>
        <v>30</v>
      </c>
      <c r="BT116" s="138">
        <f t="shared" si="31"/>
        <v>225</v>
      </c>
      <c r="BU116" s="27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8"/>
      <c r="DD116" s="8"/>
      <c r="DE116" s="8"/>
      <c r="DF116" s="8"/>
      <c r="DG116" s="8"/>
      <c r="DH116" s="8"/>
      <c r="DI116" s="8"/>
      <c r="DJ116" s="8"/>
    </row>
    <row r="117" spans="1:114" ht="12.75" hidden="1" customHeight="1">
      <c r="A117" s="25" t="s">
        <v>411</v>
      </c>
      <c r="B117" s="58" t="s">
        <v>412</v>
      </c>
      <c r="C117" s="29" t="s">
        <v>295</v>
      </c>
      <c r="D117" s="29" t="s">
        <v>295</v>
      </c>
      <c r="E117" s="28" t="s">
        <v>107</v>
      </c>
      <c r="F117" s="25" t="s">
        <v>79</v>
      </c>
      <c r="G117" s="27" t="s">
        <v>80</v>
      </c>
      <c r="H117" s="27" t="s">
        <v>80</v>
      </c>
      <c r="I117" s="56" t="s">
        <v>158</v>
      </c>
      <c r="J117" s="28" t="s">
        <v>83</v>
      </c>
      <c r="K117" s="117">
        <v>19</v>
      </c>
      <c r="L117" s="33">
        <v>11</v>
      </c>
      <c r="M117" s="33">
        <v>8</v>
      </c>
      <c r="N117" s="33">
        <v>0</v>
      </c>
      <c r="O117" s="107">
        <f t="shared" si="41"/>
        <v>76</v>
      </c>
      <c r="P117" s="33">
        <v>44</v>
      </c>
      <c r="Q117" s="33">
        <v>32</v>
      </c>
      <c r="R117" s="33">
        <v>0</v>
      </c>
      <c r="S117" s="107">
        <f>SUM(T117:Y117)</f>
        <v>11</v>
      </c>
      <c r="T117" s="33">
        <v>0</v>
      </c>
      <c r="U117" s="33">
        <v>11</v>
      </c>
      <c r="V117" s="33">
        <v>0</v>
      </c>
      <c r="W117" s="33">
        <v>0</v>
      </c>
      <c r="X117" s="33">
        <v>0</v>
      </c>
      <c r="Y117" s="33">
        <v>0</v>
      </c>
      <c r="Z117" s="107">
        <f>SUM(AA117:AF117)</f>
        <v>8</v>
      </c>
      <c r="AA117" s="33">
        <v>0</v>
      </c>
      <c r="AB117" s="33">
        <v>8</v>
      </c>
      <c r="AC117" s="33">
        <v>0</v>
      </c>
      <c r="AD117" s="33">
        <v>0</v>
      </c>
      <c r="AE117" s="33">
        <v>0</v>
      </c>
      <c r="AF117" s="33">
        <v>0</v>
      </c>
      <c r="AG117" s="107">
        <f>SUM(AH117:AM117)</f>
        <v>0</v>
      </c>
      <c r="AH117" s="33">
        <v>0</v>
      </c>
      <c r="AI117" s="33">
        <v>0</v>
      </c>
      <c r="AJ117" s="33">
        <v>0</v>
      </c>
      <c r="AK117" s="33">
        <v>0</v>
      </c>
      <c r="AL117" s="33">
        <v>0</v>
      </c>
      <c r="AM117" s="33">
        <v>0</v>
      </c>
      <c r="AN117" s="120">
        <f>(M117+N117)/K117</f>
        <v>0.42105263157894735</v>
      </c>
      <c r="AO117" s="120">
        <f>N117/K117</f>
        <v>0</v>
      </c>
      <c r="AP117" s="27" t="s">
        <v>93</v>
      </c>
      <c r="AQ117" s="29" t="s">
        <v>85</v>
      </c>
      <c r="AR117" s="27" t="s">
        <v>158</v>
      </c>
      <c r="AS117" s="27" t="s">
        <v>83</v>
      </c>
      <c r="AT117" s="27" t="s">
        <v>100</v>
      </c>
      <c r="AU117" s="27" t="s">
        <v>140</v>
      </c>
      <c r="AV117" s="36">
        <v>2.2120000000000002</v>
      </c>
      <c r="AW117" s="36"/>
      <c r="AX117" s="36"/>
      <c r="AY117" s="37"/>
      <c r="AZ117" s="37"/>
      <c r="BA117" s="37"/>
      <c r="BB117" s="37"/>
      <c r="BC117" s="123">
        <f t="shared" si="26"/>
        <v>2.2120000000000002</v>
      </c>
      <c r="BD117" s="36"/>
      <c r="BE117" s="49"/>
      <c r="BF117" s="49"/>
      <c r="BG117" s="49"/>
      <c r="BH117" s="124">
        <f t="shared" si="27"/>
        <v>2.2120000000000002</v>
      </c>
      <c r="BI117" s="45">
        <f>BH117/K117</f>
        <v>0.11642105263157895</v>
      </c>
      <c r="BJ117" s="39" t="s">
        <v>102</v>
      </c>
      <c r="BK117" s="136">
        <v>30</v>
      </c>
      <c r="BL117" s="137">
        <v>5</v>
      </c>
      <c r="BM117" s="137">
        <v>90</v>
      </c>
      <c r="BN117" s="137">
        <v>70</v>
      </c>
      <c r="BO117" s="137">
        <v>20</v>
      </c>
      <c r="BP117" s="137">
        <v>20</v>
      </c>
      <c r="BQ117" s="138">
        <f t="shared" si="28"/>
        <v>35</v>
      </c>
      <c r="BR117" s="138">
        <f t="shared" si="29"/>
        <v>160</v>
      </c>
      <c r="BS117" s="138">
        <f t="shared" si="30"/>
        <v>40</v>
      </c>
      <c r="BT117" s="138">
        <f t="shared" si="31"/>
        <v>235</v>
      </c>
      <c r="BU117" s="27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8"/>
      <c r="DD117" s="8"/>
      <c r="DE117" s="8"/>
      <c r="DF117" s="8"/>
      <c r="DG117" s="8"/>
      <c r="DH117" s="8"/>
      <c r="DI117" s="8"/>
      <c r="DJ117" s="8"/>
    </row>
    <row r="118" spans="1:114" ht="12.75" hidden="1" customHeight="1">
      <c r="A118" s="24" t="s">
        <v>413</v>
      </c>
      <c r="B118" s="28" t="s">
        <v>414</v>
      </c>
      <c r="C118" s="28" t="s">
        <v>415</v>
      </c>
      <c r="D118" s="28" t="s">
        <v>295</v>
      </c>
      <c r="E118" s="28" t="s">
        <v>107</v>
      </c>
      <c r="F118" s="24" t="s">
        <v>79</v>
      </c>
      <c r="G118" s="28" t="s">
        <v>91</v>
      </c>
      <c r="H118" s="28" t="s">
        <v>92</v>
      </c>
      <c r="I118" s="58" t="s">
        <v>97</v>
      </c>
      <c r="J118" s="47" t="s">
        <v>99</v>
      </c>
      <c r="K118" s="118">
        <v>30</v>
      </c>
      <c r="L118" s="33">
        <v>20</v>
      </c>
      <c r="M118" s="33">
        <v>9</v>
      </c>
      <c r="N118" s="33">
        <v>1</v>
      </c>
      <c r="O118" s="106">
        <f t="shared" si="41"/>
        <v>139</v>
      </c>
      <c r="P118" s="33">
        <v>94</v>
      </c>
      <c r="Q118" s="33">
        <v>40</v>
      </c>
      <c r="R118" s="33">
        <v>5</v>
      </c>
      <c r="S118" s="106">
        <f>SUM(T118:Y118)</f>
        <v>20</v>
      </c>
      <c r="T118" s="33">
        <v>0</v>
      </c>
      <c r="U118" s="33">
        <v>9</v>
      </c>
      <c r="V118" s="33">
        <v>8</v>
      </c>
      <c r="W118" s="33">
        <v>3</v>
      </c>
      <c r="X118" s="33">
        <v>0</v>
      </c>
      <c r="Y118" s="33">
        <v>0</v>
      </c>
      <c r="Z118" s="106">
        <f>SUM(AA118:AF118)</f>
        <v>9</v>
      </c>
      <c r="AA118" s="33">
        <v>0</v>
      </c>
      <c r="AB118" s="33">
        <v>3</v>
      </c>
      <c r="AC118" s="33">
        <v>3</v>
      </c>
      <c r="AD118" s="33">
        <v>3</v>
      </c>
      <c r="AE118" s="33">
        <v>0</v>
      </c>
      <c r="AF118" s="33">
        <v>0</v>
      </c>
      <c r="AG118" s="106">
        <f>SUM(AH118:AM118)</f>
        <v>1</v>
      </c>
      <c r="AH118" s="33">
        <v>0</v>
      </c>
      <c r="AI118" s="33">
        <v>0</v>
      </c>
      <c r="AJ118" s="33">
        <v>1</v>
      </c>
      <c r="AK118" s="33">
        <v>0</v>
      </c>
      <c r="AL118" s="33">
        <v>0</v>
      </c>
      <c r="AM118" s="33">
        <v>0</v>
      </c>
      <c r="AN118" s="120">
        <f>(M118+N118)/K118</f>
        <v>0.33333333333333331</v>
      </c>
      <c r="AO118" s="120">
        <f>N118/K118</f>
        <v>3.3333333333333333E-2</v>
      </c>
      <c r="AP118" s="27" t="s">
        <v>93</v>
      </c>
      <c r="AQ118" s="28" t="s">
        <v>85</v>
      </c>
      <c r="AR118" s="27" t="s">
        <v>97</v>
      </c>
      <c r="AS118" s="47" t="s">
        <v>119</v>
      </c>
      <c r="AT118" s="35" t="s">
        <v>100</v>
      </c>
      <c r="AU118" s="47" t="s">
        <v>140</v>
      </c>
      <c r="AV118" s="36">
        <v>2.46014051</v>
      </c>
      <c r="AW118" s="43"/>
      <c r="AX118" s="43"/>
      <c r="AY118" s="43"/>
      <c r="AZ118" s="37"/>
      <c r="BA118" s="37"/>
      <c r="BB118" s="37"/>
      <c r="BC118" s="123">
        <f t="shared" si="26"/>
        <v>2.46014051</v>
      </c>
      <c r="BD118" s="43" t="s">
        <v>111</v>
      </c>
      <c r="BE118" s="44"/>
      <c r="BF118" s="44">
        <v>1</v>
      </c>
      <c r="BG118" s="44">
        <v>3.9600000000000003E-2</v>
      </c>
      <c r="BH118" s="124">
        <f t="shared" si="27"/>
        <v>3.4997405100000001</v>
      </c>
      <c r="BI118" s="45">
        <f>BH118/K118</f>
        <v>0.116658017</v>
      </c>
      <c r="BJ118" s="39" t="s">
        <v>102</v>
      </c>
      <c r="BK118" s="136">
        <v>30</v>
      </c>
      <c r="BL118" s="137">
        <v>5</v>
      </c>
      <c r="BM118" s="137">
        <v>80</v>
      </c>
      <c r="BN118" s="137">
        <v>70</v>
      </c>
      <c r="BO118" s="137">
        <v>0</v>
      </c>
      <c r="BP118" s="137">
        <v>20</v>
      </c>
      <c r="BQ118" s="138">
        <f t="shared" si="28"/>
        <v>35</v>
      </c>
      <c r="BR118" s="138">
        <f t="shared" si="29"/>
        <v>150</v>
      </c>
      <c r="BS118" s="138">
        <f t="shared" si="30"/>
        <v>20</v>
      </c>
      <c r="BT118" s="138">
        <f t="shared" si="31"/>
        <v>205</v>
      </c>
      <c r="BU118" s="35"/>
      <c r="BV118" s="8"/>
      <c r="BW118" s="46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8"/>
      <c r="DD118" s="8"/>
      <c r="DE118" s="8"/>
      <c r="DF118" s="8"/>
      <c r="DG118" s="8"/>
      <c r="DH118" s="8"/>
      <c r="DI118" s="8"/>
      <c r="DJ118" s="8"/>
    </row>
    <row r="119" spans="1:114" ht="12.75" hidden="1" customHeight="1">
      <c r="A119" s="24" t="s">
        <v>416</v>
      </c>
      <c r="B119" s="29" t="s">
        <v>417</v>
      </c>
      <c r="C119" s="29" t="s">
        <v>418</v>
      </c>
      <c r="D119" s="29" t="s">
        <v>117</v>
      </c>
      <c r="E119" s="28" t="s">
        <v>118</v>
      </c>
      <c r="F119" s="24" t="s">
        <v>108</v>
      </c>
      <c r="G119" s="27" t="s">
        <v>92</v>
      </c>
      <c r="H119" s="27" t="s">
        <v>92</v>
      </c>
      <c r="I119" s="31" t="s">
        <v>109</v>
      </c>
      <c r="J119" s="47" t="s">
        <v>87</v>
      </c>
      <c r="K119" s="107">
        <v>0</v>
      </c>
      <c r="L119" s="33">
        <v>10</v>
      </c>
      <c r="M119" s="33">
        <v>2</v>
      </c>
      <c r="N119" s="24">
        <v>2</v>
      </c>
      <c r="O119" s="106">
        <f t="shared" si="41"/>
        <v>43</v>
      </c>
      <c r="P119" s="24">
        <v>32</v>
      </c>
      <c r="Q119" s="24">
        <v>6</v>
      </c>
      <c r="R119" s="24">
        <v>5</v>
      </c>
      <c r="S119" s="106">
        <v>0</v>
      </c>
      <c r="T119" s="24">
        <v>0</v>
      </c>
      <c r="U119" s="24">
        <v>8</v>
      </c>
      <c r="V119" s="24">
        <v>2</v>
      </c>
      <c r="W119" s="24">
        <v>0</v>
      </c>
      <c r="X119" s="24">
        <v>0</v>
      </c>
      <c r="Y119" s="24">
        <v>0</v>
      </c>
      <c r="Z119" s="106">
        <v>0</v>
      </c>
      <c r="AA119" s="24">
        <v>0</v>
      </c>
      <c r="AB119" s="24">
        <v>2</v>
      </c>
      <c r="AC119" s="24">
        <v>0</v>
      </c>
      <c r="AD119" s="24">
        <v>0</v>
      </c>
      <c r="AE119" s="24">
        <v>0</v>
      </c>
      <c r="AF119" s="24">
        <v>0</v>
      </c>
      <c r="AG119" s="106">
        <v>0</v>
      </c>
      <c r="AH119" s="24">
        <v>1</v>
      </c>
      <c r="AI119" s="24">
        <v>1</v>
      </c>
      <c r="AJ119" s="24">
        <v>0</v>
      </c>
      <c r="AK119" s="24">
        <v>0</v>
      </c>
      <c r="AL119" s="24">
        <v>0</v>
      </c>
      <c r="AM119" s="24">
        <v>0</v>
      </c>
      <c r="AN119" s="120">
        <f>(M119+N119)/BV119</f>
        <v>0.2857142857142857</v>
      </c>
      <c r="AO119" s="120">
        <f>N119/BV119</f>
        <v>0.14285714285714285</v>
      </c>
      <c r="AP119" s="27" t="s">
        <v>93</v>
      </c>
      <c r="AQ119" s="27" t="s">
        <v>85</v>
      </c>
      <c r="AR119" s="35" t="s">
        <v>94</v>
      </c>
      <c r="AS119" s="47" t="s">
        <v>134</v>
      </c>
      <c r="AT119" s="35" t="s">
        <v>120</v>
      </c>
      <c r="AU119" s="35" t="s">
        <v>134</v>
      </c>
      <c r="AV119" s="36">
        <v>0.34618538999999998</v>
      </c>
      <c r="AW119" s="43"/>
      <c r="AX119" s="43"/>
      <c r="AY119" s="43"/>
      <c r="AZ119" s="43"/>
      <c r="BA119" s="36">
        <v>0.3</v>
      </c>
      <c r="BB119" s="36">
        <v>0.81499999999999995</v>
      </c>
      <c r="BC119" s="123">
        <f t="shared" si="26"/>
        <v>1.4611853899999998</v>
      </c>
      <c r="BD119" s="43" t="s">
        <v>111</v>
      </c>
      <c r="BE119" s="44"/>
      <c r="BF119" s="44"/>
      <c r="BG119" s="44"/>
      <c r="BH119" s="124">
        <f t="shared" si="27"/>
        <v>1.4611853899999998</v>
      </c>
      <c r="BI119" s="45">
        <f>BH119/BV119</f>
        <v>0.10437038499999998</v>
      </c>
      <c r="BJ119" s="39" t="s">
        <v>88</v>
      </c>
      <c r="BK119" s="136">
        <v>20</v>
      </c>
      <c r="BL119" s="137">
        <v>30</v>
      </c>
      <c r="BM119" s="137">
        <v>50</v>
      </c>
      <c r="BN119" s="137">
        <v>10</v>
      </c>
      <c r="BO119" s="137">
        <v>20</v>
      </c>
      <c r="BP119" s="137">
        <v>30</v>
      </c>
      <c r="BQ119" s="138">
        <f t="shared" si="28"/>
        <v>50</v>
      </c>
      <c r="BR119" s="138">
        <f t="shared" si="29"/>
        <v>60</v>
      </c>
      <c r="BS119" s="138">
        <f t="shared" si="30"/>
        <v>50</v>
      </c>
      <c r="BT119" s="138">
        <f t="shared" si="31"/>
        <v>160</v>
      </c>
      <c r="BU119" s="47" t="s">
        <v>419</v>
      </c>
      <c r="BV119" s="202">
        <v>14</v>
      </c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8"/>
      <c r="DD119" s="8"/>
      <c r="DE119" s="8"/>
      <c r="DF119" s="8"/>
      <c r="DG119" s="8"/>
      <c r="DH119" s="8"/>
      <c r="DI119" s="8"/>
      <c r="DJ119" s="8"/>
    </row>
    <row r="120" spans="1:114" ht="12.75" hidden="1" customHeight="1">
      <c r="A120" s="25" t="s">
        <v>420</v>
      </c>
      <c r="B120" s="30" t="s">
        <v>421</v>
      </c>
      <c r="C120" s="30" t="s">
        <v>422</v>
      </c>
      <c r="D120" s="30" t="s">
        <v>274</v>
      </c>
      <c r="E120" s="30" t="s">
        <v>275</v>
      </c>
      <c r="F120" s="25" t="s">
        <v>108</v>
      </c>
      <c r="G120" s="30" t="s">
        <v>92</v>
      </c>
      <c r="H120" s="30" t="s">
        <v>92</v>
      </c>
      <c r="I120" s="58" t="s">
        <v>86</v>
      </c>
      <c r="J120" s="47" t="s">
        <v>83</v>
      </c>
      <c r="K120" s="107">
        <v>2</v>
      </c>
      <c r="L120" s="33">
        <v>0</v>
      </c>
      <c r="M120" s="33">
        <v>0</v>
      </c>
      <c r="N120" s="33">
        <v>2</v>
      </c>
      <c r="O120" s="106">
        <f t="shared" si="41"/>
        <v>8</v>
      </c>
      <c r="P120" s="33">
        <v>0</v>
      </c>
      <c r="Q120" s="33">
        <v>0</v>
      </c>
      <c r="R120" s="33">
        <v>8</v>
      </c>
      <c r="S120" s="106">
        <f>SUM(T120:Y120)</f>
        <v>0</v>
      </c>
      <c r="T120" s="33">
        <v>0</v>
      </c>
      <c r="U120" s="33">
        <v>0</v>
      </c>
      <c r="V120" s="33">
        <v>0</v>
      </c>
      <c r="W120" s="33">
        <v>0</v>
      </c>
      <c r="X120" s="33">
        <v>0</v>
      </c>
      <c r="Y120" s="33">
        <v>0</v>
      </c>
      <c r="Z120" s="106">
        <f>SUM(AA120:AF120)</f>
        <v>0</v>
      </c>
      <c r="AA120" s="33">
        <v>0</v>
      </c>
      <c r="AB120" s="33">
        <v>0</v>
      </c>
      <c r="AC120" s="33">
        <v>0</v>
      </c>
      <c r="AD120" s="33">
        <v>0</v>
      </c>
      <c r="AE120" s="33">
        <v>0</v>
      </c>
      <c r="AF120" s="33">
        <v>0</v>
      </c>
      <c r="AG120" s="106">
        <f>SUM(AH120:AM120)</f>
        <v>2</v>
      </c>
      <c r="AH120" s="33">
        <v>0</v>
      </c>
      <c r="AI120" s="33">
        <v>2</v>
      </c>
      <c r="AJ120" s="33">
        <v>0</v>
      </c>
      <c r="AK120" s="33">
        <v>0</v>
      </c>
      <c r="AL120" s="33">
        <v>0</v>
      </c>
      <c r="AM120" s="33">
        <v>0</v>
      </c>
      <c r="AN120" s="120">
        <f>(Z120+AG120)/K120</f>
        <v>1</v>
      </c>
      <c r="AO120" s="120">
        <f>N120/K120</f>
        <v>1</v>
      </c>
      <c r="AP120" s="27" t="s">
        <v>93</v>
      </c>
      <c r="AQ120" s="27" t="s">
        <v>85</v>
      </c>
      <c r="AR120" s="58" t="s">
        <v>86</v>
      </c>
      <c r="AS120" s="58" t="s">
        <v>140</v>
      </c>
      <c r="AT120" s="58" t="s">
        <v>86</v>
      </c>
      <c r="AU120" s="35" t="s">
        <v>98</v>
      </c>
      <c r="AV120" s="36">
        <v>0</v>
      </c>
      <c r="AW120" s="43"/>
      <c r="AX120" s="43"/>
      <c r="AY120" s="43">
        <v>0.208706</v>
      </c>
      <c r="AZ120" s="37"/>
      <c r="BA120" s="37"/>
      <c r="BC120" s="123">
        <f t="shared" si="26"/>
        <v>0.208706</v>
      </c>
      <c r="BD120" s="43" t="s">
        <v>111</v>
      </c>
      <c r="BE120" s="44"/>
      <c r="BF120" s="44"/>
      <c r="BG120" s="44"/>
      <c r="BH120" s="124">
        <f t="shared" si="27"/>
        <v>0.208706</v>
      </c>
      <c r="BI120" s="45">
        <f>BH120/K120</f>
        <v>0.104353</v>
      </c>
      <c r="BJ120" s="39" t="s">
        <v>88</v>
      </c>
      <c r="BK120" s="136">
        <v>30</v>
      </c>
      <c r="BL120" s="137">
        <v>15</v>
      </c>
      <c r="BM120" s="137">
        <v>50</v>
      </c>
      <c r="BN120" s="137">
        <v>10</v>
      </c>
      <c r="BO120" s="137">
        <v>20</v>
      </c>
      <c r="BP120" s="137">
        <v>30</v>
      </c>
      <c r="BQ120" s="138">
        <f t="shared" si="28"/>
        <v>45</v>
      </c>
      <c r="BR120" s="138">
        <f t="shared" si="29"/>
        <v>60</v>
      </c>
      <c r="BS120" s="138">
        <f t="shared" si="30"/>
        <v>50</v>
      </c>
      <c r="BT120" s="138">
        <f t="shared" si="31"/>
        <v>155</v>
      </c>
      <c r="BU120" s="27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8"/>
      <c r="DD120" s="8"/>
      <c r="DE120" s="8"/>
      <c r="DF120" s="8"/>
      <c r="DG120" s="8"/>
      <c r="DH120" s="8"/>
      <c r="DI120" s="8"/>
      <c r="DJ120" s="8"/>
    </row>
    <row r="121" spans="1:114" ht="12.75" hidden="1" customHeight="1">
      <c r="A121" s="25" t="s">
        <v>423</v>
      </c>
      <c r="B121" s="30" t="s">
        <v>424</v>
      </c>
      <c r="C121" s="30" t="s">
        <v>425</v>
      </c>
      <c r="D121" s="29" t="s">
        <v>150</v>
      </c>
      <c r="E121" s="28" t="s">
        <v>151</v>
      </c>
      <c r="F121" s="25" t="s">
        <v>79</v>
      </c>
      <c r="G121" s="27" t="s">
        <v>91</v>
      </c>
      <c r="H121" s="27" t="s">
        <v>92</v>
      </c>
      <c r="I121" s="31" t="s">
        <v>109</v>
      </c>
      <c r="J121" s="30" t="s">
        <v>87</v>
      </c>
      <c r="K121" s="109">
        <v>0</v>
      </c>
      <c r="L121" s="33">
        <v>35</v>
      </c>
      <c r="M121" s="33">
        <v>12</v>
      </c>
      <c r="N121" s="33">
        <v>3</v>
      </c>
      <c r="O121" s="106">
        <f t="shared" si="41"/>
        <v>240</v>
      </c>
      <c r="P121" s="33">
        <v>180</v>
      </c>
      <c r="Q121" s="33">
        <v>46</v>
      </c>
      <c r="R121" s="33">
        <v>14</v>
      </c>
      <c r="S121" s="106">
        <v>0</v>
      </c>
      <c r="T121" s="33">
        <v>0</v>
      </c>
      <c r="U121" s="33">
        <v>15</v>
      </c>
      <c r="V121" s="33">
        <v>14</v>
      </c>
      <c r="W121" s="33">
        <v>6</v>
      </c>
      <c r="X121" s="33">
        <v>0</v>
      </c>
      <c r="Y121" s="33">
        <v>0</v>
      </c>
      <c r="Z121" s="106">
        <v>0</v>
      </c>
      <c r="AA121" s="33">
        <v>0</v>
      </c>
      <c r="AB121" s="33">
        <v>8</v>
      </c>
      <c r="AC121" s="33">
        <v>4</v>
      </c>
      <c r="AD121" s="33">
        <v>0</v>
      </c>
      <c r="AE121" s="33">
        <v>0</v>
      </c>
      <c r="AF121" s="33">
        <v>0</v>
      </c>
      <c r="AG121" s="106">
        <v>0</v>
      </c>
      <c r="AH121" s="33">
        <v>0</v>
      </c>
      <c r="AI121" s="33">
        <v>2</v>
      </c>
      <c r="AJ121" s="33">
        <v>1</v>
      </c>
      <c r="AK121" s="33">
        <v>0</v>
      </c>
      <c r="AL121" s="33">
        <v>0</v>
      </c>
      <c r="AM121" s="33">
        <v>0</v>
      </c>
      <c r="AN121" s="120">
        <f>(M121+N121)/BV121</f>
        <v>0.3</v>
      </c>
      <c r="AO121" s="120">
        <f>N121/BV121</f>
        <v>0.06</v>
      </c>
      <c r="AP121" s="27" t="s">
        <v>93</v>
      </c>
      <c r="AQ121" s="27" t="s">
        <v>85</v>
      </c>
      <c r="AR121" s="35" t="s">
        <v>109</v>
      </c>
      <c r="AS121" s="30" t="s">
        <v>134</v>
      </c>
      <c r="AT121" s="35" t="s">
        <v>120</v>
      </c>
      <c r="AU121" s="30" t="s">
        <v>119</v>
      </c>
      <c r="AV121" s="36">
        <v>0</v>
      </c>
      <c r="AW121" s="36"/>
      <c r="AX121" s="36"/>
      <c r="AY121" s="36"/>
      <c r="AZ121" s="36">
        <v>2.1176499999999998</v>
      </c>
      <c r="BA121" s="36">
        <v>1.9</v>
      </c>
      <c r="BB121" s="37"/>
      <c r="BC121" s="123">
        <f t="shared" si="26"/>
        <v>4.0176499999999997</v>
      </c>
      <c r="BD121" s="36" t="s">
        <v>111</v>
      </c>
      <c r="BE121" s="49"/>
      <c r="BF121" s="49">
        <v>1.2</v>
      </c>
      <c r="BG121" s="49"/>
      <c r="BH121" s="124">
        <f t="shared" si="27"/>
        <v>5.2176499999999999</v>
      </c>
      <c r="BI121" s="45">
        <f>BH121/BV121</f>
        <v>0.104353</v>
      </c>
      <c r="BJ121" s="39" t="s">
        <v>88</v>
      </c>
      <c r="BK121" s="136">
        <v>50</v>
      </c>
      <c r="BL121" s="137">
        <v>25</v>
      </c>
      <c r="BM121" s="137">
        <v>10</v>
      </c>
      <c r="BN121" s="137">
        <v>30</v>
      </c>
      <c r="BO121" s="137">
        <v>20</v>
      </c>
      <c r="BP121" s="137">
        <v>20</v>
      </c>
      <c r="BQ121" s="138">
        <f t="shared" si="28"/>
        <v>75</v>
      </c>
      <c r="BR121" s="138">
        <f t="shared" si="29"/>
        <v>40</v>
      </c>
      <c r="BS121" s="138">
        <f t="shared" si="30"/>
        <v>40</v>
      </c>
      <c r="BT121" s="138">
        <f t="shared" si="31"/>
        <v>155</v>
      </c>
      <c r="BU121" s="47" t="s">
        <v>331</v>
      </c>
      <c r="BV121" s="202">
        <v>50</v>
      </c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8"/>
      <c r="DD121" s="8"/>
      <c r="DE121" s="8"/>
      <c r="DF121" s="8"/>
      <c r="DG121" s="8"/>
      <c r="DH121" s="8"/>
      <c r="DI121" s="8"/>
      <c r="DJ121" s="8"/>
    </row>
    <row r="122" spans="1:114" ht="15.75" hidden="1" customHeight="1">
      <c r="A122" s="24" t="s">
        <v>426</v>
      </c>
      <c r="B122" s="27" t="s">
        <v>427</v>
      </c>
      <c r="C122" s="28" t="s">
        <v>428</v>
      </c>
      <c r="D122" s="29" t="s">
        <v>77</v>
      </c>
      <c r="E122" s="28" t="s">
        <v>78</v>
      </c>
      <c r="F122" s="24" t="s">
        <v>108</v>
      </c>
      <c r="G122" s="28" t="s">
        <v>92</v>
      </c>
      <c r="H122" s="28" t="s">
        <v>92</v>
      </c>
      <c r="I122" s="58" t="s">
        <v>109</v>
      </c>
      <c r="J122" s="58" t="s">
        <v>87</v>
      </c>
      <c r="K122" s="107">
        <v>2</v>
      </c>
      <c r="L122" s="33">
        <v>0</v>
      </c>
      <c r="M122" s="33">
        <v>0</v>
      </c>
      <c r="N122" s="33">
        <v>2</v>
      </c>
      <c r="O122" s="107">
        <v>7</v>
      </c>
      <c r="P122" s="33">
        <v>0</v>
      </c>
      <c r="Q122" s="33">
        <v>0</v>
      </c>
      <c r="R122" s="33">
        <v>7</v>
      </c>
      <c r="S122" s="107">
        <f>SUM(T122:Y122)</f>
        <v>0</v>
      </c>
      <c r="T122" s="33">
        <v>0</v>
      </c>
      <c r="U122" s="33">
        <v>0</v>
      </c>
      <c r="V122" s="33">
        <v>0</v>
      </c>
      <c r="W122" s="33">
        <v>0</v>
      </c>
      <c r="X122" s="33">
        <v>0</v>
      </c>
      <c r="Y122" s="33">
        <v>0</v>
      </c>
      <c r="Z122" s="107">
        <f>SUM(AA122:AF122)</f>
        <v>0</v>
      </c>
      <c r="AA122" s="33">
        <v>0</v>
      </c>
      <c r="AB122" s="33">
        <v>0</v>
      </c>
      <c r="AC122" s="33">
        <v>0</v>
      </c>
      <c r="AD122" s="33">
        <v>0</v>
      </c>
      <c r="AE122" s="33">
        <v>0</v>
      </c>
      <c r="AF122" s="33">
        <v>0</v>
      </c>
      <c r="AG122" s="107">
        <v>2</v>
      </c>
      <c r="AH122" s="33">
        <v>0</v>
      </c>
      <c r="AI122" s="33">
        <v>2</v>
      </c>
      <c r="AJ122" s="33">
        <v>0</v>
      </c>
      <c r="AK122" s="33">
        <v>0</v>
      </c>
      <c r="AL122" s="33">
        <v>0</v>
      </c>
      <c r="AM122" s="33">
        <v>0</v>
      </c>
      <c r="AN122" s="120">
        <f>(M122+N122)/K122</f>
        <v>1</v>
      </c>
      <c r="AO122" s="120">
        <f>N122/K122</f>
        <v>1</v>
      </c>
      <c r="AP122" s="27" t="s">
        <v>93</v>
      </c>
      <c r="AQ122" s="28" t="s">
        <v>85</v>
      </c>
      <c r="AR122" s="58" t="s">
        <v>109</v>
      </c>
      <c r="AS122" s="58" t="s">
        <v>87</v>
      </c>
      <c r="AT122" s="58" t="s">
        <v>109</v>
      </c>
      <c r="AU122" s="35" t="s">
        <v>119</v>
      </c>
      <c r="AV122" s="36">
        <v>0</v>
      </c>
      <c r="AW122" s="43"/>
      <c r="AX122" s="43"/>
      <c r="AY122" s="43"/>
      <c r="AZ122" s="43">
        <v>0.208706</v>
      </c>
      <c r="BA122" s="37"/>
      <c r="BB122" s="37"/>
      <c r="BC122" s="123">
        <f t="shared" si="26"/>
        <v>0.208706</v>
      </c>
      <c r="BD122" s="43" t="s">
        <v>111</v>
      </c>
      <c r="BE122" s="44"/>
      <c r="BF122" s="44"/>
      <c r="BG122" s="44"/>
      <c r="BH122" s="124">
        <f t="shared" si="27"/>
        <v>0.208706</v>
      </c>
      <c r="BI122" s="45">
        <f>BH122/K122</f>
        <v>0.104353</v>
      </c>
      <c r="BJ122" s="39" t="s">
        <v>102</v>
      </c>
      <c r="BK122" s="136">
        <v>40</v>
      </c>
      <c r="BL122" s="137">
        <v>20</v>
      </c>
      <c r="BM122" s="137">
        <v>50</v>
      </c>
      <c r="BN122" s="137">
        <v>10</v>
      </c>
      <c r="BO122" s="137">
        <v>20</v>
      </c>
      <c r="BP122" s="137">
        <v>30</v>
      </c>
      <c r="BQ122" s="138">
        <f t="shared" si="28"/>
        <v>60</v>
      </c>
      <c r="BR122" s="138">
        <f t="shared" si="29"/>
        <v>60</v>
      </c>
      <c r="BS122" s="138">
        <f t="shared" si="30"/>
        <v>50</v>
      </c>
      <c r="BT122" s="138">
        <f t="shared" si="31"/>
        <v>170</v>
      </c>
      <c r="BU122" s="27"/>
      <c r="BV122" s="8"/>
      <c r="BW122" s="46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  <c r="DE122" s="8"/>
      <c r="DF122" s="8"/>
      <c r="DG122" s="8"/>
      <c r="DH122" s="8"/>
      <c r="DI122" s="8"/>
      <c r="DJ122" s="8"/>
    </row>
    <row r="123" spans="1:114" ht="12.75" hidden="1" customHeight="1">
      <c r="A123" s="25" t="s">
        <v>429</v>
      </c>
      <c r="B123" s="29" t="s">
        <v>430</v>
      </c>
      <c r="C123" s="29" t="s">
        <v>431</v>
      </c>
      <c r="D123" s="29" t="s">
        <v>313</v>
      </c>
      <c r="E123" s="28" t="s">
        <v>151</v>
      </c>
      <c r="F123" s="25" t="s">
        <v>79</v>
      </c>
      <c r="G123" s="27" t="s">
        <v>80</v>
      </c>
      <c r="H123" s="27" t="s">
        <v>385</v>
      </c>
      <c r="I123" s="31" t="s">
        <v>100</v>
      </c>
      <c r="J123" s="47" t="s">
        <v>83</v>
      </c>
      <c r="K123" s="113">
        <v>8</v>
      </c>
      <c r="L123" s="48">
        <v>7</v>
      </c>
      <c r="M123" s="48">
        <v>1</v>
      </c>
      <c r="N123" s="33">
        <v>0</v>
      </c>
      <c r="O123" s="106">
        <f>SUM(P123:R123)</f>
        <v>36</v>
      </c>
      <c r="P123" s="33">
        <v>32</v>
      </c>
      <c r="Q123" s="33">
        <v>4</v>
      </c>
      <c r="R123" s="33">
        <v>0</v>
      </c>
      <c r="S123" s="106">
        <f>SUM(T123:Y123)</f>
        <v>7</v>
      </c>
      <c r="T123" s="33">
        <v>0</v>
      </c>
      <c r="U123" s="33">
        <v>3</v>
      </c>
      <c r="V123" s="33">
        <v>4</v>
      </c>
      <c r="W123" s="33">
        <v>0</v>
      </c>
      <c r="X123" s="33">
        <v>0</v>
      </c>
      <c r="Y123" s="33">
        <v>0</v>
      </c>
      <c r="Z123" s="106">
        <f>SUM(AA123:AF123)</f>
        <v>1</v>
      </c>
      <c r="AA123" s="33">
        <v>0</v>
      </c>
      <c r="AB123" s="33">
        <v>1</v>
      </c>
      <c r="AC123" s="33">
        <v>0</v>
      </c>
      <c r="AD123" s="33">
        <v>0</v>
      </c>
      <c r="AE123" s="33">
        <v>0</v>
      </c>
      <c r="AF123" s="33">
        <v>0</v>
      </c>
      <c r="AG123" s="106">
        <f>SUM(AH123:AM123)</f>
        <v>0</v>
      </c>
      <c r="AH123" s="33">
        <v>0</v>
      </c>
      <c r="AI123" s="33">
        <v>0</v>
      </c>
      <c r="AJ123" s="33">
        <v>0</v>
      </c>
      <c r="AK123" s="33">
        <v>0</v>
      </c>
      <c r="AL123" s="33">
        <v>0</v>
      </c>
      <c r="AM123" s="33">
        <v>0</v>
      </c>
      <c r="AN123" s="120">
        <f>(M123+N123)/K123</f>
        <v>0.125</v>
      </c>
      <c r="AO123" s="120">
        <f>N123/K123</f>
        <v>0</v>
      </c>
      <c r="AP123" s="27" t="s">
        <v>93</v>
      </c>
      <c r="AQ123" s="29" t="s">
        <v>85</v>
      </c>
      <c r="AR123" s="35" t="s">
        <v>100</v>
      </c>
      <c r="AS123" s="35" t="s">
        <v>83</v>
      </c>
      <c r="AT123" s="35" t="s">
        <v>100</v>
      </c>
      <c r="AU123" s="35" t="s">
        <v>119</v>
      </c>
      <c r="AV123" s="36">
        <v>0</v>
      </c>
      <c r="AW123" s="36">
        <v>0.78400000000000003</v>
      </c>
      <c r="AX123" s="37"/>
      <c r="AY123" s="37"/>
      <c r="AZ123" s="37"/>
      <c r="BA123" s="37"/>
      <c r="BB123" s="37"/>
      <c r="BC123" s="123">
        <f t="shared" si="26"/>
        <v>0.78400000000000003</v>
      </c>
      <c r="BD123" s="43" t="s">
        <v>111</v>
      </c>
      <c r="BE123" s="49"/>
      <c r="BF123" s="49"/>
      <c r="BG123" s="49"/>
      <c r="BH123" s="124">
        <f t="shared" si="27"/>
        <v>0.78400000000000003</v>
      </c>
      <c r="BI123" s="45">
        <f>BH123/K123</f>
        <v>9.8000000000000004E-2</v>
      </c>
      <c r="BJ123" s="39" t="s">
        <v>102</v>
      </c>
      <c r="BK123" s="136">
        <v>50</v>
      </c>
      <c r="BL123" s="137">
        <v>45</v>
      </c>
      <c r="BM123" s="137">
        <v>30</v>
      </c>
      <c r="BN123" s="137">
        <v>70</v>
      </c>
      <c r="BO123" s="137">
        <v>0</v>
      </c>
      <c r="BP123" s="137">
        <v>10</v>
      </c>
      <c r="BQ123" s="138">
        <f t="shared" si="28"/>
        <v>95</v>
      </c>
      <c r="BR123" s="138">
        <f t="shared" si="29"/>
        <v>100</v>
      </c>
      <c r="BS123" s="138">
        <f t="shared" si="30"/>
        <v>10</v>
      </c>
      <c r="BT123" s="138">
        <f t="shared" si="31"/>
        <v>205</v>
      </c>
      <c r="BU123" s="27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8"/>
      <c r="DD123" s="8"/>
      <c r="DE123" s="8"/>
      <c r="DF123" s="8"/>
      <c r="DG123" s="8"/>
      <c r="DH123" s="8"/>
      <c r="DI123" s="8"/>
      <c r="DJ123" s="8"/>
    </row>
    <row r="124" spans="1:114" ht="12.75" hidden="1" customHeight="1">
      <c r="A124" s="78"/>
      <c r="B124" s="79"/>
      <c r="C124" s="79"/>
      <c r="D124" s="79"/>
      <c r="E124" s="80"/>
      <c r="F124" s="78"/>
      <c r="G124" s="81"/>
      <c r="H124" s="81"/>
      <c r="I124" s="82"/>
      <c r="J124" s="82"/>
      <c r="K124" s="82"/>
      <c r="L124" s="83"/>
      <c r="M124" s="83"/>
      <c r="N124" s="83"/>
      <c r="O124" s="82"/>
      <c r="P124" s="84"/>
      <c r="Q124" s="84"/>
      <c r="R124" s="84"/>
      <c r="S124" s="82"/>
      <c r="T124" s="84"/>
      <c r="U124" s="84"/>
      <c r="V124" s="84"/>
      <c r="W124" s="84"/>
      <c r="X124" s="84"/>
      <c r="Y124" s="84"/>
      <c r="Z124" s="82"/>
      <c r="AA124" s="84"/>
      <c r="AB124" s="84"/>
      <c r="AC124" s="84"/>
      <c r="AD124" s="84"/>
      <c r="AE124" s="84"/>
      <c r="AF124" s="84"/>
      <c r="AG124" s="82"/>
      <c r="AH124" s="84"/>
      <c r="AI124" s="84"/>
      <c r="AJ124" s="84"/>
      <c r="AK124" s="84"/>
      <c r="AL124" s="84"/>
      <c r="AM124" s="84"/>
      <c r="AN124" s="84"/>
      <c r="AO124" s="85"/>
      <c r="AP124" s="86"/>
      <c r="AQ124" s="87"/>
      <c r="AR124" s="85"/>
      <c r="AS124" s="85"/>
      <c r="AT124" s="85"/>
      <c r="AU124" s="85"/>
      <c r="AV124" s="88"/>
      <c r="AW124" s="88"/>
      <c r="AX124" s="88"/>
      <c r="AY124" s="88"/>
      <c r="AZ124" s="88"/>
      <c r="BA124" s="88" t="s">
        <v>432</v>
      </c>
      <c r="BB124" s="88"/>
      <c r="BC124" s="88"/>
      <c r="BD124" s="88"/>
      <c r="BE124" s="88"/>
      <c r="BF124" s="88"/>
      <c r="BG124" s="88"/>
      <c r="BH124" s="88"/>
      <c r="BI124" s="89"/>
      <c r="BJ124" s="90"/>
      <c r="BK124" s="90"/>
      <c r="BL124" s="90"/>
      <c r="BM124" s="90"/>
      <c r="BN124" s="90"/>
      <c r="BO124" s="90"/>
      <c r="BP124" s="90"/>
      <c r="BQ124" s="90"/>
      <c r="BR124" s="90"/>
      <c r="BS124" s="90"/>
      <c r="BT124" s="90"/>
      <c r="BU124" s="177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8"/>
      <c r="DD124" s="8"/>
      <c r="DE124" s="8"/>
      <c r="DF124" s="8"/>
      <c r="DG124" s="8"/>
      <c r="DH124" s="8"/>
      <c r="DI124" s="8"/>
      <c r="DJ124" s="8"/>
    </row>
    <row r="125" spans="1:114" ht="12.75" hidden="1" customHeight="1">
      <c r="A125" s="211"/>
      <c r="B125" s="211"/>
      <c r="C125" s="213"/>
      <c r="D125" s="213"/>
      <c r="E125" s="210"/>
      <c r="F125" s="211"/>
      <c r="G125" s="191"/>
      <c r="H125" s="191"/>
      <c r="I125" s="212"/>
      <c r="J125" s="212"/>
      <c r="K125" s="185">
        <f t="shared" ref="K125:AM125" si="42">SUM(K6:K123)</f>
        <v>2640</v>
      </c>
      <c r="L125" s="81">
        <f t="shared" si="42"/>
        <v>2319</v>
      </c>
      <c r="M125" s="81">
        <f t="shared" si="42"/>
        <v>850</v>
      </c>
      <c r="N125" s="81">
        <f t="shared" si="42"/>
        <v>214</v>
      </c>
      <c r="O125" s="128">
        <f t="shared" si="42"/>
        <v>14581</v>
      </c>
      <c r="P125" s="81">
        <f t="shared" si="42"/>
        <v>10247</v>
      </c>
      <c r="Q125" s="81">
        <f t="shared" si="42"/>
        <v>3482</v>
      </c>
      <c r="R125" s="81">
        <f t="shared" si="42"/>
        <v>850</v>
      </c>
      <c r="S125" s="128">
        <f t="shared" si="42"/>
        <v>1797</v>
      </c>
      <c r="T125" s="81">
        <f t="shared" si="42"/>
        <v>91</v>
      </c>
      <c r="U125" s="81">
        <f t="shared" si="42"/>
        <v>1137</v>
      </c>
      <c r="V125" s="81">
        <f t="shared" si="42"/>
        <v>881</v>
      </c>
      <c r="W125" s="81">
        <f t="shared" si="42"/>
        <v>208</v>
      </c>
      <c r="X125" s="81">
        <f t="shared" si="42"/>
        <v>2</v>
      </c>
      <c r="Y125" s="81">
        <f t="shared" si="42"/>
        <v>0</v>
      </c>
      <c r="Z125" s="81">
        <f t="shared" si="42"/>
        <v>668</v>
      </c>
      <c r="AA125" s="81">
        <f t="shared" si="42"/>
        <v>136</v>
      </c>
      <c r="AB125" s="81">
        <f t="shared" si="42"/>
        <v>540</v>
      </c>
      <c r="AC125" s="81">
        <f t="shared" si="42"/>
        <v>59</v>
      </c>
      <c r="AD125" s="81">
        <f t="shared" si="42"/>
        <v>38</v>
      </c>
      <c r="AE125" s="81">
        <f t="shared" si="42"/>
        <v>75</v>
      </c>
      <c r="AF125" s="81">
        <f t="shared" si="42"/>
        <v>2</v>
      </c>
      <c r="AG125" s="81">
        <f t="shared" si="42"/>
        <v>175</v>
      </c>
      <c r="AH125" s="81">
        <f t="shared" si="42"/>
        <v>21</v>
      </c>
      <c r="AI125" s="81">
        <f t="shared" si="42"/>
        <v>163</v>
      </c>
      <c r="AJ125" s="81">
        <f t="shared" si="42"/>
        <v>30</v>
      </c>
      <c r="AK125" s="81">
        <f t="shared" si="42"/>
        <v>0</v>
      </c>
      <c r="AL125" s="81">
        <f t="shared" si="42"/>
        <v>0</v>
      </c>
      <c r="AM125" s="81">
        <f t="shared" si="42"/>
        <v>0</v>
      </c>
      <c r="AN125" s="91">
        <f>(M125+N125)/K125</f>
        <v>0.40303030303030302</v>
      </c>
      <c r="AO125" s="92">
        <f>N125/K125</f>
        <v>8.1060606060606055E-2</v>
      </c>
      <c r="AP125" s="84"/>
      <c r="AQ125" s="87"/>
      <c r="AR125" s="85"/>
      <c r="AS125" s="85"/>
      <c r="AT125" s="172"/>
      <c r="AU125" s="172"/>
      <c r="AV125" s="173">
        <f>SUM(AV6:AV123)</f>
        <v>79.178417370000005</v>
      </c>
      <c r="AW125" s="173">
        <f>SUM(AW6:AW123)</f>
        <v>45.236183290000007</v>
      </c>
      <c r="AX125" s="173">
        <f>SUM(AX6:AX123)</f>
        <v>46.839018029999991</v>
      </c>
      <c r="AY125" s="173">
        <f>SUM(AY6:AY123)</f>
        <v>44.873136050000006</v>
      </c>
      <c r="AZ125" s="173">
        <f>SUM(AZ6:AZ123)</f>
        <v>41.838015999999996</v>
      </c>
      <c r="BA125" s="173">
        <f>SUM(BA6:BA124)</f>
        <v>41.739383999999994</v>
      </c>
      <c r="BB125" s="173">
        <f>SUM(BB6:BB124)</f>
        <v>14.011360999999999</v>
      </c>
      <c r="BC125" s="173">
        <f>SUM(AV125:BB125)</f>
        <v>313.71551574</v>
      </c>
      <c r="BD125" s="173"/>
      <c r="BE125" s="174">
        <f>SUM(BE6:BE123)</f>
        <v>0</v>
      </c>
      <c r="BF125" s="174">
        <f>SUM(BF6:BF123)</f>
        <v>19.7</v>
      </c>
      <c r="BG125" s="174">
        <f>SUM(BG6:BG123)</f>
        <v>0.47320062999999996</v>
      </c>
      <c r="BH125" s="173">
        <f>SUM(BH6:BH123)</f>
        <v>333.88871636999988</v>
      </c>
      <c r="BI125" s="175"/>
      <c r="BJ125" s="176"/>
      <c r="BK125" s="90"/>
      <c r="BL125" s="90"/>
      <c r="BM125" s="90"/>
      <c r="BN125" s="90"/>
      <c r="BO125" s="90"/>
      <c r="BP125" s="90"/>
      <c r="BQ125" s="90"/>
      <c r="BR125" s="90"/>
      <c r="BS125" s="90"/>
      <c r="BT125" s="90"/>
      <c r="BU125" s="177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8"/>
      <c r="DD125" s="8"/>
      <c r="DE125" s="8"/>
      <c r="DF125" s="8"/>
      <c r="DG125" s="8"/>
      <c r="DH125" s="8"/>
      <c r="DI125" s="8"/>
      <c r="DJ125" s="8"/>
    </row>
    <row r="126" spans="1:114" ht="19.5" customHeight="1">
      <c r="A126" s="168"/>
      <c r="B126" s="168"/>
      <c r="C126" s="168"/>
      <c r="D126" s="168"/>
      <c r="E126" s="216" t="s">
        <v>511</v>
      </c>
      <c r="F126" s="216"/>
      <c r="G126" s="216"/>
      <c r="H126" s="216"/>
      <c r="I126" s="216"/>
      <c r="J126" s="216"/>
      <c r="K126" s="209">
        <f>K12+K20+K21+K23+K24+K25+K77+K96+K97+K98+K99+K100+K102+K103</f>
        <v>338</v>
      </c>
      <c r="L126" s="184">
        <f t="shared" ref="L126:AG126" si="43">L12+L20+L21+L23+L24+L25+L77+L96+L97+L98+L99+L100+L102+L103</f>
        <v>245</v>
      </c>
      <c r="M126" s="184">
        <f t="shared" si="43"/>
        <v>122</v>
      </c>
      <c r="N126" s="184">
        <f t="shared" si="43"/>
        <v>44</v>
      </c>
      <c r="O126" s="168"/>
      <c r="P126" s="184">
        <f t="shared" si="43"/>
        <v>1053</v>
      </c>
      <c r="Q126" s="184">
        <f t="shared" si="43"/>
        <v>490</v>
      </c>
      <c r="R126" s="184">
        <f t="shared" si="43"/>
        <v>162</v>
      </c>
      <c r="S126" s="168"/>
      <c r="T126" s="184">
        <f t="shared" si="43"/>
        <v>28</v>
      </c>
      <c r="U126" s="184">
        <f t="shared" si="43"/>
        <v>110</v>
      </c>
      <c r="V126" s="184">
        <f t="shared" si="43"/>
        <v>79</v>
      </c>
      <c r="W126" s="184">
        <f t="shared" si="43"/>
        <v>28</v>
      </c>
      <c r="X126" s="184">
        <f t="shared" si="43"/>
        <v>0</v>
      </c>
      <c r="Y126" s="184">
        <f t="shared" si="43"/>
        <v>0</v>
      </c>
      <c r="Z126" s="168"/>
      <c r="AA126" s="184">
        <f t="shared" si="43"/>
        <v>26</v>
      </c>
      <c r="AB126" s="184">
        <f t="shared" si="43"/>
        <v>69</v>
      </c>
      <c r="AC126" s="184">
        <f t="shared" si="43"/>
        <v>13</v>
      </c>
      <c r="AD126" s="184">
        <f t="shared" si="43"/>
        <v>8</v>
      </c>
      <c r="AE126" s="184">
        <f t="shared" si="43"/>
        <v>4</v>
      </c>
      <c r="AF126" s="184">
        <f t="shared" si="43"/>
        <v>2</v>
      </c>
      <c r="AG126" s="168"/>
      <c r="AH126" s="8"/>
      <c r="AI126" s="8"/>
      <c r="AJ126" s="8"/>
      <c r="AK126" s="8"/>
      <c r="AL126" s="8"/>
      <c r="AM126" s="8"/>
      <c r="AN126" s="168"/>
      <c r="AO126" s="168"/>
      <c r="AP126" s="97"/>
      <c r="AQ126" s="96"/>
      <c r="AR126" s="98"/>
      <c r="AS126" s="98"/>
      <c r="AT126" s="164"/>
      <c r="AU126" s="164"/>
      <c r="AV126" s="167"/>
      <c r="AW126" s="165"/>
      <c r="AX126" s="165"/>
      <c r="AY126" s="165"/>
      <c r="AZ126" s="165"/>
      <c r="BA126" s="168"/>
      <c r="BB126" s="165"/>
      <c r="BC126" s="165"/>
      <c r="BD126" s="165"/>
      <c r="BE126" s="164"/>
      <c r="BF126" s="164"/>
      <c r="BG126" s="171"/>
      <c r="BH126" s="1"/>
      <c r="BI126" s="93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</row>
    <row r="127" spans="1:114" ht="12.75" customHeight="1">
      <c r="A127" s="93"/>
      <c r="B127" s="94"/>
      <c r="C127" s="94"/>
      <c r="D127" s="94"/>
      <c r="E127" s="95"/>
      <c r="F127" s="93"/>
      <c r="G127" s="95"/>
      <c r="H127" s="95"/>
      <c r="I127" s="96"/>
      <c r="J127" s="96"/>
      <c r="K127" s="186"/>
      <c r="M127" s="160"/>
      <c r="O127" s="161"/>
      <c r="P127" s="8"/>
      <c r="Q127" s="8"/>
      <c r="R127" s="8"/>
      <c r="S127" s="158"/>
      <c r="T127" s="8"/>
      <c r="U127" s="8"/>
      <c r="V127" s="8"/>
      <c r="W127" s="8"/>
      <c r="X127" s="8"/>
      <c r="Y127" s="8"/>
      <c r="Z127" s="158"/>
      <c r="AA127" s="8"/>
      <c r="AB127" s="8"/>
      <c r="AC127" s="8"/>
      <c r="AD127" s="8"/>
      <c r="AE127" s="8"/>
      <c r="AF127" s="8"/>
      <c r="AG127" s="158"/>
      <c r="AH127" s="8"/>
      <c r="AI127" s="8"/>
      <c r="AJ127" s="8"/>
      <c r="AK127" s="8"/>
      <c r="AL127" s="8"/>
      <c r="AM127" s="8"/>
      <c r="AN127" s="2"/>
      <c r="AO127" s="97"/>
      <c r="AP127" s="97"/>
      <c r="AQ127" s="96"/>
      <c r="AR127" s="98"/>
      <c r="AS127" s="98"/>
      <c r="AT127" s="164"/>
      <c r="AU127" s="164"/>
      <c r="AV127" s="168"/>
      <c r="AW127" s="165"/>
      <c r="AX127" s="166"/>
      <c r="AY127" s="166"/>
      <c r="AZ127" s="166"/>
      <c r="BA127" s="167"/>
      <c r="BB127" s="167"/>
      <c r="BC127" s="167"/>
      <c r="BD127" s="165"/>
      <c r="BE127" s="169"/>
      <c r="BF127" s="169"/>
      <c r="BG127" s="98"/>
      <c r="BH127" s="93"/>
      <c r="BI127" s="93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</row>
    <row r="128" spans="1:114" ht="12.75" customHeight="1">
      <c r="A128" s="93"/>
      <c r="B128" s="94"/>
      <c r="C128" s="94"/>
      <c r="D128" s="94"/>
      <c r="E128" s="95"/>
      <c r="F128" s="93"/>
      <c r="G128" s="95"/>
      <c r="H128" s="95"/>
      <c r="I128" s="96"/>
      <c r="J128" s="162"/>
      <c r="K128" s="159"/>
      <c r="M128" s="203"/>
      <c r="N128" s="9"/>
      <c r="O128" s="161"/>
      <c r="P128" s="8"/>
      <c r="Q128" s="8"/>
      <c r="R128" s="8"/>
      <c r="S128" s="15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2"/>
      <c r="AO128" s="97"/>
      <c r="AP128" s="97"/>
      <c r="AQ128" s="96"/>
      <c r="AR128" s="98"/>
      <c r="AS128" s="98"/>
      <c r="AT128" s="164"/>
      <c r="AU128" s="164"/>
      <c r="AV128" s="168"/>
      <c r="AW128" s="165"/>
      <c r="AX128" s="165"/>
      <c r="AY128" s="165"/>
      <c r="AZ128" s="165"/>
      <c r="BA128" s="165"/>
      <c r="BB128" s="165"/>
      <c r="BC128" s="165"/>
      <c r="BD128" s="165"/>
      <c r="BE128" s="164"/>
      <c r="BF128" s="164"/>
      <c r="BG128" s="98"/>
      <c r="BH128" s="93"/>
      <c r="BI128" s="93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</row>
    <row r="129" spans="1:114" ht="12.75" customHeight="1">
      <c r="A129" s="93"/>
      <c r="B129" s="94"/>
      <c r="C129" s="94"/>
      <c r="D129" s="94"/>
      <c r="E129" s="95"/>
      <c r="F129" s="93"/>
      <c r="G129" s="95"/>
      <c r="H129" s="95"/>
      <c r="I129" s="96"/>
      <c r="J129" s="96"/>
      <c r="K129" s="205"/>
      <c r="M129" s="206"/>
      <c r="N129" s="163"/>
      <c r="O129" s="207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162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2"/>
      <c r="AO129" s="97"/>
      <c r="AP129" s="97"/>
      <c r="AQ129" s="96"/>
      <c r="AR129" s="94"/>
      <c r="AS129" s="94"/>
      <c r="AT129" s="164"/>
      <c r="AU129" s="164"/>
      <c r="AV129" s="165"/>
      <c r="AW129" s="165"/>
      <c r="AX129" s="165"/>
      <c r="AY129" s="165"/>
      <c r="AZ129" s="165"/>
      <c r="BA129" s="165"/>
      <c r="BB129" s="165"/>
      <c r="BC129" s="165"/>
      <c r="BD129" s="165"/>
      <c r="BE129" s="164"/>
      <c r="BF129" s="164"/>
      <c r="BG129" s="98"/>
      <c r="BH129" s="93"/>
      <c r="BI129" s="93"/>
      <c r="BJ129" s="2"/>
      <c r="BK129" s="98"/>
      <c r="BL129" s="98"/>
      <c r="BM129" s="98"/>
      <c r="BN129" s="98"/>
      <c r="BO129" s="98"/>
      <c r="BP129" s="98"/>
      <c r="BQ129" s="98"/>
      <c r="BR129" s="98"/>
      <c r="BS129" s="98"/>
      <c r="BT129" s="98"/>
      <c r="BU129" s="98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</row>
    <row r="130" spans="1:114" ht="15" customHeight="1">
      <c r="C130" s="94"/>
      <c r="G130" s="214"/>
      <c r="BJ130" s="2"/>
    </row>
    <row r="131" spans="1:114" ht="15" customHeight="1">
      <c r="C131" s="94"/>
    </row>
    <row r="132" spans="1:114" ht="15" customHeight="1">
      <c r="C132" s="94"/>
    </row>
    <row r="133" spans="1:114" ht="15" customHeight="1">
      <c r="C133" s="94"/>
    </row>
  </sheetData>
  <sheetProtection algorithmName="SHA-512" hashValue="kB5zKiqLhS9Obo7DdU/mKheZFQD/5Rc2QaJ5XMKy7TuPb2okykvdI/IvYcQEjH0PqxpCpSms2O26/pQzZBD3cA==" saltValue="jxijHiy7SYSB/fyt3xWoJw==" spinCount="100000" sheet="1" objects="1" scenarios="1"/>
  <autoFilter ref="A5:BV125" xr:uid="{068E5A19-5296-42D9-AE70-EF99580E9BE9}">
    <filterColumn colId="3">
      <filters>
        <filter val="Cowdenbeath"/>
      </filters>
    </filterColumn>
  </autoFilter>
  <mergeCells count="1">
    <mergeCell ref="E126:J126"/>
  </mergeCells>
  <dataValidations count="1">
    <dataValidation type="list" allowBlank="1" showErrorMessage="1" sqref="F6:F123" xr:uid="{98ED3CB2-AA99-4F81-B2B3-3B055497A1EE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xr:uid="{086C78CE-6D4C-4FF5-85CA-B6A0607A5B96}">
          <x14:formula1>
            <xm:f>Codes!$C$39:$C$43</xm:f>
          </x14:formula1>
          <xm:sqref>E6:E123</xm:sqref>
        </x14:dataValidation>
        <x14:dataValidation type="list" allowBlank="1" xr:uid="{912E5A90-4E9D-4677-96BC-E42E1A0351DA}">
          <x14:formula1>
            <xm:f>Codes!$B$6:$B$8</xm:f>
          </x14:formula1>
          <xm:sqref>BJ6:BJ123</xm:sqref>
        </x14:dataValidation>
        <x14:dataValidation type="list" allowBlank="1" xr:uid="{A5BC2A9B-C586-4055-BC15-F2E9252A8710}">
          <x14:formula1>
            <xm:f>Codes!$A$75:$A$80</xm:f>
          </x14:formula1>
          <xm:sqref>AO6:AP123 AO126</xm:sqref>
        </x14:dataValidation>
        <x14:dataValidation type="list" allowBlank="1" xr:uid="{E36CDC0E-94A6-4AA5-89BC-499E2C5835D6}">
          <x14:formula1>
            <xm:f>Codes!$A$24:$A$31</xm:f>
          </x14:formula1>
          <xm:sqref>G6:H8 G119:H121 G123:H123 G56:H117 G11:H37 G39:H52</xm:sqref>
        </x14:dataValidation>
        <x14:dataValidation type="list" allowBlank="1" xr:uid="{26DE2F2E-749A-44A4-A4BD-27BB692A94DE}">
          <x14:formula1>
            <xm:f>Codes!$A$56:$A$72</xm:f>
          </x14:formula1>
          <xm:sqref>AR6:AR42 I6:I42 AT6:AT123 I44:I123 AR44:AR123</xm:sqref>
        </x14:dataValidation>
        <x14:dataValidation type="list" allowBlank="1" xr:uid="{0FF74E48-1406-4A77-870E-067C5949E85D}">
          <x14:formula1>
            <xm:f>Codes!$A$56:$A$64</xm:f>
          </x14:formula1>
          <xm:sqref>I43:I44</xm:sqref>
        </x14:dataValidation>
        <x14:dataValidation type="list" allowBlank="1" xr:uid="{78909032-906F-4098-B711-7B58FEA1F85F}">
          <x14:formula1>
            <xm:f>Codes!$A$88:$A$91</xm:f>
          </x14:formula1>
          <xm:sqref>AQ6:AQ8 AQ54 AQ119:AQ121 AQ123 AQ47:AQ52 AQ56:AQ117 AQ11:AQ37 AQ39:AQ44</xm:sqref>
        </x14:dataValidation>
        <x14:dataValidation type="list" allowBlank="1" xr:uid="{CC2CDF39-F8AD-4D36-87F7-28C3C8C04413}">
          <x14:formula1>
            <xm:f>Codes!$A$56:$A$65</xm:f>
          </x14:formula1>
          <xm:sqref>AR43:AR44</xm:sqref>
        </x14:dataValidation>
        <x14:dataValidation type="list" allowBlank="1" xr:uid="{AC525F9A-B79D-4B17-AD55-A31426C884F2}">
          <x14:formula1>
            <xm:f>Codes!$A$39:$A$49</xm:f>
          </x14:formula1>
          <xm:sqref>D6:D8 D119:D123 D56:D58 D60:D117 D11:D54</xm:sqref>
        </x14:dataValidation>
        <x14:dataValidation type="list" allowBlank="1" showErrorMessage="1" xr:uid="{7665473E-B407-4506-B766-A58B9065CF6D}">
          <x14:formula1>
            <xm:f>'SHIP WD'!#REF!</xm:f>
          </x14:formula1>
          <xm:sqref>AO124:AU124 D124:D125 H124:J125 AQ125:AU125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C8ECA-704B-463E-8012-913874C9355A}">
  <sheetPr filterMode="1"/>
  <dimension ref="A1:DJ133"/>
  <sheetViews>
    <sheetView workbookViewId="0">
      <selection activeCell="E126" sqref="E126:J126"/>
    </sheetView>
  </sheetViews>
  <sheetFormatPr defaultColWidth="14.42578125" defaultRowHeight="15" customHeight="1" outlineLevelCol="1"/>
  <cols>
    <col min="1" max="1" width="10.5703125" customWidth="1"/>
    <col min="2" max="2" width="45.42578125" customWidth="1"/>
    <col min="3" max="3" width="18" customWidth="1"/>
    <col min="4" max="4" width="23" customWidth="1"/>
    <col min="5" max="5" width="14.140625" customWidth="1"/>
    <col min="6" max="6" width="9.85546875" customWidth="1"/>
    <col min="7" max="8" width="9.42578125" customWidth="1"/>
    <col min="9" max="10" width="10.85546875" customWidth="1"/>
    <col min="11" max="11" width="7.28515625" customWidth="1"/>
    <col min="12" max="14" width="7.28515625" hidden="1" customWidth="1" outlineLevel="1"/>
    <col min="15" max="15" width="8.42578125" customWidth="1" collapsed="1"/>
    <col min="16" max="18" width="7.28515625" hidden="1" customWidth="1" outlineLevel="1"/>
    <col min="19" max="19" width="7.28515625" customWidth="1" collapsed="1"/>
    <col min="20" max="25" width="7.28515625" hidden="1" customWidth="1" outlineLevel="1"/>
    <col min="26" max="26" width="7.28515625" customWidth="1" collapsed="1"/>
    <col min="27" max="32" width="7.28515625" hidden="1" customWidth="1" outlineLevel="1"/>
    <col min="33" max="33" width="7.28515625" customWidth="1" collapsed="1"/>
    <col min="34" max="39" width="5" hidden="1" customWidth="1" outlineLevel="1"/>
    <col min="40" max="40" width="5.85546875" customWidth="1" collapsed="1"/>
    <col min="41" max="41" width="6.7109375" customWidth="1"/>
    <col min="42" max="42" width="9" customWidth="1"/>
    <col min="43" max="43" width="7.85546875" customWidth="1"/>
    <col min="44" max="45" width="10.85546875" customWidth="1"/>
    <col min="46" max="46" width="12.28515625" customWidth="1"/>
    <col min="47" max="47" width="12.5703125" customWidth="1"/>
    <col min="48" max="48" width="9.42578125" hidden="1" customWidth="1" outlineLevel="1"/>
    <col min="49" max="51" width="9.28515625" hidden="1" customWidth="1" outlineLevel="1"/>
    <col min="52" max="52" width="9.5703125" customWidth="1" collapsed="1"/>
    <col min="53" max="54" width="9.5703125" customWidth="1"/>
    <col min="55" max="55" width="15.85546875" customWidth="1"/>
    <col min="56" max="56" width="9.5703125" customWidth="1"/>
    <col min="57" max="58" width="9.140625" customWidth="1"/>
    <col min="59" max="59" width="8" customWidth="1"/>
    <col min="60" max="61" width="11" customWidth="1"/>
    <col min="62" max="62" width="11.42578125" customWidth="1"/>
    <col min="63" max="72" width="6" hidden="1" customWidth="1" outlineLevel="1"/>
    <col min="73" max="73" width="22.85546875" customWidth="1" collapsed="1"/>
    <col min="74" max="74" width="2.140625" customWidth="1"/>
    <col min="75" max="114" width="9.140625" customWidth="1"/>
  </cols>
  <sheetData>
    <row r="1" spans="1:114" ht="32.25" customHeight="1">
      <c r="A1" s="3"/>
      <c r="B1" s="129"/>
      <c r="C1" s="130"/>
      <c r="D1" s="4"/>
      <c r="E1" s="131"/>
      <c r="F1" s="3"/>
      <c r="G1" s="131"/>
      <c r="H1" s="131"/>
      <c r="I1" s="131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132"/>
      <c r="AA1" s="5"/>
      <c r="AB1" s="5"/>
      <c r="AC1" s="5"/>
      <c r="AD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2"/>
      <c r="AU1" s="2"/>
      <c r="AV1" s="6"/>
      <c r="AW1" s="7"/>
      <c r="AX1" s="8"/>
      <c r="AY1" s="8"/>
      <c r="AZ1" s="8"/>
      <c r="BA1" s="8"/>
      <c r="BB1" s="8"/>
      <c r="BD1" s="9"/>
      <c r="BE1" s="9"/>
      <c r="BF1" s="9"/>
      <c r="BG1" s="133"/>
      <c r="BH1" s="104"/>
      <c r="BI1" s="105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</row>
    <row r="2" spans="1:114" ht="19.5" customHeight="1">
      <c r="A2" s="10" t="s">
        <v>0</v>
      </c>
      <c r="B2" s="5"/>
      <c r="C2" s="5"/>
      <c r="D2" s="5"/>
      <c r="E2" s="5"/>
      <c r="F2" s="10"/>
      <c r="G2" s="5"/>
      <c r="H2" s="11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12"/>
      <c r="AA2" s="5"/>
      <c r="AB2" s="5"/>
      <c r="AC2" s="5"/>
      <c r="AD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2"/>
      <c r="AU2" s="2"/>
      <c r="AV2" s="7"/>
      <c r="AW2" s="7"/>
      <c r="AX2" s="8"/>
      <c r="AY2" s="13"/>
      <c r="AZ2" s="14"/>
      <c r="BA2" s="14"/>
      <c r="BB2" s="14"/>
      <c r="BD2" s="9"/>
      <c r="BE2" s="9"/>
      <c r="BF2" s="9"/>
      <c r="BG2" s="104"/>
      <c r="BH2" s="104"/>
      <c r="BI2" s="133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</row>
    <row r="3" spans="1:114" ht="3.75" customHeight="1">
      <c r="A3" s="3"/>
      <c r="B3" s="5"/>
      <c r="C3" s="5"/>
      <c r="D3" s="5"/>
      <c r="E3" s="5"/>
      <c r="F3" s="3"/>
      <c r="G3" s="5"/>
      <c r="H3" s="11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2"/>
      <c r="AU3" s="2"/>
      <c r="AV3" s="7"/>
      <c r="AW3" s="7"/>
      <c r="AX3" s="7"/>
      <c r="AY3" s="7"/>
      <c r="AZ3" s="7"/>
      <c r="BA3" s="7"/>
      <c r="BB3" s="7"/>
      <c r="BC3" s="7"/>
      <c r="BD3" s="2"/>
      <c r="BE3" s="2"/>
      <c r="BF3" s="2"/>
      <c r="BG3" s="2"/>
      <c r="BH3" s="15"/>
      <c r="BI3" s="3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</row>
    <row r="4" spans="1:114" ht="3.75" customHeight="1">
      <c r="A4" s="3"/>
      <c r="B4" s="2"/>
      <c r="C4" s="2"/>
      <c r="D4" s="16"/>
      <c r="E4" s="9"/>
      <c r="F4" s="3"/>
      <c r="G4" s="9"/>
      <c r="H4" s="9"/>
      <c r="I4" s="8"/>
      <c r="J4" s="8"/>
      <c r="K4" s="9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5"/>
      <c r="AO4" s="2"/>
      <c r="AP4" s="2"/>
      <c r="AQ4" s="2"/>
      <c r="AR4" s="2"/>
      <c r="AS4" s="2"/>
      <c r="AT4" s="2"/>
      <c r="AU4" s="2"/>
      <c r="AV4" s="7"/>
      <c r="AW4" s="7"/>
      <c r="AX4" s="7"/>
      <c r="AY4" s="7"/>
      <c r="AZ4" s="7"/>
      <c r="BA4" s="7"/>
      <c r="BB4" s="7"/>
      <c r="BC4" s="7"/>
      <c r="BD4" s="2"/>
      <c r="BE4" s="2"/>
      <c r="BF4" s="2"/>
      <c r="BG4" s="2"/>
      <c r="BH4" s="15"/>
      <c r="BI4" s="15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</row>
    <row r="5" spans="1:114" ht="128.25" customHeight="1">
      <c r="A5" s="19" t="s">
        <v>1</v>
      </c>
      <c r="B5" s="20" t="s">
        <v>2</v>
      </c>
      <c r="C5" s="20" t="s">
        <v>3</v>
      </c>
      <c r="D5" s="21" t="s">
        <v>4</v>
      </c>
      <c r="E5" s="21" t="s">
        <v>5</v>
      </c>
      <c r="F5" s="19" t="s">
        <v>6</v>
      </c>
      <c r="G5" s="19" t="s">
        <v>7</v>
      </c>
      <c r="H5" s="19" t="s">
        <v>8</v>
      </c>
      <c r="I5" s="17" t="s">
        <v>9</v>
      </c>
      <c r="J5" s="17" t="s">
        <v>10</v>
      </c>
      <c r="K5" s="17" t="s">
        <v>11</v>
      </c>
      <c r="L5" s="22" t="s">
        <v>12</v>
      </c>
      <c r="M5" s="22" t="s">
        <v>13</v>
      </c>
      <c r="N5" s="22" t="s">
        <v>14</v>
      </c>
      <c r="O5" s="17" t="s">
        <v>15</v>
      </c>
      <c r="P5" s="22" t="s">
        <v>16</v>
      </c>
      <c r="Q5" s="22" t="s">
        <v>17</v>
      </c>
      <c r="R5" s="22" t="s">
        <v>18</v>
      </c>
      <c r="S5" s="17" t="s">
        <v>19</v>
      </c>
      <c r="T5" s="22" t="s">
        <v>20</v>
      </c>
      <c r="U5" s="22" t="s">
        <v>21</v>
      </c>
      <c r="V5" s="22" t="s">
        <v>22</v>
      </c>
      <c r="W5" s="22" t="s">
        <v>23</v>
      </c>
      <c r="X5" s="22" t="s">
        <v>24</v>
      </c>
      <c r="Y5" s="22" t="s">
        <v>25</v>
      </c>
      <c r="Z5" s="17" t="s">
        <v>26</v>
      </c>
      <c r="AA5" s="22" t="s">
        <v>27</v>
      </c>
      <c r="AB5" s="22" t="s">
        <v>28</v>
      </c>
      <c r="AC5" s="22" t="s">
        <v>29</v>
      </c>
      <c r="AD5" s="22" t="s">
        <v>30</v>
      </c>
      <c r="AE5" s="22" t="s">
        <v>31</v>
      </c>
      <c r="AF5" s="22" t="s">
        <v>32</v>
      </c>
      <c r="AG5" s="17" t="s">
        <v>33</v>
      </c>
      <c r="AH5" s="22" t="s">
        <v>34</v>
      </c>
      <c r="AI5" s="22" t="s">
        <v>35</v>
      </c>
      <c r="AJ5" s="22" t="s">
        <v>36</v>
      </c>
      <c r="AK5" s="22" t="s">
        <v>37</v>
      </c>
      <c r="AL5" s="22" t="s">
        <v>38</v>
      </c>
      <c r="AM5" s="22" t="s">
        <v>39</v>
      </c>
      <c r="AN5" s="17" t="s">
        <v>40</v>
      </c>
      <c r="AO5" s="17" t="s">
        <v>41</v>
      </c>
      <c r="AP5" s="17" t="s">
        <v>42</v>
      </c>
      <c r="AQ5" s="17" t="s">
        <v>43</v>
      </c>
      <c r="AR5" s="17" t="s">
        <v>44</v>
      </c>
      <c r="AS5" s="17" t="s">
        <v>45</v>
      </c>
      <c r="AT5" s="17" t="s">
        <v>46</v>
      </c>
      <c r="AU5" s="17" t="s">
        <v>47</v>
      </c>
      <c r="AV5" s="23" t="s">
        <v>48</v>
      </c>
      <c r="AW5" s="23" t="s">
        <v>49</v>
      </c>
      <c r="AX5" s="23" t="s">
        <v>50</v>
      </c>
      <c r="AY5" s="23" t="s">
        <v>51</v>
      </c>
      <c r="AZ5" s="23" t="s">
        <v>52</v>
      </c>
      <c r="BA5" s="23" t="s">
        <v>53</v>
      </c>
      <c r="BB5" s="23" t="s">
        <v>54</v>
      </c>
      <c r="BC5" s="23" t="s">
        <v>55</v>
      </c>
      <c r="BD5" s="17" t="s">
        <v>56</v>
      </c>
      <c r="BE5" s="23" t="s">
        <v>57</v>
      </c>
      <c r="BF5" s="23" t="s">
        <v>58</v>
      </c>
      <c r="BG5" s="23" t="s">
        <v>59</v>
      </c>
      <c r="BH5" s="23" t="s">
        <v>60</v>
      </c>
      <c r="BI5" s="23" t="s">
        <v>61</v>
      </c>
      <c r="BJ5" s="18" t="s">
        <v>62</v>
      </c>
      <c r="BK5" s="134" t="s">
        <v>63</v>
      </c>
      <c r="BL5" s="135" t="s">
        <v>64</v>
      </c>
      <c r="BM5" s="135" t="s">
        <v>65</v>
      </c>
      <c r="BN5" s="135" t="s">
        <v>66</v>
      </c>
      <c r="BO5" s="135" t="s">
        <v>67</v>
      </c>
      <c r="BP5" s="135" t="s">
        <v>68</v>
      </c>
      <c r="BQ5" s="135" t="s">
        <v>69</v>
      </c>
      <c r="BR5" s="135" t="s">
        <v>70</v>
      </c>
      <c r="BS5" s="135" t="s">
        <v>71</v>
      </c>
      <c r="BT5" s="135" t="s">
        <v>72</v>
      </c>
      <c r="BU5" s="18" t="s">
        <v>73</v>
      </c>
      <c r="BV5" s="9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</row>
    <row r="6" spans="1:114" ht="13.5" hidden="1" customHeight="1">
      <c r="A6" s="24" t="s">
        <v>74</v>
      </c>
      <c r="B6" s="27" t="s">
        <v>75</v>
      </c>
      <c r="C6" s="28" t="s">
        <v>76</v>
      </c>
      <c r="D6" s="29" t="s">
        <v>77</v>
      </c>
      <c r="E6" s="28" t="s">
        <v>78</v>
      </c>
      <c r="F6" s="24" t="s">
        <v>79</v>
      </c>
      <c r="G6" s="27" t="s">
        <v>80</v>
      </c>
      <c r="H6" s="27" t="s">
        <v>81</v>
      </c>
      <c r="I6" s="30" t="s">
        <v>82</v>
      </c>
      <c r="J6" s="28" t="s">
        <v>83</v>
      </c>
      <c r="K6" s="107">
        <v>11</v>
      </c>
      <c r="L6" s="33">
        <v>11</v>
      </c>
      <c r="M6" s="33">
        <v>0</v>
      </c>
      <c r="N6" s="33">
        <v>0</v>
      </c>
      <c r="O6" s="106">
        <f t="shared" ref="O6:O41" si="0">SUM(P6:R6)</f>
        <v>49</v>
      </c>
      <c r="P6" s="33">
        <v>49</v>
      </c>
      <c r="Q6" s="33">
        <v>0</v>
      </c>
      <c r="R6" s="33">
        <v>0</v>
      </c>
      <c r="S6" s="106">
        <f>SUM(T6:Y6)</f>
        <v>11</v>
      </c>
      <c r="T6" s="33">
        <v>0</v>
      </c>
      <c r="U6" s="33">
        <v>6</v>
      </c>
      <c r="V6" s="33">
        <v>5</v>
      </c>
      <c r="W6" s="33">
        <v>0</v>
      </c>
      <c r="X6" s="33">
        <v>0</v>
      </c>
      <c r="Y6" s="33">
        <v>0</v>
      </c>
      <c r="Z6" s="106">
        <f>SUM(AA6:AF6)</f>
        <v>0</v>
      </c>
      <c r="AA6" s="33">
        <v>0</v>
      </c>
      <c r="AB6" s="33">
        <v>0</v>
      </c>
      <c r="AC6" s="33">
        <v>0</v>
      </c>
      <c r="AD6" s="33">
        <v>0</v>
      </c>
      <c r="AE6" s="33">
        <v>0</v>
      </c>
      <c r="AF6" s="33">
        <v>0</v>
      </c>
      <c r="AG6" s="106">
        <f>SUM(AH6:AM6)</f>
        <v>0</v>
      </c>
      <c r="AH6" s="33">
        <v>0</v>
      </c>
      <c r="AI6" s="33">
        <v>0</v>
      </c>
      <c r="AJ6" s="33">
        <v>0</v>
      </c>
      <c r="AK6" s="33">
        <v>0</v>
      </c>
      <c r="AL6" s="33">
        <v>0</v>
      </c>
      <c r="AM6" s="33">
        <v>0</v>
      </c>
      <c r="AN6" s="120">
        <f>(M6+N6)/K6</f>
        <v>0</v>
      </c>
      <c r="AO6" s="120">
        <f>N6/K6</f>
        <v>0</v>
      </c>
      <c r="AP6" s="27" t="s">
        <v>84</v>
      </c>
      <c r="AQ6" s="27" t="s">
        <v>85</v>
      </c>
      <c r="AR6" s="30" t="s">
        <v>82</v>
      </c>
      <c r="AS6" s="28" t="s">
        <v>83</v>
      </c>
      <c r="AT6" s="35" t="s">
        <v>86</v>
      </c>
      <c r="AU6" s="28" t="s">
        <v>87</v>
      </c>
      <c r="AV6" s="36">
        <v>0</v>
      </c>
      <c r="AW6" s="43"/>
      <c r="AX6" s="43">
        <v>0.90200000000000002</v>
      </c>
      <c r="AY6" s="43"/>
      <c r="AZ6" s="36"/>
      <c r="BA6" s="36"/>
      <c r="BB6" s="36"/>
      <c r="BC6" s="123">
        <f t="shared" ref="BC6:BC69" si="1">SUM(AV6:BB6)</f>
        <v>0.90200000000000002</v>
      </c>
      <c r="BD6" s="36"/>
      <c r="BE6" s="44"/>
      <c r="BF6" s="44"/>
      <c r="BG6" s="44"/>
      <c r="BH6" s="124">
        <f t="shared" ref="BH6:BH69" si="2">BC6+BF6+BG6+BE6</f>
        <v>0.90200000000000002</v>
      </c>
      <c r="BI6" s="45">
        <f>BH6/K6</f>
        <v>8.2000000000000003E-2</v>
      </c>
      <c r="BJ6" s="39" t="s">
        <v>88</v>
      </c>
      <c r="BK6" s="136">
        <v>40</v>
      </c>
      <c r="BL6" s="137">
        <v>20</v>
      </c>
      <c r="BM6" s="137">
        <v>0</v>
      </c>
      <c r="BN6" s="137">
        <v>30</v>
      </c>
      <c r="BO6" s="137">
        <v>0</v>
      </c>
      <c r="BP6" s="137">
        <v>20</v>
      </c>
      <c r="BQ6" s="138">
        <f t="shared" ref="BQ6:BQ69" si="3">BK6+BL6</f>
        <v>60</v>
      </c>
      <c r="BR6" s="138">
        <f t="shared" ref="BR6:BR69" si="4">BM6+BN6</f>
        <v>30</v>
      </c>
      <c r="BS6" s="138">
        <f t="shared" ref="BS6:BS69" si="5">BO6+BP6</f>
        <v>20</v>
      </c>
      <c r="BT6" s="138">
        <f t="shared" ref="BT6:BT69" si="6">BQ6+BR6+BS6</f>
        <v>110</v>
      </c>
      <c r="BU6" s="27"/>
      <c r="BV6" s="9"/>
      <c r="BW6" s="46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</row>
    <row r="7" spans="1:114" ht="13.5" hidden="1" customHeight="1">
      <c r="A7" s="24" t="s">
        <v>89</v>
      </c>
      <c r="B7" s="27" t="s">
        <v>90</v>
      </c>
      <c r="C7" s="28" t="s">
        <v>76</v>
      </c>
      <c r="D7" s="29" t="s">
        <v>77</v>
      </c>
      <c r="E7" s="28" t="s">
        <v>78</v>
      </c>
      <c r="F7" s="24" t="s">
        <v>79</v>
      </c>
      <c r="G7" s="27" t="s">
        <v>91</v>
      </c>
      <c r="H7" s="27" t="s">
        <v>92</v>
      </c>
      <c r="I7" s="30" t="s">
        <v>86</v>
      </c>
      <c r="J7" s="28" t="s">
        <v>83</v>
      </c>
      <c r="K7" s="107">
        <v>35</v>
      </c>
      <c r="L7" s="33">
        <v>21</v>
      </c>
      <c r="M7" s="33">
        <v>12</v>
      </c>
      <c r="N7" s="33">
        <v>2</v>
      </c>
      <c r="O7" s="106">
        <f t="shared" si="0"/>
        <v>150</v>
      </c>
      <c r="P7" s="33">
        <v>88</v>
      </c>
      <c r="Q7" s="33">
        <v>54</v>
      </c>
      <c r="R7" s="33">
        <v>8</v>
      </c>
      <c r="S7" s="106">
        <f>SUM(T7:Y7)</f>
        <v>21</v>
      </c>
      <c r="T7" s="33">
        <v>0</v>
      </c>
      <c r="U7" s="33">
        <v>17</v>
      </c>
      <c r="V7" s="33">
        <v>4</v>
      </c>
      <c r="W7" s="33">
        <v>0</v>
      </c>
      <c r="X7" s="33">
        <v>0</v>
      </c>
      <c r="Y7" s="33">
        <v>0</v>
      </c>
      <c r="Z7" s="106">
        <f>SUM(AA7:AF7)</f>
        <v>12</v>
      </c>
      <c r="AA7" s="33">
        <v>0</v>
      </c>
      <c r="AB7" s="33">
        <v>10</v>
      </c>
      <c r="AC7" s="33">
        <v>0</v>
      </c>
      <c r="AD7" s="33">
        <v>0</v>
      </c>
      <c r="AE7" s="33">
        <v>2</v>
      </c>
      <c r="AF7" s="33">
        <v>0</v>
      </c>
      <c r="AG7" s="106">
        <f>SUM(AH7:AM7)</f>
        <v>2</v>
      </c>
      <c r="AH7" s="33">
        <v>0</v>
      </c>
      <c r="AI7" s="33">
        <v>2</v>
      </c>
      <c r="AJ7" s="33">
        <v>0</v>
      </c>
      <c r="AK7" s="33">
        <v>0</v>
      </c>
      <c r="AL7" s="33">
        <v>0</v>
      </c>
      <c r="AM7" s="33">
        <v>0</v>
      </c>
      <c r="AN7" s="120">
        <f>(M7+N7)/K7</f>
        <v>0.4</v>
      </c>
      <c r="AO7" s="120">
        <f>N7/K7</f>
        <v>5.7142857142857141E-2</v>
      </c>
      <c r="AP7" s="27" t="s">
        <v>93</v>
      </c>
      <c r="AQ7" s="27" t="s">
        <v>85</v>
      </c>
      <c r="AR7" s="30" t="s">
        <v>86</v>
      </c>
      <c r="AS7" s="28" t="s">
        <v>83</v>
      </c>
      <c r="AT7" s="35" t="s">
        <v>94</v>
      </c>
      <c r="AU7" s="28" t="s">
        <v>87</v>
      </c>
      <c r="AV7" s="36">
        <v>0</v>
      </c>
      <c r="AW7" s="43"/>
      <c r="AX7" s="43"/>
      <c r="AY7" s="36">
        <v>2.1509999999999998</v>
      </c>
      <c r="AZ7" s="36">
        <v>1.5</v>
      </c>
      <c r="BA7" s="127"/>
      <c r="BB7" s="36"/>
      <c r="BC7" s="123">
        <f t="shared" si="1"/>
        <v>3.6509999999999998</v>
      </c>
      <c r="BD7" s="36"/>
      <c r="BE7" s="44"/>
      <c r="BF7" s="44"/>
      <c r="BG7" s="44"/>
      <c r="BH7" s="124">
        <f t="shared" si="2"/>
        <v>3.6509999999999998</v>
      </c>
      <c r="BI7" s="45">
        <f>BH7/K7</f>
        <v>0.10431428571428571</v>
      </c>
      <c r="BJ7" s="39" t="s">
        <v>88</v>
      </c>
      <c r="BK7" s="136">
        <v>40</v>
      </c>
      <c r="BL7" s="137">
        <v>20</v>
      </c>
      <c r="BM7" s="137">
        <v>0</v>
      </c>
      <c r="BN7" s="137">
        <v>30</v>
      </c>
      <c r="BO7" s="137">
        <v>0</v>
      </c>
      <c r="BP7" s="137">
        <v>20</v>
      </c>
      <c r="BQ7" s="138">
        <f t="shared" si="3"/>
        <v>60</v>
      </c>
      <c r="BR7" s="138">
        <f t="shared" si="4"/>
        <v>30</v>
      </c>
      <c r="BS7" s="138">
        <f t="shared" si="5"/>
        <v>20</v>
      </c>
      <c r="BT7" s="138">
        <f t="shared" si="6"/>
        <v>110</v>
      </c>
      <c r="BU7" s="27"/>
      <c r="BV7" s="9"/>
      <c r="BW7" s="46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</row>
    <row r="8" spans="1:114" ht="13.5" hidden="1" customHeight="1">
      <c r="A8" s="54" t="s">
        <v>95</v>
      </c>
      <c r="B8" s="27" t="s">
        <v>96</v>
      </c>
      <c r="C8" s="28" t="s">
        <v>76</v>
      </c>
      <c r="D8" s="29" t="s">
        <v>77</v>
      </c>
      <c r="E8" s="28" t="s">
        <v>78</v>
      </c>
      <c r="F8" s="26" t="s">
        <v>79</v>
      </c>
      <c r="G8" s="30" t="s">
        <v>91</v>
      </c>
      <c r="H8" s="27" t="s">
        <v>92</v>
      </c>
      <c r="I8" s="31" t="s">
        <v>97</v>
      </c>
      <c r="J8" s="28" t="s">
        <v>98</v>
      </c>
      <c r="K8" s="106">
        <v>21</v>
      </c>
      <c r="L8" s="33">
        <v>15</v>
      </c>
      <c r="M8" s="33">
        <v>6</v>
      </c>
      <c r="N8" s="33">
        <v>0</v>
      </c>
      <c r="O8" s="106">
        <f t="shared" si="0"/>
        <v>84</v>
      </c>
      <c r="P8" s="33">
        <v>60</v>
      </c>
      <c r="Q8" s="33">
        <v>24</v>
      </c>
      <c r="R8" s="33">
        <v>0</v>
      </c>
      <c r="S8" s="106">
        <f>SUM(T8:Y8)</f>
        <v>15</v>
      </c>
      <c r="T8" s="33">
        <v>0</v>
      </c>
      <c r="U8" s="33">
        <v>15</v>
      </c>
      <c r="V8" s="33">
        <v>0</v>
      </c>
      <c r="W8" s="33">
        <v>0</v>
      </c>
      <c r="X8" s="33">
        <v>0</v>
      </c>
      <c r="Y8" s="33">
        <v>0</v>
      </c>
      <c r="Z8" s="106">
        <f>SUM(AA8:AF8)</f>
        <v>6</v>
      </c>
      <c r="AA8" s="33">
        <v>0</v>
      </c>
      <c r="AB8" s="33">
        <v>6</v>
      </c>
      <c r="AC8" s="33">
        <v>0</v>
      </c>
      <c r="AD8" s="33">
        <v>0</v>
      </c>
      <c r="AE8" s="33">
        <v>0</v>
      </c>
      <c r="AF8" s="33">
        <v>0</v>
      </c>
      <c r="AG8" s="106">
        <f>SUM(AH8:AM8)</f>
        <v>0</v>
      </c>
      <c r="AH8" s="33">
        <v>0</v>
      </c>
      <c r="AI8" s="33">
        <v>0</v>
      </c>
      <c r="AJ8" s="33">
        <v>0</v>
      </c>
      <c r="AK8" s="33">
        <v>0</v>
      </c>
      <c r="AL8" s="33">
        <v>0</v>
      </c>
      <c r="AM8" s="33">
        <v>0</v>
      </c>
      <c r="AN8" s="120">
        <f>(M8+N8)/K8</f>
        <v>0.2857142857142857</v>
      </c>
      <c r="AO8" s="120">
        <f>N8/K8</f>
        <v>0</v>
      </c>
      <c r="AP8" s="27" t="s">
        <v>93</v>
      </c>
      <c r="AQ8" s="27" t="s">
        <v>85</v>
      </c>
      <c r="AR8" s="35" t="s">
        <v>97</v>
      </c>
      <c r="AS8" s="28" t="s">
        <v>99</v>
      </c>
      <c r="AT8" s="35" t="s">
        <v>100</v>
      </c>
      <c r="AU8" s="28" t="s">
        <v>101</v>
      </c>
      <c r="AV8" s="36">
        <v>1.1718718699999999</v>
      </c>
      <c r="AW8" s="36"/>
      <c r="AX8" s="36"/>
      <c r="AY8" s="36"/>
      <c r="AZ8" s="37"/>
      <c r="BA8" s="126"/>
      <c r="BB8" s="37"/>
      <c r="BC8" s="123">
        <f t="shared" si="1"/>
        <v>1.1718718699999999</v>
      </c>
      <c r="BD8" s="37"/>
      <c r="BE8" s="30"/>
      <c r="BF8" s="44">
        <v>1</v>
      </c>
      <c r="BG8" s="30"/>
      <c r="BH8" s="124">
        <f t="shared" si="2"/>
        <v>2.1718718699999999</v>
      </c>
      <c r="BI8" s="45">
        <f>BH8/K8</f>
        <v>0.10342247</v>
      </c>
      <c r="BJ8" s="39" t="s">
        <v>102</v>
      </c>
      <c r="BK8" s="136">
        <v>40</v>
      </c>
      <c r="BL8" s="137">
        <v>20</v>
      </c>
      <c r="BM8" s="137">
        <v>90</v>
      </c>
      <c r="BN8" s="137">
        <v>70</v>
      </c>
      <c r="BO8" s="137">
        <v>0</v>
      </c>
      <c r="BP8" s="137">
        <v>10</v>
      </c>
      <c r="BQ8" s="138">
        <f t="shared" si="3"/>
        <v>60</v>
      </c>
      <c r="BR8" s="138">
        <f t="shared" si="4"/>
        <v>160</v>
      </c>
      <c r="BS8" s="138">
        <f t="shared" si="5"/>
        <v>10</v>
      </c>
      <c r="BT8" s="138">
        <f t="shared" si="6"/>
        <v>230</v>
      </c>
      <c r="BU8" s="27"/>
      <c r="BV8" s="9"/>
      <c r="BW8" s="9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</row>
    <row r="9" spans="1:114" ht="13.5" hidden="1" customHeight="1">
      <c r="A9" s="24" t="s">
        <v>103</v>
      </c>
      <c r="B9" s="27" t="s">
        <v>104</v>
      </c>
      <c r="C9" s="28" t="s">
        <v>105</v>
      </c>
      <c r="D9" s="28" t="s">
        <v>106</v>
      </c>
      <c r="E9" s="28" t="s">
        <v>107</v>
      </c>
      <c r="F9" s="24" t="s">
        <v>108</v>
      </c>
      <c r="G9" s="28" t="s">
        <v>92</v>
      </c>
      <c r="H9" s="28" t="s">
        <v>92</v>
      </c>
      <c r="I9" s="35" t="s">
        <v>109</v>
      </c>
      <c r="J9" s="28" t="s">
        <v>87</v>
      </c>
      <c r="K9" s="106">
        <v>20</v>
      </c>
      <c r="L9" s="33">
        <v>14</v>
      </c>
      <c r="M9" s="33">
        <v>4</v>
      </c>
      <c r="N9" s="33">
        <v>2</v>
      </c>
      <c r="O9" s="106">
        <f t="shared" si="0"/>
        <v>45</v>
      </c>
      <c r="P9" s="33">
        <v>31</v>
      </c>
      <c r="Q9" s="33">
        <v>10</v>
      </c>
      <c r="R9" s="33">
        <v>4</v>
      </c>
      <c r="S9" s="106">
        <f>SUM(T9:Y9)</f>
        <v>14</v>
      </c>
      <c r="T9" s="33">
        <v>0</v>
      </c>
      <c r="U9" s="33">
        <v>6</v>
      </c>
      <c r="V9" s="33">
        <v>6</v>
      </c>
      <c r="W9" s="33">
        <v>2</v>
      </c>
      <c r="X9" s="33">
        <v>0</v>
      </c>
      <c r="Y9" s="33">
        <v>0</v>
      </c>
      <c r="Z9" s="106">
        <f>SUM(AA9:AF9)</f>
        <v>4</v>
      </c>
      <c r="AA9" s="33">
        <v>0</v>
      </c>
      <c r="AB9" s="33">
        <v>4</v>
      </c>
      <c r="AC9" s="33">
        <v>0</v>
      </c>
      <c r="AD9" s="33">
        <v>0</v>
      </c>
      <c r="AE9" s="33">
        <v>0</v>
      </c>
      <c r="AF9" s="33">
        <v>0</v>
      </c>
      <c r="AG9" s="106">
        <f>SUM(AH9:AM9)</f>
        <v>2</v>
      </c>
      <c r="AH9" s="33">
        <v>0</v>
      </c>
      <c r="AI9" s="33">
        <v>2</v>
      </c>
      <c r="AJ9" s="33">
        <v>0</v>
      </c>
      <c r="AK9" s="33">
        <v>0</v>
      </c>
      <c r="AL9" s="33">
        <v>0</v>
      </c>
      <c r="AM9" s="33">
        <v>0</v>
      </c>
      <c r="AN9" s="120">
        <f>(M9+N9)/K9</f>
        <v>0.3</v>
      </c>
      <c r="AO9" s="120">
        <f>N9/K9</f>
        <v>0.1</v>
      </c>
      <c r="AP9" s="27" t="s">
        <v>93</v>
      </c>
      <c r="AQ9" s="28" t="s">
        <v>85</v>
      </c>
      <c r="AR9" s="35" t="s">
        <v>109</v>
      </c>
      <c r="AS9" s="28" t="s">
        <v>87</v>
      </c>
      <c r="AT9" s="35" t="s">
        <v>94</v>
      </c>
      <c r="AU9" s="28" t="s">
        <v>110</v>
      </c>
      <c r="AV9" s="36">
        <v>0</v>
      </c>
      <c r="AW9" s="43"/>
      <c r="AX9" s="43"/>
      <c r="AY9" s="43"/>
      <c r="AZ9" s="43">
        <v>0.7</v>
      </c>
      <c r="BA9" s="43">
        <v>0.88705999999999996</v>
      </c>
      <c r="BB9" s="43"/>
      <c r="BC9" s="123">
        <f t="shared" si="1"/>
        <v>1.5870599999999999</v>
      </c>
      <c r="BD9" s="36" t="s">
        <v>111</v>
      </c>
      <c r="BE9" s="44"/>
      <c r="BF9" s="44">
        <v>0.5</v>
      </c>
      <c r="BG9" s="44"/>
      <c r="BH9" s="124">
        <f t="shared" si="2"/>
        <v>2.0870600000000001</v>
      </c>
      <c r="BI9" s="45">
        <f>BH9/K9</f>
        <v>0.104353</v>
      </c>
      <c r="BJ9" s="39" t="s">
        <v>102</v>
      </c>
      <c r="BK9" s="136">
        <v>30</v>
      </c>
      <c r="BL9" s="137">
        <v>35</v>
      </c>
      <c r="BM9" s="137">
        <v>50</v>
      </c>
      <c r="BN9" s="137">
        <v>30</v>
      </c>
      <c r="BO9" s="137">
        <v>20</v>
      </c>
      <c r="BP9" s="137">
        <v>20</v>
      </c>
      <c r="BQ9" s="138">
        <f t="shared" si="3"/>
        <v>65</v>
      </c>
      <c r="BR9" s="138">
        <f t="shared" si="4"/>
        <v>80</v>
      </c>
      <c r="BS9" s="138">
        <f t="shared" si="5"/>
        <v>40</v>
      </c>
      <c r="BT9" s="138">
        <f t="shared" si="6"/>
        <v>185</v>
      </c>
      <c r="BU9" s="27"/>
      <c r="BV9" s="9"/>
      <c r="BW9" s="46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</row>
    <row r="10" spans="1:114" ht="13.5" hidden="1" customHeight="1">
      <c r="A10" s="24" t="s">
        <v>112</v>
      </c>
      <c r="B10" s="27" t="s">
        <v>113</v>
      </c>
      <c r="C10" s="28" t="s">
        <v>105</v>
      </c>
      <c r="D10" s="47" t="s">
        <v>106</v>
      </c>
      <c r="E10" s="28" t="s">
        <v>107</v>
      </c>
      <c r="F10" s="26" t="s">
        <v>108</v>
      </c>
      <c r="G10" s="28" t="s">
        <v>92</v>
      </c>
      <c r="H10" s="28" t="s">
        <v>92</v>
      </c>
      <c r="I10" s="35" t="s">
        <v>100</v>
      </c>
      <c r="J10" s="47" t="s">
        <v>110</v>
      </c>
      <c r="K10" s="107">
        <v>15</v>
      </c>
      <c r="L10" s="33">
        <v>0</v>
      </c>
      <c r="M10" s="33">
        <v>15</v>
      </c>
      <c r="N10" s="33">
        <v>0</v>
      </c>
      <c r="O10" s="106">
        <f t="shared" si="0"/>
        <v>30</v>
      </c>
      <c r="P10" s="33">
        <v>0</v>
      </c>
      <c r="Q10" s="33">
        <v>30</v>
      </c>
      <c r="R10" s="33">
        <v>0</v>
      </c>
      <c r="S10" s="106">
        <f>SUM(T10:Y10)</f>
        <v>0</v>
      </c>
      <c r="T10" s="33">
        <v>0</v>
      </c>
      <c r="U10" s="33">
        <v>0</v>
      </c>
      <c r="V10" s="33">
        <v>0</v>
      </c>
      <c r="W10" s="33">
        <v>0</v>
      </c>
      <c r="X10" s="33">
        <v>0</v>
      </c>
      <c r="Y10" s="33">
        <v>0</v>
      </c>
      <c r="Z10" s="106">
        <f>SUM(AA10:AF10)</f>
        <v>15</v>
      </c>
      <c r="AA10" s="33">
        <v>15</v>
      </c>
      <c r="AB10" s="33">
        <v>0</v>
      </c>
      <c r="AC10" s="33">
        <v>0</v>
      </c>
      <c r="AD10" s="33">
        <v>0</v>
      </c>
      <c r="AE10" s="33">
        <v>0</v>
      </c>
      <c r="AF10" s="33">
        <v>0</v>
      </c>
      <c r="AG10" s="106">
        <f>SUM(AH10:AM10)</f>
        <v>0</v>
      </c>
      <c r="AH10" s="33">
        <v>0</v>
      </c>
      <c r="AI10" s="33">
        <v>0</v>
      </c>
      <c r="AJ10" s="33">
        <v>0</v>
      </c>
      <c r="AK10" s="33">
        <v>0</v>
      </c>
      <c r="AL10" s="33">
        <v>0</v>
      </c>
      <c r="AM10" s="33">
        <v>0</v>
      </c>
      <c r="AN10" s="120">
        <f>(M10+N10)/K10</f>
        <v>1</v>
      </c>
      <c r="AO10" s="120">
        <f>N10/K10</f>
        <v>0</v>
      </c>
      <c r="AP10" s="27" t="s">
        <v>93</v>
      </c>
      <c r="AQ10" s="28" t="s">
        <v>85</v>
      </c>
      <c r="AR10" s="35" t="s">
        <v>100</v>
      </c>
      <c r="AS10" s="47" t="s">
        <v>110</v>
      </c>
      <c r="AT10" s="35" t="s">
        <v>86</v>
      </c>
      <c r="AU10" s="47" t="s">
        <v>83</v>
      </c>
      <c r="AV10" s="36">
        <v>0</v>
      </c>
      <c r="AW10" s="36">
        <v>0.5</v>
      </c>
      <c r="AX10" s="36">
        <v>0.71529500000000001</v>
      </c>
      <c r="AZ10" s="43"/>
      <c r="BA10" s="37"/>
      <c r="BB10" s="37"/>
      <c r="BC10" s="123">
        <f t="shared" si="1"/>
        <v>1.215295</v>
      </c>
      <c r="BD10" s="36" t="s">
        <v>111</v>
      </c>
      <c r="BE10" s="44"/>
      <c r="BF10" s="44">
        <v>0.35</v>
      </c>
      <c r="BG10" s="44"/>
      <c r="BH10" s="124">
        <f t="shared" si="2"/>
        <v>1.5652949999999999</v>
      </c>
      <c r="BI10" s="45">
        <f>BH10/K10</f>
        <v>0.10435299999999999</v>
      </c>
      <c r="BJ10" s="39" t="s">
        <v>102</v>
      </c>
      <c r="BK10" s="136">
        <v>30</v>
      </c>
      <c r="BL10" s="137">
        <v>35</v>
      </c>
      <c r="BM10" s="137">
        <v>50</v>
      </c>
      <c r="BN10" s="137">
        <v>30</v>
      </c>
      <c r="BO10" s="137">
        <v>20</v>
      </c>
      <c r="BP10" s="137">
        <v>30</v>
      </c>
      <c r="BQ10" s="138">
        <f t="shared" si="3"/>
        <v>65</v>
      </c>
      <c r="BR10" s="138">
        <f t="shared" si="4"/>
        <v>80</v>
      </c>
      <c r="BS10" s="138">
        <f t="shared" si="5"/>
        <v>50</v>
      </c>
      <c r="BT10" s="138">
        <f t="shared" si="6"/>
        <v>195</v>
      </c>
      <c r="BU10" s="35"/>
      <c r="BV10" s="9"/>
      <c r="BW10" s="46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</row>
    <row r="11" spans="1:114" ht="13.5" customHeight="1">
      <c r="A11" s="24" t="s">
        <v>114</v>
      </c>
      <c r="B11" s="27" t="s">
        <v>115</v>
      </c>
      <c r="C11" s="28" t="s">
        <v>116</v>
      </c>
      <c r="D11" s="30" t="s">
        <v>117</v>
      </c>
      <c r="E11" s="28" t="s">
        <v>118</v>
      </c>
      <c r="F11" s="26" t="s">
        <v>108</v>
      </c>
      <c r="G11" s="27" t="s">
        <v>80</v>
      </c>
      <c r="H11" s="27" t="s">
        <v>80</v>
      </c>
      <c r="I11" s="31" t="s">
        <v>109</v>
      </c>
      <c r="J11" s="28" t="s">
        <v>119</v>
      </c>
      <c r="K11" s="108">
        <v>0</v>
      </c>
      <c r="L11" s="33">
        <v>19</v>
      </c>
      <c r="M11" s="33">
        <v>10</v>
      </c>
      <c r="N11" s="33">
        <v>1</v>
      </c>
      <c r="O11" s="106">
        <f t="shared" si="0"/>
        <v>122</v>
      </c>
      <c r="P11" s="33">
        <v>76</v>
      </c>
      <c r="Q11" s="33">
        <v>42</v>
      </c>
      <c r="R11" s="33">
        <v>4</v>
      </c>
      <c r="S11" s="106">
        <v>0</v>
      </c>
      <c r="T11" s="33">
        <v>0</v>
      </c>
      <c r="U11" s="33">
        <v>14</v>
      </c>
      <c r="V11" s="33">
        <v>5</v>
      </c>
      <c r="W11" s="33">
        <v>0</v>
      </c>
      <c r="X11" s="33">
        <v>0</v>
      </c>
      <c r="Y11" s="33">
        <v>0</v>
      </c>
      <c r="Z11" s="106">
        <v>0</v>
      </c>
      <c r="AA11" s="33">
        <v>0</v>
      </c>
      <c r="AB11" s="33">
        <v>9</v>
      </c>
      <c r="AC11" s="33">
        <v>0</v>
      </c>
      <c r="AD11" s="33">
        <v>1</v>
      </c>
      <c r="AE11" s="33">
        <v>0</v>
      </c>
      <c r="AF11" s="33">
        <v>0</v>
      </c>
      <c r="AG11" s="106">
        <v>0</v>
      </c>
      <c r="AH11" s="33">
        <v>0</v>
      </c>
      <c r="AI11" s="33">
        <v>1</v>
      </c>
      <c r="AJ11" s="33">
        <v>0</v>
      </c>
      <c r="AK11" s="33">
        <v>0</v>
      </c>
      <c r="AL11" s="33">
        <v>0</v>
      </c>
      <c r="AM11" s="33">
        <v>0</v>
      </c>
      <c r="AN11" s="120">
        <f>(M11+N11)/BV11</f>
        <v>0.36666666666666664</v>
      </c>
      <c r="AO11" s="120">
        <f>N11/BV11</f>
        <v>3.3333333333333333E-2</v>
      </c>
      <c r="AP11" s="27" t="s">
        <v>93</v>
      </c>
      <c r="AQ11" s="27" t="s">
        <v>85</v>
      </c>
      <c r="AR11" s="35" t="s">
        <v>109</v>
      </c>
      <c r="AS11" s="28" t="s">
        <v>119</v>
      </c>
      <c r="AT11" s="35" t="s">
        <v>120</v>
      </c>
      <c r="AU11" s="28" t="s">
        <v>121</v>
      </c>
      <c r="AV11" s="36">
        <v>0</v>
      </c>
      <c r="AW11" s="43"/>
      <c r="AX11" s="43"/>
      <c r="AY11" s="36"/>
      <c r="AZ11" s="43">
        <f>1.169+0.6</f>
        <v>1.7690000000000001</v>
      </c>
      <c r="BA11" s="36">
        <v>1.5609999999999999</v>
      </c>
      <c r="BB11" s="37"/>
      <c r="BC11" s="123">
        <f t="shared" si="1"/>
        <v>3.33</v>
      </c>
      <c r="BD11" s="24"/>
      <c r="BE11" s="24"/>
      <c r="BF11" s="24"/>
      <c r="BG11" s="24"/>
      <c r="BH11" s="124">
        <f t="shared" si="2"/>
        <v>3.33</v>
      </c>
      <c r="BI11" s="45">
        <f>BH11/BV11</f>
        <v>0.111</v>
      </c>
      <c r="BJ11" s="39" t="s">
        <v>122</v>
      </c>
      <c r="BK11" s="136">
        <v>20</v>
      </c>
      <c r="BL11" s="137">
        <v>30</v>
      </c>
      <c r="BM11" s="137">
        <v>0</v>
      </c>
      <c r="BN11" s="137">
        <v>30</v>
      </c>
      <c r="BO11" s="137">
        <v>0</v>
      </c>
      <c r="BP11" s="137">
        <v>10</v>
      </c>
      <c r="BQ11" s="138">
        <f t="shared" si="3"/>
        <v>50</v>
      </c>
      <c r="BR11" s="138">
        <f t="shared" si="4"/>
        <v>30</v>
      </c>
      <c r="BS11" s="138">
        <f t="shared" si="5"/>
        <v>10</v>
      </c>
      <c r="BT11" s="138">
        <f t="shared" si="6"/>
        <v>90</v>
      </c>
      <c r="BU11" s="27" t="s">
        <v>123</v>
      </c>
      <c r="BV11" s="202">
        <v>30</v>
      </c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</row>
    <row r="12" spans="1:114" ht="13.5" hidden="1" customHeight="1">
      <c r="A12" s="26" t="s">
        <v>124</v>
      </c>
      <c r="B12" s="29" t="s">
        <v>125</v>
      </c>
      <c r="C12" s="29" t="s">
        <v>126</v>
      </c>
      <c r="D12" s="29" t="s">
        <v>127</v>
      </c>
      <c r="E12" s="28" t="s">
        <v>78</v>
      </c>
      <c r="F12" s="26" t="s">
        <v>108</v>
      </c>
      <c r="G12" s="27" t="s">
        <v>80</v>
      </c>
      <c r="H12" s="27" t="s">
        <v>80</v>
      </c>
      <c r="I12" s="31" t="s">
        <v>94</v>
      </c>
      <c r="J12" s="47" t="s">
        <v>101</v>
      </c>
      <c r="K12" s="107">
        <v>0</v>
      </c>
      <c r="L12" s="33">
        <v>16</v>
      </c>
      <c r="M12" s="33">
        <v>18</v>
      </c>
      <c r="N12" s="33">
        <v>6</v>
      </c>
      <c r="O12" s="106">
        <f t="shared" si="0"/>
        <v>195</v>
      </c>
      <c r="P12" s="33">
        <v>79</v>
      </c>
      <c r="Q12" s="33">
        <v>89</v>
      </c>
      <c r="R12" s="33">
        <v>27</v>
      </c>
      <c r="S12" s="106">
        <v>0</v>
      </c>
      <c r="T12" s="33">
        <v>0</v>
      </c>
      <c r="U12" s="33">
        <v>6</v>
      </c>
      <c r="V12" s="33">
        <v>5</v>
      </c>
      <c r="W12" s="33">
        <v>5</v>
      </c>
      <c r="X12" s="33">
        <v>0</v>
      </c>
      <c r="Y12" s="33">
        <v>0</v>
      </c>
      <c r="Z12" s="106">
        <v>0</v>
      </c>
      <c r="AA12" s="33">
        <v>0</v>
      </c>
      <c r="AB12" s="33">
        <v>8</v>
      </c>
      <c r="AC12" s="33">
        <v>5</v>
      </c>
      <c r="AD12" s="33">
        <v>5</v>
      </c>
      <c r="AE12" s="33">
        <v>0</v>
      </c>
      <c r="AF12" s="33">
        <v>0</v>
      </c>
      <c r="AG12" s="106">
        <v>0</v>
      </c>
      <c r="AH12" s="33">
        <v>0</v>
      </c>
      <c r="AI12" s="33">
        <v>3</v>
      </c>
      <c r="AJ12" s="33">
        <v>3</v>
      </c>
      <c r="AK12" s="33">
        <v>0</v>
      </c>
      <c r="AL12" s="33">
        <v>0</v>
      </c>
      <c r="AM12" s="33">
        <v>0</v>
      </c>
      <c r="AN12" s="120">
        <f>(M12+N12)/BV12</f>
        <v>0.6</v>
      </c>
      <c r="AO12" s="120">
        <f>N12/BV12</f>
        <v>0.15</v>
      </c>
      <c r="AP12" s="27" t="s">
        <v>93</v>
      </c>
      <c r="AQ12" s="27" t="s">
        <v>85</v>
      </c>
      <c r="AR12" s="35" t="s">
        <v>94</v>
      </c>
      <c r="AS12" s="35" t="s">
        <v>101</v>
      </c>
      <c r="AT12" s="35" t="s">
        <v>128</v>
      </c>
      <c r="AU12" s="35" t="s">
        <v>119</v>
      </c>
      <c r="AV12" s="36">
        <v>0</v>
      </c>
      <c r="AW12" s="37"/>
      <c r="AX12" s="37"/>
      <c r="AY12" s="36"/>
      <c r="AZ12" s="36"/>
      <c r="BA12" s="36">
        <v>1.4179999999999999</v>
      </c>
      <c r="BB12" s="36">
        <v>2</v>
      </c>
      <c r="BC12" s="123">
        <f t="shared" si="1"/>
        <v>3.4180000000000001</v>
      </c>
      <c r="BD12" s="36"/>
      <c r="BE12" s="49"/>
      <c r="BF12" s="49"/>
      <c r="BG12" s="49"/>
      <c r="BH12" s="124">
        <f t="shared" si="2"/>
        <v>3.4180000000000001</v>
      </c>
      <c r="BI12" s="45">
        <f>BH12/BV12</f>
        <v>8.5449999999999998E-2</v>
      </c>
      <c r="BJ12" s="39" t="s">
        <v>122</v>
      </c>
      <c r="BK12" s="136">
        <v>40</v>
      </c>
      <c r="BL12" s="137">
        <v>10</v>
      </c>
      <c r="BM12" s="137">
        <v>0</v>
      </c>
      <c r="BN12" s="137">
        <v>10</v>
      </c>
      <c r="BO12" s="137">
        <v>0</v>
      </c>
      <c r="BP12" s="137">
        <v>10</v>
      </c>
      <c r="BQ12" s="138">
        <f t="shared" si="3"/>
        <v>50</v>
      </c>
      <c r="BR12" s="138">
        <f t="shared" si="4"/>
        <v>10</v>
      </c>
      <c r="BS12" s="138">
        <f t="shared" si="5"/>
        <v>10</v>
      </c>
      <c r="BT12" s="138">
        <f t="shared" si="6"/>
        <v>70</v>
      </c>
      <c r="BU12" s="27" t="s">
        <v>129</v>
      </c>
      <c r="BV12" s="202">
        <v>40</v>
      </c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</row>
    <row r="13" spans="1:114" ht="13.5" hidden="1" customHeight="1">
      <c r="A13" s="26" t="s">
        <v>130</v>
      </c>
      <c r="B13" s="50" t="s">
        <v>131</v>
      </c>
      <c r="C13" s="50" t="s">
        <v>132</v>
      </c>
      <c r="D13" s="29" t="s">
        <v>133</v>
      </c>
      <c r="E13" s="28" t="s">
        <v>78</v>
      </c>
      <c r="F13" s="26" t="s">
        <v>108</v>
      </c>
      <c r="G13" s="27" t="s">
        <v>91</v>
      </c>
      <c r="H13" s="27" t="s">
        <v>92</v>
      </c>
      <c r="I13" s="35" t="s">
        <v>94</v>
      </c>
      <c r="J13" s="30" t="s">
        <v>134</v>
      </c>
      <c r="K13" s="109">
        <v>0</v>
      </c>
      <c r="L13" s="33">
        <v>11</v>
      </c>
      <c r="M13" s="53">
        <v>3</v>
      </c>
      <c r="N13" s="53">
        <v>1</v>
      </c>
      <c r="O13" s="106">
        <f t="shared" si="0"/>
        <v>154</v>
      </c>
      <c r="P13" s="53">
        <v>80</v>
      </c>
      <c r="Q13" s="53">
        <v>70</v>
      </c>
      <c r="R13" s="33">
        <v>4</v>
      </c>
      <c r="S13" s="106">
        <v>0</v>
      </c>
      <c r="T13" s="33">
        <v>0</v>
      </c>
      <c r="U13" s="53">
        <v>5</v>
      </c>
      <c r="V13" s="53">
        <v>4</v>
      </c>
      <c r="W13" s="33">
        <v>2</v>
      </c>
      <c r="X13" s="33">
        <v>0</v>
      </c>
      <c r="Y13" s="33">
        <v>0</v>
      </c>
      <c r="Z13" s="106">
        <v>0</v>
      </c>
      <c r="AA13" s="33">
        <v>0</v>
      </c>
      <c r="AB13" s="53">
        <v>2</v>
      </c>
      <c r="AC13" s="33">
        <v>0</v>
      </c>
      <c r="AD13" s="53">
        <v>0</v>
      </c>
      <c r="AE13" s="33">
        <v>1</v>
      </c>
      <c r="AF13" s="33">
        <v>0</v>
      </c>
      <c r="AG13" s="106">
        <v>0</v>
      </c>
      <c r="AH13" s="33">
        <v>0</v>
      </c>
      <c r="AI13" s="33">
        <v>0</v>
      </c>
      <c r="AJ13" s="33">
        <v>1</v>
      </c>
      <c r="AK13" s="33">
        <v>0</v>
      </c>
      <c r="AL13" s="33">
        <v>0</v>
      </c>
      <c r="AM13" s="33">
        <v>0</v>
      </c>
      <c r="AN13" s="120">
        <f>(M13+N13)/BV13</f>
        <v>0.26666666666666666</v>
      </c>
      <c r="AO13" s="120">
        <f>N13/BV13</f>
        <v>6.6666666666666666E-2</v>
      </c>
      <c r="AP13" s="27" t="s">
        <v>93</v>
      </c>
      <c r="AQ13" s="35" t="s">
        <v>85</v>
      </c>
      <c r="AR13" s="35" t="s">
        <v>94</v>
      </c>
      <c r="AS13" s="30" t="s">
        <v>134</v>
      </c>
      <c r="AT13" s="35" t="s">
        <v>128</v>
      </c>
      <c r="AU13" s="47" t="s">
        <v>135</v>
      </c>
      <c r="AV13" s="36">
        <v>0</v>
      </c>
      <c r="AW13" s="36"/>
      <c r="AX13" s="36"/>
      <c r="AY13" s="36"/>
      <c r="AZ13" s="36"/>
      <c r="BA13" s="36">
        <v>1.5649999999999999</v>
      </c>
      <c r="BB13" s="36"/>
      <c r="BC13" s="123">
        <f t="shared" si="1"/>
        <v>1.5649999999999999</v>
      </c>
      <c r="BD13" s="36" t="s">
        <v>111</v>
      </c>
      <c r="BE13" s="49"/>
      <c r="BF13" s="49"/>
      <c r="BG13" s="49"/>
      <c r="BH13" s="124">
        <f t="shared" si="2"/>
        <v>1.5649999999999999</v>
      </c>
      <c r="BI13" s="45">
        <f>BH13/BV13</f>
        <v>0.10433333333333333</v>
      </c>
      <c r="BJ13" s="39" t="s">
        <v>88</v>
      </c>
      <c r="BK13" s="136">
        <v>40</v>
      </c>
      <c r="BL13" s="137">
        <v>40</v>
      </c>
      <c r="BM13" s="137">
        <v>0</v>
      </c>
      <c r="BN13" s="137">
        <v>10</v>
      </c>
      <c r="BO13" s="137">
        <v>0</v>
      </c>
      <c r="BP13" s="137">
        <v>20</v>
      </c>
      <c r="BQ13" s="138">
        <f t="shared" si="3"/>
        <v>80</v>
      </c>
      <c r="BR13" s="138">
        <f t="shared" si="4"/>
        <v>10</v>
      </c>
      <c r="BS13" s="138">
        <f t="shared" si="5"/>
        <v>20</v>
      </c>
      <c r="BT13" s="138">
        <f t="shared" si="6"/>
        <v>110</v>
      </c>
      <c r="BU13" s="35" t="s">
        <v>136</v>
      </c>
      <c r="BV13" s="202">
        <v>15</v>
      </c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</row>
    <row r="14" spans="1:114" ht="13.5" hidden="1" customHeight="1">
      <c r="A14" s="25" t="s">
        <v>137</v>
      </c>
      <c r="B14" s="30" t="s">
        <v>138</v>
      </c>
      <c r="C14" s="30" t="s">
        <v>139</v>
      </c>
      <c r="D14" s="29" t="s">
        <v>133</v>
      </c>
      <c r="E14" s="28" t="s">
        <v>78</v>
      </c>
      <c r="F14" s="26" t="s">
        <v>79</v>
      </c>
      <c r="G14" s="30" t="s">
        <v>91</v>
      </c>
      <c r="H14" s="30" t="s">
        <v>92</v>
      </c>
      <c r="I14" s="30" t="s">
        <v>97</v>
      </c>
      <c r="J14" s="28" t="s">
        <v>119</v>
      </c>
      <c r="K14" s="106">
        <v>18</v>
      </c>
      <c r="L14" s="33">
        <v>13</v>
      </c>
      <c r="M14" s="33">
        <v>4</v>
      </c>
      <c r="N14" s="33">
        <v>1</v>
      </c>
      <c r="O14" s="107">
        <f t="shared" si="0"/>
        <v>84</v>
      </c>
      <c r="P14" s="33">
        <v>62</v>
      </c>
      <c r="Q14" s="33">
        <v>18</v>
      </c>
      <c r="R14" s="33">
        <v>4</v>
      </c>
      <c r="S14" s="107">
        <f>SUM(T14:Y14)</f>
        <v>13</v>
      </c>
      <c r="T14" s="33">
        <v>0</v>
      </c>
      <c r="U14" s="33">
        <v>7</v>
      </c>
      <c r="V14" s="33">
        <v>4</v>
      </c>
      <c r="W14" s="33">
        <v>2</v>
      </c>
      <c r="X14" s="33">
        <v>0</v>
      </c>
      <c r="Y14" s="33">
        <v>0</v>
      </c>
      <c r="Z14" s="107">
        <f>SUM(AA14:AF14)</f>
        <v>4</v>
      </c>
      <c r="AA14" s="33">
        <v>0</v>
      </c>
      <c r="AB14" s="33">
        <v>2</v>
      </c>
      <c r="AC14" s="33">
        <v>2</v>
      </c>
      <c r="AD14" s="33">
        <v>0</v>
      </c>
      <c r="AE14" s="33">
        <v>0</v>
      </c>
      <c r="AF14" s="33">
        <v>0</v>
      </c>
      <c r="AG14" s="107">
        <f>SUM(AH14:AM14)</f>
        <v>1</v>
      </c>
      <c r="AH14" s="33">
        <v>0</v>
      </c>
      <c r="AI14" s="33">
        <v>1</v>
      </c>
      <c r="AJ14" s="33">
        <v>0</v>
      </c>
      <c r="AK14" s="33">
        <v>0</v>
      </c>
      <c r="AL14" s="33">
        <v>0</v>
      </c>
      <c r="AM14" s="33">
        <v>0</v>
      </c>
      <c r="AN14" s="121">
        <f>(M14+N14)/K14</f>
        <v>0.27777777777777779</v>
      </c>
      <c r="AO14" s="121">
        <f>N14/K14</f>
        <v>5.5555555555555552E-2</v>
      </c>
      <c r="AP14" s="27" t="s">
        <v>93</v>
      </c>
      <c r="AQ14" s="27" t="s">
        <v>85</v>
      </c>
      <c r="AR14" s="30" t="s">
        <v>97</v>
      </c>
      <c r="AS14" s="30" t="s">
        <v>119</v>
      </c>
      <c r="AT14" s="30" t="s">
        <v>100</v>
      </c>
      <c r="AU14" s="27" t="s">
        <v>140</v>
      </c>
      <c r="AV14" s="36">
        <v>1.4808402200000002</v>
      </c>
      <c r="AW14" s="36"/>
      <c r="AX14" s="37"/>
      <c r="AY14" s="37"/>
      <c r="AZ14" s="37"/>
      <c r="BA14" s="37"/>
      <c r="BB14" s="37"/>
      <c r="BC14" s="123">
        <f t="shared" si="1"/>
        <v>1.4808402200000002</v>
      </c>
      <c r="BD14" s="36" t="s">
        <v>111</v>
      </c>
      <c r="BE14" s="49"/>
      <c r="BF14" s="49">
        <v>0.4</v>
      </c>
      <c r="BG14" s="49">
        <v>4.8167300000000003E-2</v>
      </c>
      <c r="BH14" s="124">
        <f t="shared" si="2"/>
        <v>1.9290075200000001</v>
      </c>
      <c r="BI14" s="45">
        <f>BH14/K14</f>
        <v>0.10716708444444445</v>
      </c>
      <c r="BJ14" s="39" t="s">
        <v>102</v>
      </c>
      <c r="BK14" s="136">
        <v>40</v>
      </c>
      <c r="BL14" s="137">
        <v>40</v>
      </c>
      <c r="BM14" s="137">
        <v>90</v>
      </c>
      <c r="BN14" s="137">
        <v>30</v>
      </c>
      <c r="BO14" s="137">
        <v>0</v>
      </c>
      <c r="BP14" s="137">
        <v>20</v>
      </c>
      <c r="BQ14" s="138">
        <f t="shared" si="3"/>
        <v>80</v>
      </c>
      <c r="BR14" s="138">
        <f t="shared" si="4"/>
        <v>120</v>
      </c>
      <c r="BS14" s="138">
        <f t="shared" si="5"/>
        <v>20</v>
      </c>
      <c r="BT14" s="138">
        <f t="shared" si="6"/>
        <v>220</v>
      </c>
      <c r="BU14" s="27"/>
      <c r="BV14" s="9"/>
      <c r="BW14" s="9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</row>
    <row r="15" spans="1:114" ht="13.5" hidden="1" customHeight="1">
      <c r="A15" s="24" t="s">
        <v>141</v>
      </c>
      <c r="B15" s="35" t="s">
        <v>142</v>
      </c>
      <c r="C15" s="47" t="s">
        <v>139</v>
      </c>
      <c r="D15" s="30" t="s">
        <v>133</v>
      </c>
      <c r="E15" s="28" t="s">
        <v>78</v>
      </c>
      <c r="F15" s="24" t="s">
        <v>79</v>
      </c>
      <c r="G15" s="28" t="s">
        <v>80</v>
      </c>
      <c r="H15" s="28" t="s">
        <v>80</v>
      </c>
      <c r="I15" s="47" t="s">
        <v>100</v>
      </c>
      <c r="J15" s="47" t="s">
        <v>134</v>
      </c>
      <c r="K15" s="110">
        <v>63</v>
      </c>
      <c r="L15" s="54">
        <v>45</v>
      </c>
      <c r="M15" s="54">
        <v>11</v>
      </c>
      <c r="N15" s="24">
        <v>7</v>
      </c>
      <c r="O15" s="106">
        <f t="shared" si="0"/>
        <v>291</v>
      </c>
      <c r="P15" s="54">
        <v>204</v>
      </c>
      <c r="Q15" s="54">
        <v>56</v>
      </c>
      <c r="R15" s="54">
        <v>31</v>
      </c>
      <c r="S15" s="106">
        <f>SUM(T15:Y15)</f>
        <v>45</v>
      </c>
      <c r="T15" s="24">
        <v>0</v>
      </c>
      <c r="U15" s="54">
        <v>27</v>
      </c>
      <c r="V15" s="54">
        <v>15</v>
      </c>
      <c r="W15" s="54">
        <v>3</v>
      </c>
      <c r="X15" s="33">
        <v>0</v>
      </c>
      <c r="Y15" s="33">
        <v>0</v>
      </c>
      <c r="Z15" s="106">
        <f>SUM(AA15:AF15)</f>
        <v>11</v>
      </c>
      <c r="AA15" s="33">
        <v>0</v>
      </c>
      <c r="AB15" s="54">
        <v>8</v>
      </c>
      <c r="AC15" s="24">
        <v>0</v>
      </c>
      <c r="AD15" s="24">
        <v>0</v>
      </c>
      <c r="AE15" s="54">
        <v>3</v>
      </c>
      <c r="AF15" s="24">
        <v>0</v>
      </c>
      <c r="AG15" s="106">
        <f>SUM(AH15:AM15)</f>
        <v>7</v>
      </c>
      <c r="AH15" s="33">
        <v>0</v>
      </c>
      <c r="AI15" s="54">
        <v>4</v>
      </c>
      <c r="AJ15" s="54">
        <v>3</v>
      </c>
      <c r="AK15" s="33">
        <v>0</v>
      </c>
      <c r="AL15" s="33">
        <v>0</v>
      </c>
      <c r="AM15" s="33">
        <v>0</v>
      </c>
      <c r="AN15" s="120">
        <f>(M15+N15)/K15</f>
        <v>0.2857142857142857</v>
      </c>
      <c r="AO15" s="120">
        <f>N15/K15</f>
        <v>0.1111111111111111</v>
      </c>
      <c r="AP15" s="27" t="s">
        <v>93</v>
      </c>
      <c r="AQ15" s="30" t="s">
        <v>85</v>
      </c>
      <c r="AR15" s="47" t="s">
        <v>100</v>
      </c>
      <c r="AS15" s="47" t="s">
        <v>134</v>
      </c>
      <c r="AT15" s="47" t="s">
        <v>86</v>
      </c>
      <c r="AU15" s="47" t="s">
        <v>121</v>
      </c>
      <c r="AV15" s="36">
        <v>0</v>
      </c>
      <c r="AW15" s="36">
        <v>0.6</v>
      </c>
      <c r="AX15" s="36">
        <v>3.1960000000000002</v>
      </c>
      <c r="AY15" s="36">
        <v>3.1960000000000002</v>
      </c>
      <c r="AZ15" s="36"/>
      <c r="BA15" s="37"/>
      <c r="BB15" s="37"/>
      <c r="BC15" s="123">
        <f t="shared" si="1"/>
        <v>6.9920000000000009</v>
      </c>
      <c r="BD15" s="24" t="s">
        <v>111</v>
      </c>
      <c r="BE15" s="24"/>
      <c r="BF15" s="24"/>
      <c r="BG15" s="24"/>
      <c r="BH15" s="124">
        <f t="shared" si="2"/>
        <v>6.9920000000000009</v>
      </c>
      <c r="BI15" s="45">
        <f>BH15/K15</f>
        <v>0.110984126984127</v>
      </c>
      <c r="BJ15" s="39" t="s">
        <v>102</v>
      </c>
      <c r="BK15" s="136">
        <v>40</v>
      </c>
      <c r="BL15" s="137">
        <v>40</v>
      </c>
      <c r="BM15" s="137">
        <v>40</v>
      </c>
      <c r="BN15" s="137">
        <v>70</v>
      </c>
      <c r="BO15" s="137">
        <v>0</v>
      </c>
      <c r="BP15" s="137">
        <v>10</v>
      </c>
      <c r="BQ15" s="138">
        <f t="shared" si="3"/>
        <v>80</v>
      </c>
      <c r="BR15" s="138">
        <f t="shared" si="4"/>
        <v>110</v>
      </c>
      <c r="BS15" s="138">
        <f t="shared" si="5"/>
        <v>10</v>
      </c>
      <c r="BT15" s="138">
        <f t="shared" si="6"/>
        <v>200</v>
      </c>
      <c r="BU15" s="55"/>
      <c r="BV15" s="9"/>
      <c r="BW15" s="9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</row>
    <row r="16" spans="1:114" ht="13.5" hidden="1" customHeight="1">
      <c r="A16" s="24" t="s">
        <v>143</v>
      </c>
      <c r="B16" s="2" t="s">
        <v>144</v>
      </c>
      <c r="C16" s="29" t="s">
        <v>145</v>
      </c>
      <c r="D16" s="29" t="s">
        <v>133</v>
      </c>
      <c r="E16" s="28" t="s">
        <v>78</v>
      </c>
      <c r="F16" s="24" t="s">
        <v>108</v>
      </c>
      <c r="G16" s="27" t="s">
        <v>80</v>
      </c>
      <c r="H16" s="27" t="s">
        <v>80</v>
      </c>
      <c r="I16" s="56" t="s">
        <v>109</v>
      </c>
      <c r="J16" s="28" t="s">
        <v>146</v>
      </c>
      <c r="K16" s="107">
        <v>0</v>
      </c>
      <c r="L16" s="33">
        <v>19</v>
      </c>
      <c r="M16" s="33">
        <v>10</v>
      </c>
      <c r="N16" s="24">
        <v>1</v>
      </c>
      <c r="O16" s="106">
        <f t="shared" si="0"/>
        <v>122</v>
      </c>
      <c r="P16" s="24">
        <v>76</v>
      </c>
      <c r="Q16" s="24">
        <v>42</v>
      </c>
      <c r="R16" s="24">
        <v>4</v>
      </c>
      <c r="S16" s="106">
        <v>0</v>
      </c>
      <c r="T16" s="24">
        <v>0</v>
      </c>
      <c r="U16" s="24">
        <v>14</v>
      </c>
      <c r="V16" s="24">
        <v>5</v>
      </c>
      <c r="W16" s="24">
        <v>0</v>
      </c>
      <c r="X16" s="24">
        <v>0</v>
      </c>
      <c r="Y16" s="24">
        <v>0</v>
      </c>
      <c r="Z16" s="106">
        <v>0</v>
      </c>
      <c r="AA16" s="24">
        <v>0</v>
      </c>
      <c r="AB16" s="24">
        <v>9</v>
      </c>
      <c r="AC16" s="24">
        <v>0</v>
      </c>
      <c r="AD16" s="24">
        <v>1</v>
      </c>
      <c r="AE16" s="24">
        <v>0</v>
      </c>
      <c r="AF16" s="24">
        <v>0</v>
      </c>
      <c r="AG16" s="106">
        <v>0</v>
      </c>
      <c r="AH16" s="33">
        <v>0</v>
      </c>
      <c r="AI16" s="24">
        <v>1</v>
      </c>
      <c r="AJ16" s="33">
        <v>0</v>
      </c>
      <c r="AK16" s="33">
        <v>0</v>
      </c>
      <c r="AL16" s="33">
        <v>0</v>
      </c>
      <c r="AM16" s="33">
        <v>0</v>
      </c>
      <c r="AN16" s="120">
        <f>(M16+N16)/BV16</f>
        <v>0.36666666666666664</v>
      </c>
      <c r="AO16" s="120">
        <f>N16/BV16</f>
        <v>3.3333333333333333E-2</v>
      </c>
      <c r="AP16" s="27" t="s">
        <v>93</v>
      </c>
      <c r="AQ16" s="29" t="s">
        <v>85</v>
      </c>
      <c r="AR16" s="27" t="s">
        <v>109</v>
      </c>
      <c r="AS16" s="27" t="s">
        <v>146</v>
      </c>
      <c r="AT16" s="27" t="s">
        <v>120</v>
      </c>
      <c r="AU16" s="27" t="s">
        <v>119</v>
      </c>
      <c r="AV16" s="36">
        <v>0.314</v>
      </c>
      <c r="AW16" s="36"/>
      <c r="AX16" s="36"/>
      <c r="AY16" s="36"/>
      <c r="AZ16" s="36">
        <v>1.9379999999999999</v>
      </c>
      <c r="BA16" s="36">
        <v>1</v>
      </c>
      <c r="BB16" s="36"/>
      <c r="BC16" s="123">
        <f t="shared" si="1"/>
        <v>3.2519999999999998</v>
      </c>
      <c r="BD16" s="24"/>
      <c r="BE16" s="49"/>
      <c r="BF16" s="49"/>
      <c r="BG16" s="24"/>
      <c r="BH16" s="124">
        <f t="shared" si="2"/>
        <v>3.2519999999999998</v>
      </c>
      <c r="BI16" s="45">
        <f>BH16/BV16</f>
        <v>0.1084</v>
      </c>
      <c r="BJ16" s="39" t="s">
        <v>102</v>
      </c>
      <c r="BK16" s="136">
        <v>40</v>
      </c>
      <c r="BL16" s="137">
        <v>40</v>
      </c>
      <c r="BM16" s="137">
        <v>50</v>
      </c>
      <c r="BN16" s="137">
        <v>30</v>
      </c>
      <c r="BO16" s="137">
        <v>0</v>
      </c>
      <c r="BP16" s="137">
        <v>10</v>
      </c>
      <c r="BQ16" s="138">
        <f t="shared" si="3"/>
        <v>80</v>
      </c>
      <c r="BR16" s="138">
        <f t="shared" si="4"/>
        <v>80</v>
      </c>
      <c r="BS16" s="138">
        <f t="shared" si="5"/>
        <v>10</v>
      </c>
      <c r="BT16" s="138">
        <f t="shared" si="6"/>
        <v>170</v>
      </c>
      <c r="BU16" s="28" t="s">
        <v>123</v>
      </c>
      <c r="BV16" s="202">
        <v>30</v>
      </c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</row>
    <row r="17" spans="1:114" ht="13.5" hidden="1" customHeight="1">
      <c r="A17" s="24" t="s">
        <v>147</v>
      </c>
      <c r="B17" s="35" t="s">
        <v>148</v>
      </c>
      <c r="C17" s="28" t="s">
        <v>149</v>
      </c>
      <c r="D17" s="29" t="s">
        <v>150</v>
      </c>
      <c r="E17" s="28" t="s">
        <v>151</v>
      </c>
      <c r="F17" s="24" t="s">
        <v>79</v>
      </c>
      <c r="G17" s="27" t="s">
        <v>80</v>
      </c>
      <c r="H17" s="27" t="s">
        <v>80</v>
      </c>
      <c r="I17" s="56" t="s">
        <v>86</v>
      </c>
      <c r="J17" s="28" t="s">
        <v>134</v>
      </c>
      <c r="K17" s="106">
        <v>10</v>
      </c>
      <c r="L17" s="33">
        <v>10</v>
      </c>
      <c r="M17" s="33">
        <v>0</v>
      </c>
      <c r="N17" s="33">
        <v>0</v>
      </c>
      <c r="O17" s="106">
        <f t="shared" si="0"/>
        <v>40</v>
      </c>
      <c r="P17" s="33">
        <v>40</v>
      </c>
      <c r="Q17" s="33">
        <v>0</v>
      </c>
      <c r="R17" s="33">
        <v>0</v>
      </c>
      <c r="S17" s="106">
        <f>SUM(T17:Y17)</f>
        <v>10</v>
      </c>
      <c r="T17" s="24">
        <v>0</v>
      </c>
      <c r="U17" s="33">
        <v>10</v>
      </c>
      <c r="V17" s="33">
        <v>0</v>
      </c>
      <c r="W17" s="24">
        <v>0</v>
      </c>
      <c r="X17" s="24">
        <v>0</v>
      </c>
      <c r="Y17" s="24">
        <v>0</v>
      </c>
      <c r="Z17" s="106">
        <f>SUM(AA17:AF17)</f>
        <v>0</v>
      </c>
      <c r="AA17" s="33">
        <v>0</v>
      </c>
      <c r="AB17" s="33">
        <v>0</v>
      </c>
      <c r="AC17" s="33">
        <v>0</v>
      </c>
      <c r="AD17" s="33">
        <v>0</v>
      </c>
      <c r="AE17" s="24">
        <v>0</v>
      </c>
      <c r="AF17" s="24">
        <v>0</v>
      </c>
      <c r="AG17" s="106">
        <f>SUM(AH17:AM17)</f>
        <v>0</v>
      </c>
      <c r="AH17" s="33">
        <v>0</v>
      </c>
      <c r="AI17" s="33">
        <v>0</v>
      </c>
      <c r="AJ17" s="33">
        <v>0</v>
      </c>
      <c r="AK17" s="33">
        <v>0</v>
      </c>
      <c r="AL17" s="33">
        <v>0</v>
      </c>
      <c r="AM17" s="33">
        <v>0</v>
      </c>
      <c r="AN17" s="120">
        <f>(M17+N17)/K17</f>
        <v>0</v>
      </c>
      <c r="AO17" s="120">
        <f>N17/K17</f>
        <v>0</v>
      </c>
      <c r="AP17" s="27" t="s">
        <v>93</v>
      </c>
      <c r="AQ17" s="27" t="s">
        <v>85</v>
      </c>
      <c r="AR17" s="47" t="s">
        <v>86</v>
      </c>
      <c r="AS17" s="28" t="s">
        <v>134</v>
      </c>
      <c r="AT17" s="27" t="s">
        <v>94</v>
      </c>
      <c r="AU17" s="28" t="s">
        <v>119</v>
      </c>
      <c r="AV17" s="36">
        <v>0</v>
      </c>
      <c r="AW17" s="36"/>
      <c r="AX17" s="36"/>
      <c r="AY17" s="36">
        <v>0.55500000000000005</v>
      </c>
      <c r="AZ17" s="36">
        <v>0.55500000000000005</v>
      </c>
      <c r="BA17" s="37"/>
      <c r="BB17" s="37"/>
      <c r="BC17" s="123">
        <f t="shared" si="1"/>
        <v>1.1100000000000001</v>
      </c>
      <c r="BD17" s="24"/>
      <c r="BE17" s="24"/>
      <c r="BF17" s="24"/>
      <c r="BG17" s="24"/>
      <c r="BH17" s="124">
        <f t="shared" si="2"/>
        <v>1.1100000000000001</v>
      </c>
      <c r="BI17" s="45">
        <f>BH17/K17</f>
        <v>0.11100000000000002</v>
      </c>
      <c r="BJ17" s="39" t="s">
        <v>88</v>
      </c>
      <c r="BK17" s="136">
        <v>50</v>
      </c>
      <c r="BL17" s="137">
        <v>25</v>
      </c>
      <c r="BM17" s="137">
        <v>10</v>
      </c>
      <c r="BN17" s="137">
        <v>30</v>
      </c>
      <c r="BO17" s="137">
        <v>0</v>
      </c>
      <c r="BP17" s="137">
        <v>10</v>
      </c>
      <c r="BQ17" s="138">
        <f t="shared" si="3"/>
        <v>75</v>
      </c>
      <c r="BR17" s="138">
        <f t="shared" si="4"/>
        <v>40</v>
      </c>
      <c r="BS17" s="138">
        <f t="shared" si="5"/>
        <v>10</v>
      </c>
      <c r="BT17" s="138">
        <f t="shared" si="6"/>
        <v>125</v>
      </c>
      <c r="BU17" s="27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</row>
    <row r="18" spans="1:114" ht="15" hidden="1" customHeight="1">
      <c r="A18" s="25" t="s">
        <v>152</v>
      </c>
      <c r="B18" s="29" t="s">
        <v>153</v>
      </c>
      <c r="C18" s="29" t="s">
        <v>154</v>
      </c>
      <c r="D18" s="29" t="s">
        <v>155</v>
      </c>
      <c r="E18" s="28" t="s">
        <v>151</v>
      </c>
      <c r="F18" s="25" t="s">
        <v>79</v>
      </c>
      <c r="G18" s="27" t="s">
        <v>91</v>
      </c>
      <c r="H18" s="27" t="s">
        <v>92</v>
      </c>
      <c r="I18" s="56" t="s">
        <v>100</v>
      </c>
      <c r="J18" s="28" t="s">
        <v>134</v>
      </c>
      <c r="K18" s="107">
        <v>3</v>
      </c>
      <c r="L18" s="33">
        <v>3</v>
      </c>
      <c r="M18" s="33">
        <v>0</v>
      </c>
      <c r="N18" s="33">
        <v>0</v>
      </c>
      <c r="O18" s="106">
        <f t="shared" si="0"/>
        <v>14</v>
      </c>
      <c r="P18" s="33">
        <v>14</v>
      </c>
      <c r="Q18" s="33">
        <v>0</v>
      </c>
      <c r="R18" s="33">
        <v>0</v>
      </c>
      <c r="S18" s="106">
        <f>SUM(T18:Y18)</f>
        <v>3</v>
      </c>
      <c r="T18" s="24">
        <v>0</v>
      </c>
      <c r="U18" s="33">
        <v>1</v>
      </c>
      <c r="V18" s="33">
        <v>2</v>
      </c>
      <c r="W18" s="24">
        <v>0</v>
      </c>
      <c r="X18" s="24">
        <v>0</v>
      </c>
      <c r="Y18" s="24">
        <v>0</v>
      </c>
      <c r="Z18" s="106">
        <v>0</v>
      </c>
      <c r="AA18" s="33">
        <v>0</v>
      </c>
      <c r="AB18" s="33">
        <v>0</v>
      </c>
      <c r="AC18" s="33">
        <v>0</v>
      </c>
      <c r="AD18" s="33">
        <v>0</v>
      </c>
      <c r="AE18" s="24">
        <v>0</v>
      </c>
      <c r="AF18" s="24">
        <v>0</v>
      </c>
      <c r="AG18" s="106">
        <v>0</v>
      </c>
      <c r="AH18" s="33">
        <v>0</v>
      </c>
      <c r="AI18" s="33">
        <v>0</v>
      </c>
      <c r="AJ18" s="33">
        <v>0</v>
      </c>
      <c r="AK18" s="33">
        <v>0</v>
      </c>
      <c r="AL18" s="33">
        <v>0</v>
      </c>
      <c r="AM18" s="33">
        <v>0</v>
      </c>
      <c r="AN18" s="120">
        <f>(M18+N18)/K18</f>
        <v>0</v>
      </c>
      <c r="AO18" s="120">
        <f>N18/K18</f>
        <v>0</v>
      </c>
      <c r="AP18" s="27" t="s">
        <v>93</v>
      </c>
      <c r="AQ18" s="29" t="s">
        <v>85</v>
      </c>
      <c r="AR18" s="56" t="s">
        <v>100</v>
      </c>
      <c r="AS18" s="28" t="s">
        <v>134</v>
      </c>
      <c r="AT18" s="27" t="s">
        <v>82</v>
      </c>
      <c r="AU18" s="27" t="s">
        <v>135</v>
      </c>
      <c r="AV18" s="36">
        <v>0</v>
      </c>
      <c r="AW18" s="36"/>
      <c r="AX18" s="36">
        <v>0.31293471</v>
      </c>
      <c r="AY18" s="37"/>
      <c r="AZ18" s="37"/>
      <c r="BA18" s="37"/>
      <c r="BB18" s="37"/>
      <c r="BC18" s="123">
        <f t="shared" si="1"/>
        <v>0.31293471</v>
      </c>
      <c r="BD18" s="36"/>
      <c r="BE18" s="49"/>
      <c r="BF18" s="49"/>
      <c r="BG18" s="49"/>
      <c r="BH18" s="124">
        <f t="shared" si="2"/>
        <v>0.31293471</v>
      </c>
      <c r="BI18" s="45">
        <f>BH18/K18</f>
        <v>0.10431157000000001</v>
      </c>
      <c r="BJ18" s="39" t="s">
        <v>102</v>
      </c>
      <c r="BK18" s="139">
        <v>50</v>
      </c>
      <c r="BL18" s="140">
        <v>50</v>
      </c>
      <c r="BM18" s="140">
        <v>40</v>
      </c>
      <c r="BN18" s="140">
        <v>70</v>
      </c>
      <c r="BO18" s="140">
        <v>0</v>
      </c>
      <c r="BP18" s="140">
        <v>10</v>
      </c>
      <c r="BQ18" s="141">
        <f t="shared" si="3"/>
        <v>100</v>
      </c>
      <c r="BR18" s="141">
        <f t="shared" si="4"/>
        <v>110</v>
      </c>
      <c r="BS18" s="141">
        <f t="shared" si="5"/>
        <v>10</v>
      </c>
      <c r="BT18" s="141">
        <f t="shared" si="6"/>
        <v>220</v>
      </c>
      <c r="BU18" s="27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</row>
    <row r="19" spans="1:114" ht="13.5" hidden="1" customHeight="1">
      <c r="A19" s="25" t="s">
        <v>156</v>
      </c>
      <c r="B19" s="29" t="s">
        <v>144</v>
      </c>
      <c r="C19" s="29" t="s">
        <v>157</v>
      </c>
      <c r="D19" s="29" t="s">
        <v>106</v>
      </c>
      <c r="E19" s="28" t="s">
        <v>107</v>
      </c>
      <c r="F19" s="25" t="s">
        <v>79</v>
      </c>
      <c r="G19" s="27" t="s">
        <v>80</v>
      </c>
      <c r="H19" s="27" t="s">
        <v>80</v>
      </c>
      <c r="I19" s="56" t="s">
        <v>158</v>
      </c>
      <c r="J19" s="28" t="s">
        <v>146</v>
      </c>
      <c r="K19" s="107">
        <v>15</v>
      </c>
      <c r="L19" s="33">
        <v>11</v>
      </c>
      <c r="M19" s="33">
        <v>4</v>
      </c>
      <c r="N19" s="33">
        <v>0</v>
      </c>
      <c r="O19" s="106">
        <f t="shared" si="0"/>
        <v>71</v>
      </c>
      <c r="P19" s="33">
        <v>39</v>
      </c>
      <c r="Q19" s="33">
        <v>32</v>
      </c>
      <c r="R19" s="33">
        <v>0</v>
      </c>
      <c r="S19" s="106">
        <f>SUM(T19:Y19)</f>
        <v>11</v>
      </c>
      <c r="T19" s="24">
        <v>0</v>
      </c>
      <c r="U19" s="33">
        <v>6</v>
      </c>
      <c r="V19" s="33">
        <v>3</v>
      </c>
      <c r="W19" s="24">
        <v>2</v>
      </c>
      <c r="X19" s="24">
        <v>0</v>
      </c>
      <c r="Y19" s="24">
        <v>0</v>
      </c>
      <c r="Z19" s="106">
        <f>SUM(AA19:AF19)</f>
        <v>4</v>
      </c>
      <c r="AA19" s="33">
        <v>0</v>
      </c>
      <c r="AB19" s="33">
        <v>4</v>
      </c>
      <c r="AC19" s="33">
        <v>0</v>
      </c>
      <c r="AD19" s="33">
        <v>0</v>
      </c>
      <c r="AE19" s="24">
        <v>0</v>
      </c>
      <c r="AF19" s="24">
        <v>0</v>
      </c>
      <c r="AG19" s="106">
        <f>SUM(AH19:AM19)</f>
        <v>0</v>
      </c>
      <c r="AH19" s="33">
        <v>0</v>
      </c>
      <c r="AI19" s="33">
        <v>0</v>
      </c>
      <c r="AJ19" s="33">
        <v>0</v>
      </c>
      <c r="AK19" s="33">
        <v>0</v>
      </c>
      <c r="AL19" s="33">
        <v>0</v>
      </c>
      <c r="AM19" s="33">
        <v>0</v>
      </c>
      <c r="AN19" s="120">
        <f>(M19+N19)/K19</f>
        <v>0.26666666666666666</v>
      </c>
      <c r="AO19" s="120">
        <f>N19/K19</f>
        <v>0</v>
      </c>
      <c r="AP19" s="27" t="s">
        <v>93</v>
      </c>
      <c r="AQ19" s="29" t="s">
        <v>85</v>
      </c>
      <c r="AR19" s="27" t="s">
        <v>158</v>
      </c>
      <c r="AS19" s="27" t="s">
        <v>146</v>
      </c>
      <c r="AT19" s="27" t="s">
        <v>100</v>
      </c>
      <c r="AU19" s="27" t="s">
        <v>135</v>
      </c>
      <c r="AV19" s="36">
        <v>2.0299999999999998</v>
      </c>
      <c r="AW19" s="36"/>
      <c r="AX19" s="37"/>
      <c r="AY19" s="37"/>
      <c r="AZ19" s="37"/>
      <c r="BA19" s="37"/>
      <c r="BB19" s="37"/>
      <c r="BC19" s="123">
        <f t="shared" si="1"/>
        <v>2.0299999999999998</v>
      </c>
      <c r="BD19" s="36"/>
      <c r="BE19" s="49"/>
      <c r="BF19" s="49"/>
      <c r="BG19" s="49"/>
      <c r="BH19" s="124">
        <f t="shared" si="2"/>
        <v>2.0299999999999998</v>
      </c>
      <c r="BI19" s="45">
        <f>BH19/K19</f>
        <v>0.13533333333333333</v>
      </c>
      <c r="BJ19" s="39" t="s">
        <v>102</v>
      </c>
      <c r="BK19" s="136">
        <v>30</v>
      </c>
      <c r="BL19" s="137">
        <v>35</v>
      </c>
      <c r="BM19" s="137">
        <v>30</v>
      </c>
      <c r="BN19" s="137">
        <v>70</v>
      </c>
      <c r="BO19" s="137">
        <v>0</v>
      </c>
      <c r="BP19" s="137">
        <v>10</v>
      </c>
      <c r="BQ19" s="138">
        <f t="shared" si="3"/>
        <v>65</v>
      </c>
      <c r="BR19" s="138">
        <f t="shared" si="4"/>
        <v>100</v>
      </c>
      <c r="BS19" s="138">
        <f t="shared" si="5"/>
        <v>10</v>
      </c>
      <c r="BT19" s="138">
        <f t="shared" si="6"/>
        <v>175</v>
      </c>
      <c r="BU19" s="27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</row>
    <row r="20" spans="1:114" ht="13.5" hidden="1" customHeight="1">
      <c r="A20" s="25" t="s">
        <v>159</v>
      </c>
      <c r="B20" s="29" t="s">
        <v>160</v>
      </c>
      <c r="C20" s="29" t="s">
        <v>161</v>
      </c>
      <c r="D20" s="29" t="s">
        <v>127</v>
      </c>
      <c r="E20" s="28" t="s">
        <v>78</v>
      </c>
      <c r="F20" s="25" t="s">
        <v>108</v>
      </c>
      <c r="G20" s="27" t="s">
        <v>80</v>
      </c>
      <c r="H20" s="27" t="s">
        <v>80</v>
      </c>
      <c r="I20" s="31" t="s">
        <v>109</v>
      </c>
      <c r="J20" s="47" t="s">
        <v>119</v>
      </c>
      <c r="K20" s="106">
        <v>0</v>
      </c>
      <c r="L20" s="33">
        <v>29</v>
      </c>
      <c r="M20" s="33">
        <v>0</v>
      </c>
      <c r="N20" s="33">
        <v>0</v>
      </c>
      <c r="O20" s="106">
        <f t="shared" si="0"/>
        <v>105</v>
      </c>
      <c r="P20" s="33">
        <v>105</v>
      </c>
      <c r="Q20" s="33">
        <v>0</v>
      </c>
      <c r="R20" s="33">
        <v>0</v>
      </c>
      <c r="S20" s="106">
        <v>0</v>
      </c>
      <c r="T20" s="33">
        <v>12</v>
      </c>
      <c r="U20" s="33">
        <v>4</v>
      </c>
      <c r="V20" s="33">
        <v>13</v>
      </c>
      <c r="W20" s="24">
        <v>0</v>
      </c>
      <c r="X20" s="24">
        <v>0</v>
      </c>
      <c r="Y20" s="24">
        <v>0</v>
      </c>
      <c r="Z20" s="106">
        <v>0</v>
      </c>
      <c r="AA20" s="33">
        <v>0</v>
      </c>
      <c r="AB20" s="33">
        <v>0</v>
      </c>
      <c r="AC20" s="33">
        <v>0</v>
      </c>
      <c r="AD20" s="33">
        <v>0</v>
      </c>
      <c r="AE20" s="24">
        <v>0</v>
      </c>
      <c r="AF20" s="24">
        <v>0</v>
      </c>
      <c r="AG20" s="106">
        <v>0</v>
      </c>
      <c r="AH20" s="33">
        <v>0</v>
      </c>
      <c r="AI20" s="33">
        <v>0</v>
      </c>
      <c r="AJ20" s="33">
        <v>0</v>
      </c>
      <c r="AK20" s="33">
        <v>0</v>
      </c>
      <c r="AL20" s="33">
        <v>0</v>
      </c>
      <c r="AM20" s="33">
        <v>0</v>
      </c>
      <c r="AN20" s="120">
        <f>(M20+N20)/BV20</f>
        <v>0</v>
      </c>
      <c r="AO20" s="120">
        <f>N20/BV20</f>
        <v>0</v>
      </c>
      <c r="AP20" s="27" t="s">
        <v>93</v>
      </c>
      <c r="AQ20" s="29" t="s">
        <v>85</v>
      </c>
      <c r="AR20" s="35" t="s">
        <v>109</v>
      </c>
      <c r="AS20" s="35" t="s">
        <v>119</v>
      </c>
      <c r="AT20" s="35" t="s">
        <v>120</v>
      </c>
      <c r="AU20" s="35" t="s">
        <v>135</v>
      </c>
      <c r="AV20" s="36">
        <v>0</v>
      </c>
      <c r="AW20" s="36"/>
      <c r="AX20" s="37"/>
      <c r="AY20" s="43"/>
      <c r="AZ20" s="36">
        <v>0.1</v>
      </c>
      <c r="BA20" s="36">
        <v>3.1190000000000002</v>
      </c>
      <c r="BB20" s="36"/>
      <c r="BC20" s="123">
        <f t="shared" si="1"/>
        <v>3.2190000000000003</v>
      </c>
      <c r="BD20" s="36" t="s">
        <v>111</v>
      </c>
      <c r="BE20" s="49"/>
      <c r="BF20" s="49"/>
      <c r="BG20" s="49"/>
      <c r="BH20" s="124">
        <f t="shared" si="2"/>
        <v>3.2190000000000003</v>
      </c>
      <c r="BI20" s="45">
        <f>BH20/BV20</f>
        <v>0.11100000000000002</v>
      </c>
      <c r="BJ20" s="39" t="s">
        <v>88</v>
      </c>
      <c r="BK20" s="136">
        <v>40</v>
      </c>
      <c r="BL20" s="137">
        <v>10</v>
      </c>
      <c r="BM20" s="137">
        <v>0</v>
      </c>
      <c r="BN20" s="137">
        <v>30</v>
      </c>
      <c r="BO20" s="137">
        <v>20</v>
      </c>
      <c r="BP20" s="137">
        <v>10</v>
      </c>
      <c r="BQ20" s="138">
        <f t="shared" si="3"/>
        <v>50</v>
      </c>
      <c r="BR20" s="138">
        <f t="shared" si="4"/>
        <v>30</v>
      </c>
      <c r="BS20" s="138">
        <f t="shared" si="5"/>
        <v>30</v>
      </c>
      <c r="BT20" s="138">
        <f t="shared" si="6"/>
        <v>110</v>
      </c>
      <c r="BU20" s="27" t="s">
        <v>162</v>
      </c>
      <c r="BV20" s="202">
        <v>29</v>
      </c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</row>
    <row r="21" spans="1:114" ht="13.5" hidden="1" customHeight="1">
      <c r="A21" s="25" t="s">
        <v>163</v>
      </c>
      <c r="B21" s="30" t="s">
        <v>164</v>
      </c>
      <c r="C21" s="30" t="s">
        <v>161</v>
      </c>
      <c r="D21" s="29" t="s">
        <v>127</v>
      </c>
      <c r="E21" s="28" t="s">
        <v>78</v>
      </c>
      <c r="F21" s="25" t="s">
        <v>108</v>
      </c>
      <c r="G21" s="30" t="s">
        <v>92</v>
      </c>
      <c r="H21" s="30" t="s">
        <v>92</v>
      </c>
      <c r="I21" s="31" t="s">
        <v>109</v>
      </c>
      <c r="J21" s="47" t="s">
        <v>121</v>
      </c>
      <c r="K21" s="107">
        <v>12</v>
      </c>
      <c r="L21" s="53">
        <v>7</v>
      </c>
      <c r="M21" s="53">
        <v>0</v>
      </c>
      <c r="N21" s="33">
        <v>5</v>
      </c>
      <c r="O21" s="106">
        <f t="shared" si="0"/>
        <v>51</v>
      </c>
      <c r="P21" s="33">
        <v>28</v>
      </c>
      <c r="Q21" s="33">
        <v>0</v>
      </c>
      <c r="R21" s="33">
        <v>23</v>
      </c>
      <c r="S21" s="106">
        <f>SUM(T21:Y21)</f>
        <v>7</v>
      </c>
      <c r="T21" s="33">
        <v>0</v>
      </c>
      <c r="U21" s="33">
        <v>7</v>
      </c>
      <c r="V21" s="33">
        <v>0</v>
      </c>
      <c r="W21" s="33">
        <v>0</v>
      </c>
      <c r="X21" s="33">
        <v>0</v>
      </c>
      <c r="Y21" s="33">
        <v>0</v>
      </c>
      <c r="Z21" s="106">
        <f>SUM(AA21:AF21)</f>
        <v>0</v>
      </c>
      <c r="AA21" s="33">
        <v>0</v>
      </c>
      <c r="AB21" s="33">
        <v>0</v>
      </c>
      <c r="AC21" s="33">
        <v>0</v>
      </c>
      <c r="AD21" s="33">
        <v>0</v>
      </c>
      <c r="AE21" s="33">
        <v>0</v>
      </c>
      <c r="AF21" s="33">
        <v>0</v>
      </c>
      <c r="AG21" s="106">
        <f>SUM(AH21:AM21)</f>
        <v>5</v>
      </c>
      <c r="AH21" s="33">
        <v>0</v>
      </c>
      <c r="AI21" s="33">
        <v>2</v>
      </c>
      <c r="AJ21" s="33">
        <v>3</v>
      </c>
      <c r="AK21" s="33">
        <v>0</v>
      </c>
      <c r="AL21" s="33">
        <v>0</v>
      </c>
      <c r="AM21" s="33">
        <v>0</v>
      </c>
      <c r="AN21" s="120">
        <f>(Z21+AG21)/K21</f>
        <v>0.41666666666666669</v>
      </c>
      <c r="AO21" s="120">
        <f>N21/K21</f>
        <v>0.41666666666666669</v>
      </c>
      <c r="AP21" s="27" t="s">
        <v>93</v>
      </c>
      <c r="AQ21" s="27" t="s">
        <v>85</v>
      </c>
      <c r="AR21" s="35" t="s">
        <v>109</v>
      </c>
      <c r="AS21" s="35" t="s">
        <v>121</v>
      </c>
      <c r="AT21" s="58" t="s">
        <v>94</v>
      </c>
      <c r="AU21" s="35" t="s">
        <v>135</v>
      </c>
      <c r="AV21" s="36">
        <v>0</v>
      </c>
      <c r="AX21" s="43"/>
      <c r="AY21" s="43"/>
      <c r="AZ21" s="43">
        <v>1.147421</v>
      </c>
      <c r="BA21" s="37"/>
      <c r="BB21" s="37"/>
      <c r="BC21" s="123">
        <f t="shared" si="1"/>
        <v>1.147421</v>
      </c>
      <c r="BD21" s="36"/>
      <c r="BE21" s="44"/>
      <c r="BF21" s="44"/>
      <c r="BG21" s="44"/>
      <c r="BH21" s="124">
        <f t="shared" si="2"/>
        <v>1.147421</v>
      </c>
      <c r="BI21" s="45">
        <f>BH21/K21</f>
        <v>9.5618416666666664E-2</v>
      </c>
      <c r="BJ21" s="39" t="s">
        <v>88</v>
      </c>
      <c r="BK21" s="136">
        <v>40</v>
      </c>
      <c r="BL21" s="137">
        <v>10</v>
      </c>
      <c r="BM21" s="137">
        <v>0</v>
      </c>
      <c r="BN21" s="137">
        <v>30</v>
      </c>
      <c r="BO21" s="137">
        <v>20</v>
      </c>
      <c r="BP21" s="137">
        <v>30</v>
      </c>
      <c r="BQ21" s="138">
        <f t="shared" si="3"/>
        <v>50</v>
      </c>
      <c r="BR21" s="138">
        <f t="shared" si="4"/>
        <v>30</v>
      </c>
      <c r="BS21" s="138">
        <f t="shared" si="5"/>
        <v>50</v>
      </c>
      <c r="BT21" s="138">
        <f t="shared" si="6"/>
        <v>130</v>
      </c>
      <c r="BU21" s="2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</row>
    <row r="22" spans="1:114" ht="13.5" hidden="1" customHeight="1">
      <c r="A22" s="25" t="s">
        <v>165</v>
      </c>
      <c r="B22" s="29" t="s">
        <v>166</v>
      </c>
      <c r="C22" s="29" t="s">
        <v>167</v>
      </c>
      <c r="D22" s="29" t="s">
        <v>77</v>
      </c>
      <c r="E22" s="28" t="s">
        <v>78</v>
      </c>
      <c r="F22" s="25" t="s">
        <v>79</v>
      </c>
      <c r="G22" s="27" t="s">
        <v>80</v>
      </c>
      <c r="H22" s="27" t="s">
        <v>80</v>
      </c>
      <c r="I22" s="56" t="s">
        <v>158</v>
      </c>
      <c r="J22" s="28" t="s">
        <v>135</v>
      </c>
      <c r="K22" s="107">
        <v>54</v>
      </c>
      <c r="L22" s="33">
        <v>43</v>
      </c>
      <c r="M22" s="33">
        <v>10</v>
      </c>
      <c r="N22" s="33">
        <v>1</v>
      </c>
      <c r="O22" s="106">
        <f t="shared" si="0"/>
        <v>216</v>
      </c>
      <c r="P22" s="33">
        <v>140</v>
      </c>
      <c r="Q22" s="33">
        <v>72</v>
      </c>
      <c r="R22" s="33">
        <v>4</v>
      </c>
      <c r="S22" s="106">
        <f>SUM(T22:Y22)</f>
        <v>43</v>
      </c>
      <c r="T22" s="33">
        <v>3</v>
      </c>
      <c r="U22" s="33">
        <v>15</v>
      </c>
      <c r="V22" s="33">
        <v>21</v>
      </c>
      <c r="W22" s="33">
        <v>4</v>
      </c>
      <c r="X22" s="33">
        <v>0</v>
      </c>
      <c r="Y22" s="33">
        <v>0</v>
      </c>
      <c r="Z22" s="106">
        <f>SUM(AA22:AF22)</f>
        <v>10</v>
      </c>
      <c r="AA22" s="33">
        <v>3</v>
      </c>
      <c r="AB22" s="33">
        <v>7</v>
      </c>
      <c r="AC22" s="33">
        <v>0</v>
      </c>
      <c r="AD22" s="33">
        <v>0</v>
      </c>
      <c r="AE22" s="33">
        <v>0</v>
      </c>
      <c r="AF22" s="33">
        <v>0</v>
      </c>
      <c r="AG22" s="106">
        <f>SUM(AH22:AM22)</f>
        <v>1</v>
      </c>
      <c r="AH22" s="33">
        <v>0</v>
      </c>
      <c r="AI22" s="33">
        <v>1</v>
      </c>
      <c r="AJ22" s="33">
        <v>0</v>
      </c>
      <c r="AK22" s="33">
        <v>0</v>
      </c>
      <c r="AL22" s="33">
        <v>0</v>
      </c>
      <c r="AM22" s="33">
        <v>0</v>
      </c>
      <c r="AN22" s="120">
        <f>(M22+N22)/K22</f>
        <v>0.20370370370370369</v>
      </c>
      <c r="AO22" s="120">
        <f>N22/K22</f>
        <v>1.8518518518518517E-2</v>
      </c>
      <c r="AP22" s="27" t="s">
        <v>93</v>
      </c>
      <c r="AQ22" s="27" t="s">
        <v>85</v>
      </c>
      <c r="AR22" s="27" t="s">
        <v>158</v>
      </c>
      <c r="AS22" s="27" t="s">
        <v>135</v>
      </c>
      <c r="AT22" s="27" t="s">
        <v>86</v>
      </c>
      <c r="AU22" s="27" t="s">
        <v>134</v>
      </c>
      <c r="AV22" s="36">
        <v>0</v>
      </c>
      <c r="AW22" s="36">
        <v>4.5339999999999998</v>
      </c>
      <c r="AX22" s="36">
        <v>2</v>
      </c>
      <c r="AY22" s="37"/>
      <c r="AZ22" s="37"/>
      <c r="BA22" s="37"/>
      <c r="BB22" s="37"/>
      <c r="BC22" s="123">
        <f t="shared" si="1"/>
        <v>6.5339999999999998</v>
      </c>
      <c r="BD22" s="36" t="s">
        <v>111</v>
      </c>
      <c r="BE22" s="49"/>
      <c r="BF22" s="49"/>
      <c r="BG22" s="49"/>
      <c r="BH22" s="124">
        <f t="shared" si="2"/>
        <v>6.5339999999999998</v>
      </c>
      <c r="BI22" s="45">
        <f>BH22/K22</f>
        <v>0.121</v>
      </c>
      <c r="BJ22" s="39" t="s">
        <v>102</v>
      </c>
      <c r="BK22" s="136">
        <v>40</v>
      </c>
      <c r="BL22" s="137">
        <v>20</v>
      </c>
      <c r="BM22" s="137">
        <v>40</v>
      </c>
      <c r="BN22" s="137">
        <v>70</v>
      </c>
      <c r="BO22" s="137">
        <v>0</v>
      </c>
      <c r="BP22" s="137">
        <v>10</v>
      </c>
      <c r="BQ22" s="138">
        <f t="shared" si="3"/>
        <v>60</v>
      </c>
      <c r="BR22" s="138">
        <f t="shared" si="4"/>
        <v>110</v>
      </c>
      <c r="BS22" s="138">
        <f t="shared" si="5"/>
        <v>10</v>
      </c>
      <c r="BT22" s="138">
        <f t="shared" si="6"/>
        <v>180</v>
      </c>
      <c r="BU22" s="2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</row>
    <row r="23" spans="1:114" ht="13.5" hidden="1" customHeight="1">
      <c r="A23" s="26" t="s">
        <v>168</v>
      </c>
      <c r="B23" s="29" t="s">
        <v>169</v>
      </c>
      <c r="C23" s="29" t="s">
        <v>170</v>
      </c>
      <c r="D23" s="29" t="s">
        <v>127</v>
      </c>
      <c r="E23" s="28" t="s">
        <v>78</v>
      </c>
      <c r="F23" s="24" t="s">
        <v>79</v>
      </c>
      <c r="G23" s="27" t="s">
        <v>80</v>
      </c>
      <c r="H23" s="27" t="s">
        <v>80</v>
      </c>
      <c r="I23" s="56" t="s">
        <v>82</v>
      </c>
      <c r="J23" s="28" t="s">
        <v>134</v>
      </c>
      <c r="K23" s="106">
        <v>28</v>
      </c>
      <c r="L23" s="33">
        <v>17</v>
      </c>
      <c r="M23" s="33">
        <v>9</v>
      </c>
      <c r="N23" s="24">
        <v>2</v>
      </c>
      <c r="O23" s="106">
        <f t="shared" si="0"/>
        <v>128</v>
      </c>
      <c r="P23" s="24">
        <v>77</v>
      </c>
      <c r="Q23" s="24">
        <v>43</v>
      </c>
      <c r="R23" s="24">
        <v>8</v>
      </c>
      <c r="S23" s="106">
        <f>SUM(T23:Y23)</f>
        <v>17</v>
      </c>
      <c r="T23" s="33">
        <v>0</v>
      </c>
      <c r="U23" s="24">
        <v>8</v>
      </c>
      <c r="V23" s="24">
        <v>9</v>
      </c>
      <c r="W23" s="33">
        <v>0</v>
      </c>
      <c r="X23" s="33">
        <v>0</v>
      </c>
      <c r="Y23" s="33">
        <v>0</v>
      </c>
      <c r="Z23" s="106">
        <f>SUM(AA23:AF23)</f>
        <v>9</v>
      </c>
      <c r="AA23" s="24">
        <v>0</v>
      </c>
      <c r="AB23" s="24">
        <v>4</v>
      </c>
      <c r="AC23" s="24">
        <v>4</v>
      </c>
      <c r="AD23" s="24">
        <v>0</v>
      </c>
      <c r="AE23" s="24">
        <v>1</v>
      </c>
      <c r="AF23" s="24">
        <v>0</v>
      </c>
      <c r="AG23" s="106">
        <f>SUM(AH23:AM23)</f>
        <v>2</v>
      </c>
      <c r="AH23" s="33">
        <v>0</v>
      </c>
      <c r="AI23" s="33">
        <v>2</v>
      </c>
      <c r="AJ23" s="33">
        <v>0</v>
      </c>
      <c r="AK23" s="33">
        <v>0</v>
      </c>
      <c r="AL23" s="33">
        <v>0</v>
      </c>
      <c r="AM23" s="33">
        <v>0</v>
      </c>
      <c r="AN23" s="120">
        <f>(M23+N23)/K23</f>
        <v>0.39285714285714285</v>
      </c>
      <c r="AO23" s="120">
        <f>N23/K23</f>
        <v>7.1428571428571425E-2</v>
      </c>
      <c r="AP23" s="27" t="s">
        <v>93</v>
      </c>
      <c r="AQ23" s="29" t="s">
        <v>85</v>
      </c>
      <c r="AR23" s="27" t="s">
        <v>82</v>
      </c>
      <c r="AS23" s="27" t="s">
        <v>134</v>
      </c>
      <c r="AT23" s="27" t="s">
        <v>109</v>
      </c>
      <c r="AU23" s="27" t="s">
        <v>87</v>
      </c>
      <c r="AV23" s="36">
        <v>0</v>
      </c>
      <c r="AW23" s="36"/>
      <c r="AX23" s="36">
        <v>0.8</v>
      </c>
      <c r="AY23" s="36">
        <v>2.3079999999999998</v>
      </c>
      <c r="AZ23" s="36"/>
      <c r="BA23" s="37"/>
      <c r="BB23" s="37"/>
      <c r="BC23" s="123">
        <f t="shared" si="1"/>
        <v>3.1079999999999997</v>
      </c>
      <c r="BD23" s="24"/>
      <c r="BE23" s="24"/>
      <c r="BF23" s="24"/>
      <c r="BG23" s="24"/>
      <c r="BH23" s="124">
        <f t="shared" si="2"/>
        <v>3.1079999999999997</v>
      </c>
      <c r="BI23" s="45">
        <f>BH23/K23</f>
        <v>0.11099999999999999</v>
      </c>
      <c r="BJ23" s="39" t="s">
        <v>122</v>
      </c>
      <c r="BK23" s="136">
        <v>40</v>
      </c>
      <c r="BL23" s="137">
        <v>10</v>
      </c>
      <c r="BM23" s="137">
        <v>10</v>
      </c>
      <c r="BN23" s="137">
        <v>10</v>
      </c>
      <c r="BO23" s="137">
        <v>0</v>
      </c>
      <c r="BP23" s="137">
        <v>10</v>
      </c>
      <c r="BQ23" s="138">
        <f t="shared" si="3"/>
        <v>50</v>
      </c>
      <c r="BR23" s="138">
        <f t="shared" si="4"/>
        <v>20</v>
      </c>
      <c r="BS23" s="138">
        <f t="shared" si="5"/>
        <v>10</v>
      </c>
      <c r="BT23" s="138">
        <f t="shared" si="6"/>
        <v>80</v>
      </c>
      <c r="BU23" s="2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</row>
    <row r="24" spans="1:114" ht="13.5" hidden="1" customHeight="1">
      <c r="A24" s="25" t="s">
        <v>171</v>
      </c>
      <c r="B24" s="29" t="s">
        <v>172</v>
      </c>
      <c r="C24" s="29" t="s">
        <v>170</v>
      </c>
      <c r="D24" s="29" t="s">
        <v>127</v>
      </c>
      <c r="E24" s="28" t="s">
        <v>78</v>
      </c>
      <c r="F24" s="25" t="s">
        <v>79</v>
      </c>
      <c r="G24" s="27" t="s">
        <v>91</v>
      </c>
      <c r="H24" s="27" t="s">
        <v>92</v>
      </c>
      <c r="I24" s="56" t="s">
        <v>100</v>
      </c>
      <c r="J24" s="28" t="s">
        <v>173</v>
      </c>
      <c r="K24" s="111">
        <v>10</v>
      </c>
      <c r="L24" s="33">
        <v>6</v>
      </c>
      <c r="M24" s="33">
        <v>3</v>
      </c>
      <c r="N24" s="33">
        <v>1</v>
      </c>
      <c r="O24" s="106">
        <f t="shared" si="0"/>
        <v>38</v>
      </c>
      <c r="P24" s="33">
        <v>22</v>
      </c>
      <c r="Q24" s="33">
        <v>12</v>
      </c>
      <c r="R24" s="33">
        <v>4</v>
      </c>
      <c r="S24" s="106">
        <f>SUM(T24:Y24)</f>
        <v>6</v>
      </c>
      <c r="T24" s="33">
        <v>0</v>
      </c>
      <c r="U24" s="33">
        <v>4</v>
      </c>
      <c r="V24" s="33">
        <v>2</v>
      </c>
      <c r="W24" s="33">
        <v>0</v>
      </c>
      <c r="X24" s="33">
        <v>0</v>
      </c>
      <c r="Y24" s="33">
        <v>0</v>
      </c>
      <c r="Z24" s="106">
        <f>SUM(AA24:AF24)</f>
        <v>3</v>
      </c>
      <c r="AA24" s="33">
        <v>0</v>
      </c>
      <c r="AB24" s="33">
        <v>3</v>
      </c>
      <c r="AC24" s="33">
        <v>0</v>
      </c>
      <c r="AD24" s="33">
        <v>0</v>
      </c>
      <c r="AE24" s="33">
        <v>0</v>
      </c>
      <c r="AF24" s="33">
        <v>0</v>
      </c>
      <c r="AG24" s="106">
        <f>SUM(AH24:AM24)</f>
        <v>1</v>
      </c>
      <c r="AH24" s="33">
        <v>0</v>
      </c>
      <c r="AI24" s="33">
        <v>1</v>
      </c>
      <c r="AJ24" s="33">
        <v>0</v>
      </c>
      <c r="AK24" s="33">
        <v>0</v>
      </c>
      <c r="AL24" s="33">
        <v>0</v>
      </c>
      <c r="AM24" s="33">
        <v>0</v>
      </c>
      <c r="AN24" s="120">
        <f>(Z24+AG24)/K24</f>
        <v>0.4</v>
      </c>
      <c r="AO24" s="120">
        <f>N24/K24</f>
        <v>0.1</v>
      </c>
      <c r="AP24" s="27" t="s">
        <v>93</v>
      </c>
      <c r="AQ24" s="27" t="s">
        <v>85</v>
      </c>
      <c r="AR24" s="27" t="s">
        <v>100</v>
      </c>
      <c r="AS24" s="27" t="s">
        <v>134</v>
      </c>
      <c r="AT24" s="27" t="s">
        <v>82</v>
      </c>
      <c r="AU24" s="27" t="s">
        <v>119</v>
      </c>
      <c r="AV24" s="36">
        <v>0</v>
      </c>
      <c r="AW24" s="142"/>
      <c r="AX24" s="142">
        <v>0.84311570000000002</v>
      </c>
      <c r="AY24" s="43"/>
      <c r="AZ24" s="37"/>
      <c r="BA24" s="37"/>
      <c r="BB24" s="37"/>
      <c r="BC24" s="123">
        <f t="shared" si="1"/>
        <v>0.84311570000000002</v>
      </c>
      <c r="BD24" s="36" t="s">
        <v>111</v>
      </c>
      <c r="BE24" s="44"/>
      <c r="BF24" s="44">
        <v>0.2</v>
      </c>
      <c r="BG24" s="44"/>
      <c r="BH24" s="124">
        <f t="shared" si="2"/>
        <v>1.0431157</v>
      </c>
      <c r="BI24" s="45">
        <f>BH24/K24</f>
        <v>0.10431156999999999</v>
      </c>
      <c r="BJ24" s="39" t="s">
        <v>122</v>
      </c>
      <c r="BK24" s="136">
        <v>40</v>
      </c>
      <c r="BL24" s="137">
        <v>10</v>
      </c>
      <c r="BM24" s="137">
        <v>0</v>
      </c>
      <c r="BN24" s="137">
        <v>10</v>
      </c>
      <c r="BO24" s="137">
        <v>0</v>
      </c>
      <c r="BP24" s="137">
        <v>20</v>
      </c>
      <c r="BQ24" s="138">
        <f t="shared" si="3"/>
        <v>50</v>
      </c>
      <c r="BR24" s="138">
        <f t="shared" si="4"/>
        <v>10</v>
      </c>
      <c r="BS24" s="138">
        <f t="shared" si="5"/>
        <v>20</v>
      </c>
      <c r="BT24" s="138">
        <f t="shared" si="6"/>
        <v>80</v>
      </c>
      <c r="BU24" s="27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</row>
    <row r="25" spans="1:114" ht="13.5" hidden="1" customHeight="1">
      <c r="A25" s="25" t="s">
        <v>174</v>
      </c>
      <c r="B25" s="30" t="s">
        <v>175</v>
      </c>
      <c r="C25" s="30" t="s">
        <v>176</v>
      </c>
      <c r="D25" s="30" t="s">
        <v>127</v>
      </c>
      <c r="E25" s="28" t="s">
        <v>78</v>
      </c>
      <c r="F25" s="25" t="s">
        <v>108</v>
      </c>
      <c r="G25" s="30" t="s">
        <v>92</v>
      </c>
      <c r="H25" s="30" t="s">
        <v>92</v>
      </c>
      <c r="I25" s="58" t="s">
        <v>94</v>
      </c>
      <c r="J25" s="58" t="s">
        <v>87</v>
      </c>
      <c r="K25" s="106">
        <v>0</v>
      </c>
      <c r="L25" s="33">
        <v>0</v>
      </c>
      <c r="M25" s="33">
        <v>0</v>
      </c>
      <c r="N25" s="33">
        <v>4</v>
      </c>
      <c r="O25" s="106">
        <f t="shared" si="0"/>
        <v>8</v>
      </c>
      <c r="P25" s="33">
        <v>0</v>
      </c>
      <c r="Q25" s="33">
        <v>0</v>
      </c>
      <c r="R25" s="33">
        <v>8</v>
      </c>
      <c r="S25" s="106">
        <v>0</v>
      </c>
      <c r="T25" s="33">
        <v>0</v>
      </c>
      <c r="U25" s="33">
        <v>0</v>
      </c>
      <c r="V25" s="33">
        <v>0</v>
      </c>
      <c r="W25" s="33">
        <v>0</v>
      </c>
      <c r="X25" s="33">
        <v>0</v>
      </c>
      <c r="Y25" s="33">
        <v>0</v>
      </c>
      <c r="Z25" s="106">
        <v>0</v>
      </c>
      <c r="AA25" s="33">
        <v>0</v>
      </c>
      <c r="AB25" s="33">
        <v>0</v>
      </c>
      <c r="AC25" s="33">
        <v>0</v>
      </c>
      <c r="AD25" s="33">
        <v>0</v>
      </c>
      <c r="AE25" s="33">
        <v>0</v>
      </c>
      <c r="AF25" s="33">
        <v>0</v>
      </c>
      <c r="AG25" s="106">
        <v>0</v>
      </c>
      <c r="AH25" s="33">
        <v>0</v>
      </c>
      <c r="AI25" s="33">
        <v>4</v>
      </c>
      <c r="AJ25" s="33">
        <v>0</v>
      </c>
      <c r="AK25" s="33">
        <v>0</v>
      </c>
      <c r="AL25" s="33">
        <v>0</v>
      </c>
      <c r="AM25" s="33">
        <v>0</v>
      </c>
      <c r="AN25" s="120">
        <f>(M25+N25)/BV25</f>
        <v>1</v>
      </c>
      <c r="AO25" s="120">
        <f>N25/BV25</f>
        <v>1</v>
      </c>
      <c r="AP25" s="27" t="s">
        <v>93</v>
      </c>
      <c r="AQ25" s="27" t="s">
        <v>85</v>
      </c>
      <c r="AR25" s="58" t="s">
        <v>94</v>
      </c>
      <c r="AS25" s="58" t="s">
        <v>87</v>
      </c>
      <c r="AT25" s="58" t="s">
        <v>94</v>
      </c>
      <c r="AU25" s="35" t="s">
        <v>119</v>
      </c>
      <c r="AV25" s="36">
        <v>0</v>
      </c>
      <c r="AW25" s="43"/>
      <c r="AX25" s="43"/>
      <c r="AY25" s="43"/>
      <c r="BA25" s="43">
        <v>0.417244</v>
      </c>
      <c r="BC25" s="123">
        <f t="shared" si="1"/>
        <v>0.417244</v>
      </c>
      <c r="BD25" s="36" t="s">
        <v>111</v>
      </c>
      <c r="BE25" s="44"/>
      <c r="BF25" s="44"/>
      <c r="BG25" s="44"/>
      <c r="BH25" s="124">
        <f t="shared" si="2"/>
        <v>0.417244</v>
      </c>
      <c r="BI25" s="45">
        <f>BH25/BV25</f>
        <v>0.104311</v>
      </c>
      <c r="BJ25" s="39" t="s">
        <v>88</v>
      </c>
      <c r="BK25" s="136">
        <v>40</v>
      </c>
      <c r="BL25" s="137">
        <v>10</v>
      </c>
      <c r="BM25" s="137">
        <v>50</v>
      </c>
      <c r="BN25" s="137">
        <v>10</v>
      </c>
      <c r="BO25" s="137">
        <v>20</v>
      </c>
      <c r="BP25" s="137">
        <v>30</v>
      </c>
      <c r="BQ25" s="138">
        <f t="shared" si="3"/>
        <v>50</v>
      </c>
      <c r="BR25" s="138">
        <f t="shared" si="4"/>
        <v>60</v>
      </c>
      <c r="BS25" s="138">
        <f t="shared" si="5"/>
        <v>50</v>
      </c>
      <c r="BT25" s="138">
        <f t="shared" si="6"/>
        <v>160</v>
      </c>
      <c r="BU25" s="27" t="s">
        <v>177</v>
      </c>
      <c r="BV25" s="202">
        <v>4</v>
      </c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</row>
    <row r="26" spans="1:114" ht="13.5" customHeight="1">
      <c r="A26" s="24" t="s">
        <v>178</v>
      </c>
      <c r="B26" s="29" t="s">
        <v>179</v>
      </c>
      <c r="C26" s="29" t="s">
        <v>180</v>
      </c>
      <c r="D26" s="29" t="s">
        <v>117</v>
      </c>
      <c r="E26" s="28" t="s">
        <v>118</v>
      </c>
      <c r="F26" s="24" t="s">
        <v>79</v>
      </c>
      <c r="G26" s="27" t="s">
        <v>80</v>
      </c>
      <c r="H26" s="27" t="s">
        <v>80</v>
      </c>
      <c r="I26" s="56" t="s">
        <v>109</v>
      </c>
      <c r="J26" s="28" t="s">
        <v>87</v>
      </c>
      <c r="K26" s="106">
        <v>0</v>
      </c>
      <c r="L26" s="33">
        <v>17</v>
      </c>
      <c r="M26" s="33">
        <v>8</v>
      </c>
      <c r="N26" s="24">
        <v>0</v>
      </c>
      <c r="O26" s="106">
        <f t="shared" si="0"/>
        <v>106</v>
      </c>
      <c r="P26" s="24">
        <v>72</v>
      </c>
      <c r="Q26" s="24">
        <v>34</v>
      </c>
      <c r="R26" s="24">
        <v>0</v>
      </c>
      <c r="S26" s="106">
        <v>0</v>
      </c>
      <c r="T26" s="33">
        <v>0</v>
      </c>
      <c r="U26" s="24">
        <v>13</v>
      </c>
      <c r="V26" s="24">
        <v>4</v>
      </c>
      <c r="W26" s="33">
        <v>0</v>
      </c>
      <c r="X26" s="33">
        <v>0</v>
      </c>
      <c r="Y26" s="33">
        <v>0</v>
      </c>
      <c r="Z26" s="106">
        <v>0</v>
      </c>
      <c r="AA26" s="24">
        <v>0</v>
      </c>
      <c r="AB26" s="24">
        <v>7</v>
      </c>
      <c r="AC26" s="24">
        <v>0</v>
      </c>
      <c r="AD26" s="24">
        <v>1</v>
      </c>
      <c r="AE26" s="24">
        <v>0</v>
      </c>
      <c r="AF26" s="24">
        <v>0</v>
      </c>
      <c r="AG26" s="106">
        <f t="shared" ref="AG26:AG39" si="7">SUM(AH26:AM26)</f>
        <v>0</v>
      </c>
      <c r="AH26" s="33">
        <v>0</v>
      </c>
      <c r="AI26" s="33">
        <v>0</v>
      </c>
      <c r="AJ26" s="33">
        <v>0</v>
      </c>
      <c r="AK26" s="33">
        <v>0</v>
      </c>
      <c r="AL26" s="33">
        <v>0</v>
      </c>
      <c r="AM26" s="33">
        <v>0</v>
      </c>
      <c r="AN26" s="120">
        <f>(M26+N26)/BV26</f>
        <v>0.32</v>
      </c>
      <c r="AO26" s="120">
        <f>N26/BV26</f>
        <v>0</v>
      </c>
      <c r="AP26" s="27" t="s">
        <v>93</v>
      </c>
      <c r="AQ26" s="29" t="s">
        <v>85</v>
      </c>
      <c r="AR26" s="27" t="s">
        <v>109</v>
      </c>
      <c r="AS26" s="27" t="s">
        <v>87</v>
      </c>
      <c r="AT26" s="27" t="s">
        <v>120</v>
      </c>
      <c r="AU26" s="27" t="s">
        <v>119</v>
      </c>
      <c r="AV26" s="36">
        <v>0</v>
      </c>
      <c r="AW26" s="36"/>
      <c r="AX26" s="37"/>
      <c r="AY26" s="36"/>
      <c r="AZ26" s="36">
        <v>2.448</v>
      </c>
      <c r="BA26" s="37"/>
      <c r="BB26" s="37"/>
      <c r="BC26" s="123">
        <f t="shared" si="1"/>
        <v>2.448</v>
      </c>
      <c r="BD26" s="24"/>
      <c r="BE26" s="24"/>
      <c r="BF26" s="24"/>
      <c r="BG26" s="24"/>
      <c r="BH26" s="124">
        <f t="shared" si="2"/>
        <v>2.448</v>
      </c>
      <c r="BI26" s="45">
        <f>BH26/BV26</f>
        <v>9.7919999999999993E-2</v>
      </c>
      <c r="BJ26" s="39" t="s">
        <v>88</v>
      </c>
      <c r="BK26" s="143">
        <v>20</v>
      </c>
      <c r="BL26" s="144">
        <v>30</v>
      </c>
      <c r="BM26" s="144">
        <v>10</v>
      </c>
      <c r="BN26" s="144">
        <v>30</v>
      </c>
      <c r="BO26" s="144">
        <v>20</v>
      </c>
      <c r="BP26" s="144">
        <v>10</v>
      </c>
      <c r="BQ26" s="138">
        <f t="shared" si="3"/>
        <v>50</v>
      </c>
      <c r="BR26" s="138">
        <f t="shared" si="4"/>
        <v>40</v>
      </c>
      <c r="BS26" s="138">
        <f t="shared" si="5"/>
        <v>30</v>
      </c>
      <c r="BT26" s="138">
        <f t="shared" si="6"/>
        <v>120</v>
      </c>
      <c r="BU26" s="28" t="s">
        <v>181</v>
      </c>
      <c r="BV26" s="202">
        <v>25</v>
      </c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</row>
    <row r="27" spans="1:114" ht="13.5" customHeight="1">
      <c r="A27" s="25" t="s">
        <v>182</v>
      </c>
      <c r="B27" s="29" t="s">
        <v>183</v>
      </c>
      <c r="C27" s="29" t="s">
        <v>180</v>
      </c>
      <c r="D27" s="29" t="s">
        <v>117</v>
      </c>
      <c r="E27" s="28" t="s">
        <v>118</v>
      </c>
      <c r="F27" s="25" t="s">
        <v>79</v>
      </c>
      <c r="G27" s="27" t="s">
        <v>80</v>
      </c>
      <c r="H27" s="27" t="s">
        <v>81</v>
      </c>
      <c r="I27" s="56" t="s">
        <v>109</v>
      </c>
      <c r="J27" s="28" t="s">
        <v>87</v>
      </c>
      <c r="K27" s="107">
        <v>0</v>
      </c>
      <c r="L27" s="33">
        <v>6</v>
      </c>
      <c r="M27" s="33">
        <v>0</v>
      </c>
      <c r="N27" s="33">
        <v>0</v>
      </c>
      <c r="O27" s="106">
        <f t="shared" si="0"/>
        <v>24</v>
      </c>
      <c r="P27" s="33">
        <v>24</v>
      </c>
      <c r="Q27" s="33">
        <v>0</v>
      </c>
      <c r="R27" s="33">
        <v>0</v>
      </c>
      <c r="S27" s="106">
        <v>0</v>
      </c>
      <c r="T27" s="33">
        <v>0</v>
      </c>
      <c r="U27" s="33">
        <v>6</v>
      </c>
      <c r="V27" s="33">
        <v>0</v>
      </c>
      <c r="W27" s="33">
        <v>0</v>
      </c>
      <c r="X27" s="33">
        <v>0</v>
      </c>
      <c r="Y27" s="33">
        <v>0</v>
      </c>
      <c r="Z27" s="106">
        <v>0</v>
      </c>
      <c r="AA27" s="33">
        <v>0</v>
      </c>
      <c r="AB27" s="33">
        <v>0</v>
      </c>
      <c r="AC27" s="33">
        <v>0</v>
      </c>
      <c r="AD27" s="33">
        <v>0</v>
      </c>
      <c r="AE27" s="33">
        <v>0</v>
      </c>
      <c r="AF27" s="33">
        <v>0</v>
      </c>
      <c r="AG27" s="106">
        <f t="shared" si="7"/>
        <v>0</v>
      </c>
      <c r="AH27" s="33">
        <v>0</v>
      </c>
      <c r="AI27" s="33">
        <v>0</v>
      </c>
      <c r="AJ27" s="33">
        <v>0</v>
      </c>
      <c r="AK27" s="33">
        <v>0</v>
      </c>
      <c r="AL27" s="33">
        <v>0</v>
      </c>
      <c r="AM27" s="33">
        <v>0</v>
      </c>
      <c r="AN27" s="120">
        <f>(M27+N27)/BV27</f>
        <v>0</v>
      </c>
      <c r="AO27" s="120">
        <f>N27/BV27</f>
        <v>0</v>
      </c>
      <c r="AP27" s="27" t="s">
        <v>84</v>
      </c>
      <c r="AQ27" s="29" t="s">
        <v>85</v>
      </c>
      <c r="AR27" s="27" t="s">
        <v>109</v>
      </c>
      <c r="AS27" s="27" t="s">
        <v>87</v>
      </c>
      <c r="AT27" s="27" t="s">
        <v>120</v>
      </c>
      <c r="AU27" s="27" t="s">
        <v>119</v>
      </c>
      <c r="AV27" s="36">
        <v>0</v>
      </c>
      <c r="AW27" s="37"/>
      <c r="AX27" s="37"/>
      <c r="AY27" s="36"/>
      <c r="AZ27" s="36">
        <v>0.48599999999999999</v>
      </c>
      <c r="BA27" s="37"/>
      <c r="BB27" s="37"/>
      <c r="BC27" s="123">
        <f t="shared" si="1"/>
        <v>0.48599999999999999</v>
      </c>
      <c r="BD27" s="36"/>
      <c r="BE27" s="49"/>
      <c r="BF27" s="49"/>
      <c r="BG27" s="49"/>
      <c r="BH27" s="124">
        <f t="shared" si="2"/>
        <v>0.48599999999999999</v>
      </c>
      <c r="BI27" s="45">
        <f>BH27/BV27</f>
        <v>8.1000000000000003E-2</v>
      </c>
      <c r="BJ27" s="39" t="s">
        <v>88</v>
      </c>
      <c r="BK27" s="136">
        <v>20</v>
      </c>
      <c r="BL27" s="137">
        <v>30</v>
      </c>
      <c r="BM27" s="137">
        <v>10</v>
      </c>
      <c r="BN27" s="137">
        <v>30</v>
      </c>
      <c r="BO27" s="137">
        <v>20</v>
      </c>
      <c r="BP27" s="137">
        <v>10</v>
      </c>
      <c r="BQ27" s="138">
        <f t="shared" si="3"/>
        <v>50</v>
      </c>
      <c r="BR27" s="138">
        <f t="shared" si="4"/>
        <v>40</v>
      </c>
      <c r="BS27" s="138">
        <f t="shared" si="5"/>
        <v>30</v>
      </c>
      <c r="BT27" s="138">
        <f t="shared" si="6"/>
        <v>120</v>
      </c>
      <c r="BU27" s="27" t="s">
        <v>184</v>
      </c>
      <c r="BV27" s="202">
        <v>6</v>
      </c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</row>
    <row r="28" spans="1:114" ht="13.5" customHeight="1">
      <c r="A28" s="25" t="s">
        <v>185</v>
      </c>
      <c r="B28" s="29" t="s">
        <v>186</v>
      </c>
      <c r="C28" s="29" t="s">
        <v>180</v>
      </c>
      <c r="D28" s="29" t="s">
        <v>117</v>
      </c>
      <c r="E28" s="28" t="s">
        <v>118</v>
      </c>
      <c r="F28" s="25" t="s">
        <v>79</v>
      </c>
      <c r="G28" s="27" t="s">
        <v>80</v>
      </c>
      <c r="H28" s="27" t="s">
        <v>80</v>
      </c>
      <c r="I28" s="31" t="s">
        <v>86</v>
      </c>
      <c r="J28" s="47" t="s">
        <v>87</v>
      </c>
      <c r="K28" s="106">
        <v>13</v>
      </c>
      <c r="L28" s="33">
        <v>6</v>
      </c>
      <c r="M28" s="33">
        <v>7</v>
      </c>
      <c r="N28" s="33">
        <v>0</v>
      </c>
      <c r="O28" s="106">
        <f t="shared" si="0"/>
        <v>60</v>
      </c>
      <c r="P28" s="33">
        <v>24</v>
      </c>
      <c r="Q28" s="33">
        <v>36</v>
      </c>
      <c r="R28" s="33">
        <v>0</v>
      </c>
      <c r="S28" s="106">
        <f>SUM(T28:Y28)</f>
        <v>6</v>
      </c>
      <c r="T28" s="33">
        <v>0</v>
      </c>
      <c r="U28" s="33">
        <v>2</v>
      </c>
      <c r="V28" s="33">
        <v>4</v>
      </c>
      <c r="W28" s="33">
        <v>0</v>
      </c>
      <c r="X28" s="33">
        <v>0</v>
      </c>
      <c r="Y28" s="33">
        <v>0</v>
      </c>
      <c r="Z28" s="106">
        <f>SUM(AA28:AF28)</f>
        <v>7</v>
      </c>
      <c r="AA28" s="33">
        <v>0</v>
      </c>
      <c r="AB28" s="33">
        <v>3</v>
      </c>
      <c r="AC28" s="33">
        <v>0</v>
      </c>
      <c r="AD28" s="33">
        <v>4</v>
      </c>
      <c r="AE28" s="33">
        <v>0</v>
      </c>
      <c r="AF28" s="33">
        <v>0</v>
      </c>
      <c r="AG28" s="106">
        <f t="shared" si="7"/>
        <v>0</v>
      </c>
      <c r="AH28" s="33">
        <v>0</v>
      </c>
      <c r="AI28" s="33">
        <v>0</v>
      </c>
      <c r="AJ28" s="33">
        <v>0</v>
      </c>
      <c r="AK28" s="33">
        <v>0</v>
      </c>
      <c r="AL28" s="33">
        <v>0</v>
      </c>
      <c r="AM28" s="33">
        <v>0</v>
      </c>
      <c r="AN28" s="120">
        <f>(M28+N28)/K28</f>
        <v>0.53846153846153844</v>
      </c>
      <c r="AO28" s="120">
        <f>N28/K28</f>
        <v>0</v>
      </c>
      <c r="AP28" s="27" t="s">
        <v>93</v>
      </c>
      <c r="AQ28" s="29" t="s">
        <v>85</v>
      </c>
      <c r="AR28" s="31" t="s">
        <v>86</v>
      </c>
      <c r="AS28" s="35" t="s">
        <v>87</v>
      </c>
      <c r="AT28" s="35" t="s">
        <v>109</v>
      </c>
      <c r="AU28" s="27" t="s">
        <v>119</v>
      </c>
      <c r="AV28" s="36">
        <v>0</v>
      </c>
      <c r="AW28" s="126"/>
      <c r="AX28" s="43"/>
      <c r="AY28" s="43">
        <v>1.274</v>
      </c>
      <c r="AZ28" s="43"/>
      <c r="BA28" s="37"/>
      <c r="BB28" s="37"/>
      <c r="BC28" s="123">
        <f t="shared" si="1"/>
        <v>1.274</v>
      </c>
      <c r="BD28" s="36" t="s">
        <v>111</v>
      </c>
      <c r="BE28" s="49"/>
      <c r="BF28" s="49"/>
      <c r="BG28" s="49"/>
      <c r="BH28" s="124">
        <f t="shared" si="2"/>
        <v>1.274</v>
      </c>
      <c r="BI28" s="45">
        <f>BH28/K28</f>
        <v>9.8000000000000004E-2</v>
      </c>
      <c r="BJ28" s="39" t="s">
        <v>88</v>
      </c>
      <c r="BK28" s="136">
        <v>20</v>
      </c>
      <c r="BL28" s="137">
        <v>30</v>
      </c>
      <c r="BM28" s="137">
        <v>10</v>
      </c>
      <c r="BN28" s="137">
        <v>30</v>
      </c>
      <c r="BO28" s="137">
        <v>0</v>
      </c>
      <c r="BP28" s="137">
        <v>10</v>
      </c>
      <c r="BQ28" s="138">
        <f t="shared" si="3"/>
        <v>50</v>
      </c>
      <c r="BR28" s="138">
        <f t="shared" si="4"/>
        <v>40</v>
      </c>
      <c r="BS28" s="138">
        <f t="shared" si="5"/>
        <v>10</v>
      </c>
      <c r="BT28" s="138">
        <f t="shared" si="6"/>
        <v>100</v>
      </c>
      <c r="BU28" s="27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</row>
    <row r="29" spans="1:114" ht="13.5" customHeight="1">
      <c r="A29" s="25" t="s">
        <v>187</v>
      </c>
      <c r="B29" s="29" t="s">
        <v>188</v>
      </c>
      <c r="C29" s="29" t="s">
        <v>180</v>
      </c>
      <c r="D29" s="29" t="s">
        <v>117</v>
      </c>
      <c r="E29" s="28" t="s">
        <v>118</v>
      </c>
      <c r="F29" s="26" t="s">
        <v>79</v>
      </c>
      <c r="G29" s="27" t="s">
        <v>80</v>
      </c>
      <c r="H29" s="27" t="s">
        <v>81</v>
      </c>
      <c r="I29" s="31" t="s">
        <v>109</v>
      </c>
      <c r="J29" s="28" t="s">
        <v>140</v>
      </c>
      <c r="K29" s="107">
        <v>0</v>
      </c>
      <c r="L29" s="33">
        <v>12</v>
      </c>
      <c r="M29" s="33">
        <v>0</v>
      </c>
      <c r="N29" s="33">
        <v>0</v>
      </c>
      <c r="O29" s="106">
        <f t="shared" si="0"/>
        <v>54</v>
      </c>
      <c r="P29" s="33">
        <v>54</v>
      </c>
      <c r="Q29" s="33">
        <v>0</v>
      </c>
      <c r="R29" s="33">
        <v>0</v>
      </c>
      <c r="S29" s="106">
        <v>0</v>
      </c>
      <c r="T29" s="33">
        <v>0</v>
      </c>
      <c r="U29" s="33">
        <v>8</v>
      </c>
      <c r="V29" s="33">
        <v>4</v>
      </c>
      <c r="W29" s="33">
        <v>0</v>
      </c>
      <c r="X29" s="33">
        <v>0</v>
      </c>
      <c r="Y29" s="33">
        <v>0</v>
      </c>
      <c r="Z29" s="106">
        <v>0</v>
      </c>
      <c r="AA29" s="33">
        <v>0</v>
      </c>
      <c r="AB29" s="33">
        <v>0</v>
      </c>
      <c r="AC29" s="33">
        <v>0</v>
      </c>
      <c r="AD29" s="33">
        <v>0</v>
      </c>
      <c r="AE29" s="33">
        <v>0</v>
      </c>
      <c r="AF29" s="33">
        <v>0</v>
      </c>
      <c r="AG29" s="106">
        <f t="shared" si="7"/>
        <v>0</v>
      </c>
      <c r="AH29" s="33">
        <v>0</v>
      </c>
      <c r="AI29" s="33">
        <v>0</v>
      </c>
      <c r="AJ29" s="33">
        <v>0</v>
      </c>
      <c r="AK29" s="33">
        <v>0</v>
      </c>
      <c r="AL29" s="33">
        <v>0</v>
      </c>
      <c r="AM29" s="33">
        <v>0</v>
      </c>
      <c r="AN29" s="120">
        <f>(M29+N29)/BV29</f>
        <v>0</v>
      </c>
      <c r="AO29" s="120">
        <f>N29/BV29</f>
        <v>0</v>
      </c>
      <c r="AP29" s="27" t="s">
        <v>84</v>
      </c>
      <c r="AQ29" s="29" t="s">
        <v>85</v>
      </c>
      <c r="AR29" s="35" t="s">
        <v>109</v>
      </c>
      <c r="AS29" s="27" t="s">
        <v>140</v>
      </c>
      <c r="AT29" s="35" t="s">
        <v>120</v>
      </c>
      <c r="AU29" s="27" t="s">
        <v>99</v>
      </c>
      <c r="AV29" s="36">
        <v>0</v>
      </c>
      <c r="AW29" s="37"/>
      <c r="AX29" s="43"/>
      <c r="AY29" s="37"/>
      <c r="AZ29" s="43">
        <v>0.97199999999999998</v>
      </c>
      <c r="BA29" s="37"/>
      <c r="BB29" s="37"/>
      <c r="BC29" s="123">
        <f t="shared" si="1"/>
        <v>0.97199999999999998</v>
      </c>
      <c r="BD29" s="36"/>
      <c r="BE29" s="49"/>
      <c r="BF29" s="49"/>
      <c r="BG29" s="49"/>
      <c r="BH29" s="124">
        <f t="shared" si="2"/>
        <v>0.97199999999999998</v>
      </c>
      <c r="BI29" s="45">
        <f>BH29/BV29</f>
        <v>8.1000000000000003E-2</v>
      </c>
      <c r="BJ29" s="39" t="s">
        <v>88</v>
      </c>
      <c r="BK29" s="136">
        <v>20</v>
      </c>
      <c r="BL29" s="137">
        <v>30</v>
      </c>
      <c r="BM29" s="137">
        <v>10</v>
      </c>
      <c r="BN29" s="137">
        <v>30</v>
      </c>
      <c r="BO29" s="137">
        <v>0</v>
      </c>
      <c r="BP29" s="137">
        <v>10</v>
      </c>
      <c r="BQ29" s="138">
        <f t="shared" si="3"/>
        <v>50</v>
      </c>
      <c r="BR29" s="138">
        <f t="shared" si="4"/>
        <v>40</v>
      </c>
      <c r="BS29" s="138">
        <f t="shared" si="5"/>
        <v>10</v>
      </c>
      <c r="BT29" s="138">
        <f t="shared" si="6"/>
        <v>100</v>
      </c>
      <c r="BU29" s="27" t="s">
        <v>189</v>
      </c>
      <c r="BV29" s="202">
        <v>12</v>
      </c>
      <c r="BW29" s="8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</row>
    <row r="30" spans="1:114" ht="13.5" customHeight="1">
      <c r="A30" s="25" t="s">
        <v>190</v>
      </c>
      <c r="B30" s="29" t="s">
        <v>191</v>
      </c>
      <c r="C30" s="29" t="s">
        <v>180</v>
      </c>
      <c r="D30" s="29" t="s">
        <v>117</v>
      </c>
      <c r="E30" s="28" t="s">
        <v>118</v>
      </c>
      <c r="F30" s="26" t="s">
        <v>79</v>
      </c>
      <c r="G30" s="27" t="s">
        <v>80</v>
      </c>
      <c r="H30" s="27" t="s">
        <v>80</v>
      </c>
      <c r="I30" s="31" t="s">
        <v>109</v>
      </c>
      <c r="J30" s="28" t="s">
        <v>140</v>
      </c>
      <c r="K30" s="107">
        <v>0</v>
      </c>
      <c r="L30" s="33">
        <v>25</v>
      </c>
      <c r="M30" s="33">
        <v>13</v>
      </c>
      <c r="N30" s="33">
        <v>0</v>
      </c>
      <c r="O30" s="106">
        <f t="shared" si="0"/>
        <v>165</v>
      </c>
      <c r="P30" s="33">
        <v>106</v>
      </c>
      <c r="Q30" s="33">
        <v>59</v>
      </c>
      <c r="R30" s="33">
        <v>0</v>
      </c>
      <c r="S30" s="106">
        <v>0</v>
      </c>
      <c r="T30" s="33">
        <v>0</v>
      </c>
      <c r="U30" s="33">
        <v>19</v>
      </c>
      <c r="V30" s="33">
        <v>6</v>
      </c>
      <c r="W30" s="33">
        <v>0</v>
      </c>
      <c r="X30" s="33">
        <v>0</v>
      </c>
      <c r="Y30" s="33">
        <v>0</v>
      </c>
      <c r="Z30" s="106">
        <v>0</v>
      </c>
      <c r="AA30" s="33">
        <v>0</v>
      </c>
      <c r="AB30" s="33">
        <v>8</v>
      </c>
      <c r="AC30" s="33">
        <v>3</v>
      </c>
      <c r="AD30" s="33">
        <v>2</v>
      </c>
      <c r="AE30" s="33">
        <v>0</v>
      </c>
      <c r="AF30" s="33">
        <v>0</v>
      </c>
      <c r="AG30" s="106">
        <f t="shared" si="7"/>
        <v>0</v>
      </c>
      <c r="AH30" s="33">
        <v>0</v>
      </c>
      <c r="AI30" s="33">
        <v>0</v>
      </c>
      <c r="AJ30" s="33">
        <v>0</v>
      </c>
      <c r="AK30" s="33">
        <v>0</v>
      </c>
      <c r="AL30" s="33">
        <v>0</v>
      </c>
      <c r="AM30" s="33">
        <v>0</v>
      </c>
      <c r="AN30" s="120">
        <f>(M30+N30)/BV30</f>
        <v>0.34210526315789475</v>
      </c>
      <c r="AO30" s="120">
        <f>N30/BV30</f>
        <v>0</v>
      </c>
      <c r="AP30" s="27" t="s">
        <v>93</v>
      </c>
      <c r="AQ30" s="29" t="s">
        <v>85</v>
      </c>
      <c r="AR30" s="35" t="s">
        <v>109</v>
      </c>
      <c r="AS30" s="27" t="s">
        <v>140</v>
      </c>
      <c r="AT30" s="35" t="s">
        <v>120</v>
      </c>
      <c r="AU30" s="27" t="s">
        <v>99</v>
      </c>
      <c r="AV30" s="36">
        <v>0</v>
      </c>
      <c r="AW30" s="43"/>
      <c r="AX30" s="43"/>
      <c r="AY30" s="36"/>
      <c r="AZ30" s="43">
        <v>0.6</v>
      </c>
      <c r="BA30" s="36">
        <v>3.1230000000000002</v>
      </c>
      <c r="BB30" s="36"/>
      <c r="BC30" s="123">
        <f t="shared" si="1"/>
        <v>3.7230000000000003</v>
      </c>
      <c r="BD30" s="36"/>
      <c r="BE30" s="49"/>
      <c r="BF30" s="49"/>
      <c r="BG30" s="49"/>
      <c r="BH30" s="124">
        <f t="shared" si="2"/>
        <v>3.7230000000000003</v>
      </c>
      <c r="BI30" s="45">
        <f>BH30/BV30</f>
        <v>9.7973684210526324E-2</v>
      </c>
      <c r="BJ30" s="39" t="s">
        <v>88</v>
      </c>
      <c r="BK30" s="136">
        <v>20</v>
      </c>
      <c r="BL30" s="137">
        <v>30</v>
      </c>
      <c r="BM30" s="137">
        <v>10</v>
      </c>
      <c r="BN30" s="137">
        <v>30</v>
      </c>
      <c r="BO30" s="137">
        <v>0</v>
      </c>
      <c r="BP30" s="137">
        <v>10</v>
      </c>
      <c r="BQ30" s="138">
        <f t="shared" si="3"/>
        <v>50</v>
      </c>
      <c r="BR30" s="138">
        <f t="shared" si="4"/>
        <v>40</v>
      </c>
      <c r="BS30" s="138">
        <f t="shared" si="5"/>
        <v>10</v>
      </c>
      <c r="BT30" s="138">
        <f t="shared" si="6"/>
        <v>100</v>
      </c>
      <c r="BU30" s="27" t="s">
        <v>192</v>
      </c>
      <c r="BV30" s="202">
        <v>38</v>
      </c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</row>
    <row r="31" spans="1:114" ht="13.5" customHeight="1">
      <c r="A31" s="26" t="s">
        <v>193</v>
      </c>
      <c r="B31" s="29" t="s">
        <v>194</v>
      </c>
      <c r="C31" s="29" t="s">
        <v>180</v>
      </c>
      <c r="D31" s="29" t="s">
        <v>117</v>
      </c>
      <c r="E31" s="28" t="s">
        <v>118</v>
      </c>
      <c r="F31" s="26" t="s">
        <v>108</v>
      </c>
      <c r="G31" s="27" t="s">
        <v>80</v>
      </c>
      <c r="H31" s="27" t="s">
        <v>80</v>
      </c>
      <c r="I31" s="31" t="s">
        <v>158</v>
      </c>
      <c r="J31" s="28" t="s">
        <v>121</v>
      </c>
      <c r="K31" s="106">
        <v>13</v>
      </c>
      <c r="L31" s="48">
        <v>13</v>
      </c>
      <c r="M31" s="48">
        <v>0</v>
      </c>
      <c r="N31" s="33">
        <v>0</v>
      </c>
      <c r="O31" s="106">
        <f t="shared" si="0"/>
        <v>48</v>
      </c>
      <c r="P31" s="33">
        <v>48</v>
      </c>
      <c r="Q31" s="33">
        <v>0</v>
      </c>
      <c r="R31" s="33">
        <v>0</v>
      </c>
      <c r="S31" s="106">
        <f t="shared" ref="S31:S38" si="8">SUM(T31:Y31)</f>
        <v>13</v>
      </c>
      <c r="T31" s="33">
        <v>2</v>
      </c>
      <c r="U31" s="33">
        <v>11</v>
      </c>
      <c r="V31" s="33">
        <v>0</v>
      </c>
      <c r="W31" s="33">
        <v>0</v>
      </c>
      <c r="X31" s="33">
        <v>0</v>
      </c>
      <c r="Y31" s="33">
        <v>0</v>
      </c>
      <c r="Z31" s="106">
        <f>SUM(AA31:AF31)</f>
        <v>0</v>
      </c>
      <c r="AA31" s="33">
        <v>0</v>
      </c>
      <c r="AB31" s="33">
        <v>0</v>
      </c>
      <c r="AC31" s="33">
        <v>0</v>
      </c>
      <c r="AD31" s="33">
        <v>0</v>
      </c>
      <c r="AE31" s="33">
        <v>0</v>
      </c>
      <c r="AF31" s="33">
        <v>0</v>
      </c>
      <c r="AG31" s="106">
        <f t="shared" si="7"/>
        <v>0</v>
      </c>
      <c r="AH31" s="33">
        <v>0</v>
      </c>
      <c r="AI31" s="33">
        <v>0</v>
      </c>
      <c r="AJ31" s="33">
        <v>0</v>
      </c>
      <c r="AK31" s="33">
        <v>0</v>
      </c>
      <c r="AL31" s="33">
        <v>0</v>
      </c>
      <c r="AM31" s="33">
        <v>0</v>
      </c>
      <c r="AN31" s="120">
        <f>(M31+N31)/K31</f>
        <v>0</v>
      </c>
      <c r="AO31" s="120">
        <f t="shared" ref="AO31:AO38" si="9">N31/K31</f>
        <v>0</v>
      </c>
      <c r="AP31" s="27" t="s">
        <v>93</v>
      </c>
      <c r="AQ31" s="29" t="s">
        <v>85</v>
      </c>
      <c r="AR31" s="35" t="s">
        <v>158</v>
      </c>
      <c r="AS31" s="35" t="s">
        <v>121</v>
      </c>
      <c r="AT31" s="27" t="s">
        <v>82</v>
      </c>
      <c r="AU31" s="35" t="s">
        <v>135</v>
      </c>
      <c r="AV31" s="36">
        <v>1</v>
      </c>
      <c r="AW31" s="36">
        <v>0.60799999999999998</v>
      </c>
      <c r="AX31" s="37"/>
      <c r="AY31" s="37"/>
      <c r="AZ31" s="37"/>
      <c r="BA31" s="37"/>
      <c r="BB31" s="37"/>
      <c r="BC31" s="123">
        <f t="shared" si="1"/>
        <v>1.6080000000000001</v>
      </c>
      <c r="BD31" s="36" t="s">
        <v>111</v>
      </c>
      <c r="BE31" s="49"/>
      <c r="BF31" s="49"/>
      <c r="BG31" s="49">
        <v>1.32E-2</v>
      </c>
      <c r="BH31" s="124">
        <f t="shared" si="2"/>
        <v>1.6212000000000002</v>
      </c>
      <c r="BI31" s="45">
        <f t="shared" ref="BI31:BI38" si="10">BH31/K31</f>
        <v>0.12470769230769232</v>
      </c>
      <c r="BJ31" s="39" t="s">
        <v>102</v>
      </c>
      <c r="BK31" s="136">
        <v>20</v>
      </c>
      <c r="BL31" s="137">
        <v>30</v>
      </c>
      <c r="BM31" s="137">
        <v>80</v>
      </c>
      <c r="BN31" s="137">
        <v>70</v>
      </c>
      <c r="BO31" s="137">
        <v>20</v>
      </c>
      <c r="BP31" s="137">
        <v>10</v>
      </c>
      <c r="BQ31" s="138">
        <f t="shared" si="3"/>
        <v>50</v>
      </c>
      <c r="BR31" s="138">
        <f t="shared" si="4"/>
        <v>150</v>
      </c>
      <c r="BS31" s="138">
        <f t="shared" si="5"/>
        <v>30</v>
      </c>
      <c r="BT31" s="138">
        <f t="shared" si="6"/>
        <v>230</v>
      </c>
      <c r="BU31" s="30"/>
      <c r="BV31" s="57"/>
      <c r="BW31" s="57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</row>
    <row r="32" spans="1:114" ht="13.5" customHeight="1">
      <c r="A32" s="26" t="s">
        <v>195</v>
      </c>
      <c r="B32" s="29" t="s">
        <v>196</v>
      </c>
      <c r="C32" s="29" t="s">
        <v>180</v>
      </c>
      <c r="D32" s="29" t="s">
        <v>117</v>
      </c>
      <c r="E32" s="28" t="s">
        <v>118</v>
      </c>
      <c r="F32" s="26" t="s">
        <v>108</v>
      </c>
      <c r="G32" s="27" t="s">
        <v>91</v>
      </c>
      <c r="H32" s="27" t="s">
        <v>92</v>
      </c>
      <c r="I32" s="31" t="s">
        <v>158</v>
      </c>
      <c r="J32" s="28" t="s">
        <v>121</v>
      </c>
      <c r="K32" s="106">
        <v>10</v>
      </c>
      <c r="L32" s="33">
        <v>10</v>
      </c>
      <c r="M32" s="33">
        <v>0</v>
      </c>
      <c r="N32" s="33">
        <v>0</v>
      </c>
      <c r="O32" s="106">
        <f t="shared" si="0"/>
        <v>34</v>
      </c>
      <c r="P32" s="33">
        <v>34</v>
      </c>
      <c r="Q32" s="33">
        <v>0</v>
      </c>
      <c r="R32" s="33">
        <v>0</v>
      </c>
      <c r="S32" s="106">
        <f t="shared" si="8"/>
        <v>10</v>
      </c>
      <c r="T32" s="33">
        <v>2</v>
      </c>
      <c r="U32" s="33">
        <v>8</v>
      </c>
      <c r="V32" s="33">
        <v>0</v>
      </c>
      <c r="W32" s="33">
        <v>0</v>
      </c>
      <c r="X32" s="33">
        <v>0</v>
      </c>
      <c r="Y32" s="33">
        <v>0</v>
      </c>
      <c r="Z32" s="106">
        <v>0</v>
      </c>
      <c r="AA32" s="33">
        <v>0</v>
      </c>
      <c r="AB32" s="33">
        <v>0</v>
      </c>
      <c r="AC32" s="33">
        <v>0</v>
      </c>
      <c r="AD32" s="33">
        <v>0</v>
      </c>
      <c r="AE32" s="33">
        <v>0</v>
      </c>
      <c r="AF32" s="33">
        <v>0</v>
      </c>
      <c r="AG32" s="106">
        <f t="shared" si="7"/>
        <v>0</v>
      </c>
      <c r="AH32" s="33">
        <v>0</v>
      </c>
      <c r="AI32" s="33">
        <v>0</v>
      </c>
      <c r="AJ32" s="33">
        <v>0</v>
      </c>
      <c r="AK32" s="33">
        <v>0</v>
      </c>
      <c r="AL32" s="33">
        <v>0</v>
      </c>
      <c r="AM32" s="33">
        <v>0</v>
      </c>
      <c r="AN32" s="120">
        <f>(M32+N32)/K32</f>
        <v>0</v>
      </c>
      <c r="AO32" s="120">
        <f t="shared" si="9"/>
        <v>0</v>
      </c>
      <c r="AP32" s="27" t="s">
        <v>93</v>
      </c>
      <c r="AQ32" s="27" t="s">
        <v>85</v>
      </c>
      <c r="AR32" s="35" t="s">
        <v>158</v>
      </c>
      <c r="AS32" s="35" t="s">
        <v>121</v>
      </c>
      <c r="AT32" s="27" t="s">
        <v>82</v>
      </c>
      <c r="AU32" s="35" t="s">
        <v>135</v>
      </c>
      <c r="AV32" s="36">
        <v>0</v>
      </c>
      <c r="AW32" s="68"/>
      <c r="AX32" s="36">
        <v>1.081</v>
      </c>
      <c r="AY32" s="37"/>
      <c r="AZ32" s="37"/>
      <c r="BA32" s="37"/>
      <c r="BB32" s="37"/>
      <c r="BC32" s="123">
        <f t="shared" si="1"/>
        <v>1.081</v>
      </c>
      <c r="BD32" s="36" t="s">
        <v>111</v>
      </c>
      <c r="BE32" s="49"/>
      <c r="BF32" s="49">
        <v>0.6</v>
      </c>
      <c r="BG32" s="49"/>
      <c r="BH32" s="124">
        <f t="shared" si="2"/>
        <v>1.681</v>
      </c>
      <c r="BI32" s="45">
        <f t="shared" si="10"/>
        <v>0.1681</v>
      </c>
      <c r="BJ32" s="39" t="s">
        <v>102</v>
      </c>
      <c r="BK32" s="136">
        <v>20</v>
      </c>
      <c r="BL32" s="137">
        <v>30</v>
      </c>
      <c r="BM32" s="137">
        <v>30</v>
      </c>
      <c r="BN32" s="137">
        <v>70</v>
      </c>
      <c r="BO32" s="137">
        <v>20</v>
      </c>
      <c r="BP32" s="137">
        <v>10</v>
      </c>
      <c r="BQ32" s="138">
        <f t="shared" si="3"/>
        <v>50</v>
      </c>
      <c r="BR32" s="138">
        <f t="shared" si="4"/>
        <v>100</v>
      </c>
      <c r="BS32" s="138">
        <f t="shared" si="5"/>
        <v>30</v>
      </c>
      <c r="BT32" s="138">
        <f t="shared" si="6"/>
        <v>180</v>
      </c>
      <c r="BU32" s="30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</row>
    <row r="33" spans="1:114" ht="13.5" customHeight="1">
      <c r="A33" s="24" t="s">
        <v>197</v>
      </c>
      <c r="B33" s="58" t="s">
        <v>198</v>
      </c>
      <c r="C33" s="30" t="s">
        <v>180</v>
      </c>
      <c r="D33" s="30" t="s">
        <v>117</v>
      </c>
      <c r="E33" s="28" t="s">
        <v>118</v>
      </c>
      <c r="F33" s="24" t="s">
        <v>108</v>
      </c>
      <c r="G33" s="27" t="s">
        <v>92</v>
      </c>
      <c r="H33" s="27" t="s">
        <v>92</v>
      </c>
      <c r="I33" s="35" t="s">
        <v>82</v>
      </c>
      <c r="J33" s="30" t="s">
        <v>140</v>
      </c>
      <c r="K33" s="107">
        <v>20</v>
      </c>
      <c r="L33" s="24">
        <v>14</v>
      </c>
      <c r="M33" s="24">
        <v>4</v>
      </c>
      <c r="N33" s="24">
        <v>2</v>
      </c>
      <c r="O33" s="106">
        <f t="shared" si="0"/>
        <v>94</v>
      </c>
      <c r="P33" s="24">
        <v>66</v>
      </c>
      <c r="Q33" s="24">
        <v>20</v>
      </c>
      <c r="R33" s="24">
        <v>8</v>
      </c>
      <c r="S33" s="106">
        <f t="shared" si="8"/>
        <v>14</v>
      </c>
      <c r="T33" s="24">
        <v>0</v>
      </c>
      <c r="U33" s="24">
        <v>6</v>
      </c>
      <c r="V33" s="24">
        <v>6</v>
      </c>
      <c r="W33" s="24">
        <v>2</v>
      </c>
      <c r="X33" s="24">
        <v>0</v>
      </c>
      <c r="Y33" s="24">
        <v>0</v>
      </c>
      <c r="Z33" s="106">
        <f t="shared" ref="Z33:Z38" si="11">SUM(AA33:AF33)</f>
        <v>4</v>
      </c>
      <c r="AA33" s="24">
        <v>0</v>
      </c>
      <c r="AB33" s="24">
        <v>4</v>
      </c>
      <c r="AC33" s="24">
        <v>0</v>
      </c>
      <c r="AD33" s="24">
        <v>0</v>
      </c>
      <c r="AE33" s="24">
        <v>0</v>
      </c>
      <c r="AF33" s="24">
        <v>0</v>
      </c>
      <c r="AG33" s="106">
        <f t="shared" si="7"/>
        <v>2</v>
      </c>
      <c r="AH33" s="24">
        <v>0</v>
      </c>
      <c r="AI33" s="24">
        <v>2</v>
      </c>
      <c r="AJ33" s="24">
        <v>0</v>
      </c>
      <c r="AK33" s="24">
        <v>0</v>
      </c>
      <c r="AL33" s="24">
        <v>0</v>
      </c>
      <c r="AM33" s="24">
        <v>0</v>
      </c>
      <c r="AN33" s="120">
        <f>(Z33+AG33)/K33</f>
        <v>0.3</v>
      </c>
      <c r="AO33" s="120">
        <f t="shared" si="9"/>
        <v>0.1</v>
      </c>
      <c r="AP33" s="27" t="s">
        <v>93</v>
      </c>
      <c r="AQ33" s="27" t="s">
        <v>85</v>
      </c>
      <c r="AR33" s="35" t="s">
        <v>100</v>
      </c>
      <c r="AS33" s="30" t="s">
        <v>134</v>
      </c>
      <c r="AT33" s="35" t="s">
        <v>86</v>
      </c>
      <c r="AU33" s="28" t="s">
        <v>140</v>
      </c>
      <c r="AV33" s="36">
        <v>0</v>
      </c>
      <c r="AX33" s="43">
        <v>1.73706</v>
      </c>
      <c r="AY33" s="43"/>
      <c r="AZ33" s="37"/>
      <c r="BA33" s="37"/>
      <c r="BB33" s="37"/>
      <c r="BC33" s="123">
        <f t="shared" si="1"/>
        <v>1.73706</v>
      </c>
      <c r="BD33" s="36" t="s">
        <v>111</v>
      </c>
      <c r="BE33" s="44"/>
      <c r="BF33" s="44">
        <v>0.35</v>
      </c>
      <c r="BG33" s="44"/>
      <c r="BH33" s="124">
        <f t="shared" si="2"/>
        <v>2.0870600000000001</v>
      </c>
      <c r="BI33" s="59">
        <f t="shared" si="10"/>
        <v>0.104353</v>
      </c>
      <c r="BJ33" s="39" t="s">
        <v>102</v>
      </c>
      <c r="BK33" s="136">
        <v>20</v>
      </c>
      <c r="BL33" s="137">
        <v>30</v>
      </c>
      <c r="BM33" s="137">
        <v>50</v>
      </c>
      <c r="BN33" s="137">
        <v>30</v>
      </c>
      <c r="BO33" s="137">
        <v>20</v>
      </c>
      <c r="BP33" s="137">
        <v>20</v>
      </c>
      <c r="BQ33" s="138">
        <f t="shared" si="3"/>
        <v>50</v>
      </c>
      <c r="BR33" s="138">
        <f t="shared" si="4"/>
        <v>80</v>
      </c>
      <c r="BS33" s="138">
        <f t="shared" si="5"/>
        <v>40</v>
      </c>
      <c r="BT33" s="138">
        <f t="shared" si="6"/>
        <v>170</v>
      </c>
      <c r="BU33" s="2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  <c r="DI33" s="57"/>
      <c r="DJ33" s="57"/>
    </row>
    <row r="34" spans="1:114" ht="12.75" customHeight="1">
      <c r="A34" s="25" t="s">
        <v>199</v>
      </c>
      <c r="B34" s="35" t="s">
        <v>200</v>
      </c>
      <c r="C34" s="47" t="s">
        <v>180</v>
      </c>
      <c r="D34" s="50" t="s">
        <v>117</v>
      </c>
      <c r="E34" s="28" t="s">
        <v>118</v>
      </c>
      <c r="F34" s="24" t="s">
        <v>108</v>
      </c>
      <c r="G34" s="28" t="s">
        <v>80</v>
      </c>
      <c r="H34" s="28" t="s">
        <v>80</v>
      </c>
      <c r="I34" s="28" t="s">
        <v>158</v>
      </c>
      <c r="J34" s="47" t="s">
        <v>135</v>
      </c>
      <c r="K34" s="107">
        <v>49</v>
      </c>
      <c r="L34" s="24">
        <v>34</v>
      </c>
      <c r="M34" s="24">
        <v>12</v>
      </c>
      <c r="N34" s="33">
        <v>3</v>
      </c>
      <c r="O34" s="106">
        <f t="shared" si="0"/>
        <v>245</v>
      </c>
      <c r="P34" s="33">
        <v>172</v>
      </c>
      <c r="Q34" s="33">
        <v>60</v>
      </c>
      <c r="R34" s="33">
        <v>13</v>
      </c>
      <c r="S34" s="106">
        <f t="shared" si="8"/>
        <v>34</v>
      </c>
      <c r="T34" s="33">
        <v>0</v>
      </c>
      <c r="U34" s="33">
        <v>6</v>
      </c>
      <c r="V34" s="33">
        <v>20</v>
      </c>
      <c r="W34" s="33">
        <v>8</v>
      </c>
      <c r="X34" s="33">
        <v>0</v>
      </c>
      <c r="Y34" s="33">
        <v>0</v>
      </c>
      <c r="Z34" s="106">
        <f t="shared" si="11"/>
        <v>12</v>
      </c>
      <c r="AA34" s="33">
        <v>0</v>
      </c>
      <c r="AB34" s="33">
        <v>8</v>
      </c>
      <c r="AC34" s="33">
        <v>0</v>
      </c>
      <c r="AD34" s="33">
        <v>4</v>
      </c>
      <c r="AE34" s="33">
        <v>0</v>
      </c>
      <c r="AF34" s="33">
        <v>0</v>
      </c>
      <c r="AG34" s="106">
        <f t="shared" si="7"/>
        <v>3</v>
      </c>
      <c r="AH34" s="33">
        <v>0</v>
      </c>
      <c r="AI34" s="33">
        <v>2</v>
      </c>
      <c r="AJ34" s="33">
        <v>1</v>
      </c>
      <c r="AK34" s="33">
        <v>0</v>
      </c>
      <c r="AL34" s="33">
        <v>0</v>
      </c>
      <c r="AM34" s="33">
        <v>0</v>
      </c>
      <c r="AN34" s="120">
        <f>(M34+N34)/K34</f>
        <v>0.30612244897959184</v>
      </c>
      <c r="AO34" s="120">
        <f t="shared" si="9"/>
        <v>6.1224489795918366E-2</v>
      </c>
      <c r="AP34" s="27" t="s">
        <v>93</v>
      </c>
      <c r="AQ34" s="58" t="s">
        <v>85</v>
      </c>
      <c r="AR34" s="28" t="s">
        <v>158</v>
      </c>
      <c r="AS34" s="47" t="s">
        <v>135</v>
      </c>
      <c r="AT34" s="47" t="s">
        <v>82</v>
      </c>
      <c r="AU34" s="58" t="s">
        <v>87</v>
      </c>
      <c r="AV34" s="36">
        <v>3.0981874600000001</v>
      </c>
      <c r="AW34" s="43">
        <v>3.6440000000000001</v>
      </c>
      <c r="AX34" s="43"/>
      <c r="AY34" s="43"/>
      <c r="AZ34" s="37"/>
      <c r="BA34" s="37"/>
      <c r="BB34" s="37"/>
      <c r="BC34" s="123">
        <f t="shared" si="1"/>
        <v>6.7421874600000002</v>
      </c>
      <c r="BD34" s="36" t="s">
        <v>111</v>
      </c>
      <c r="BE34" s="44"/>
      <c r="BF34" s="44"/>
      <c r="BG34" s="44"/>
      <c r="BH34" s="124">
        <f t="shared" si="2"/>
        <v>6.7421874600000002</v>
      </c>
      <c r="BI34" s="45">
        <f t="shared" si="10"/>
        <v>0.13759566244897958</v>
      </c>
      <c r="BJ34" s="39" t="s">
        <v>102</v>
      </c>
      <c r="BK34" s="136">
        <v>20</v>
      </c>
      <c r="BL34" s="137">
        <v>30</v>
      </c>
      <c r="BM34" s="137">
        <v>50</v>
      </c>
      <c r="BN34" s="137">
        <v>70</v>
      </c>
      <c r="BO34" s="137">
        <v>0</v>
      </c>
      <c r="BP34" s="137">
        <v>20</v>
      </c>
      <c r="BQ34" s="138">
        <f t="shared" si="3"/>
        <v>50</v>
      </c>
      <c r="BR34" s="138">
        <f t="shared" si="4"/>
        <v>120</v>
      </c>
      <c r="BS34" s="138">
        <f t="shared" si="5"/>
        <v>20</v>
      </c>
      <c r="BT34" s="138">
        <f t="shared" si="6"/>
        <v>190</v>
      </c>
      <c r="BU34" s="55"/>
      <c r="BV34" s="8"/>
      <c r="BW34" s="46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</row>
    <row r="35" spans="1:114" ht="13.5" customHeight="1">
      <c r="A35" s="25" t="s">
        <v>201</v>
      </c>
      <c r="B35" s="30" t="s">
        <v>202</v>
      </c>
      <c r="C35" s="28" t="s">
        <v>203</v>
      </c>
      <c r="D35" s="50" t="s">
        <v>117</v>
      </c>
      <c r="E35" s="28" t="s">
        <v>118</v>
      </c>
      <c r="F35" s="24" t="s">
        <v>108</v>
      </c>
      <c r="G35" s="28" t="s">
        <v>80</v>
      </c>
      <c r="H35" s="28" t="s">
        <v>80</v>
      </c>
      <c r="I35" s="28" t="s">
        <v>86</v>
      </c>
      <c r="J35" s="47" t="s">
        <v>140</v>
      </c>
      <c r="K35" s="109">
        <v>20</v>
      </c>
      <c r="L35" s="24">
        <v>14</v>
      </c>
      <c r="M35" s="24">
        <v>6</v>
      </c>
      <c r="N35" s="24">
        <v>0</v>
      </c>
      <c r="O35" s="106">
        <f t="shared" si="0"/>
        <v>84</v>
      </c>
      <c r="P35" s="24">
        <v>56</v>
      </c>
      <c r="Q35" s="24">
        <v>28</v>
      </c>
      <c r="R35" s="24">
        <v>0</v>
      </c>
      <c r="S35" s="106">
        <f t="shared" si="8"/>
        <v>14</v>
      </c>
      <c r="T35" s="24">
        <v>0</v>
      </c>
      <c r="U35" s="24">
        <v>6</v>
      </c>
      <c r="V35" s="24">
        <v>8</v>
      </c>
      <c r="W35" s="24">
        <v>0</v>
      </c>
      <c r="X35" s="24">
        <v>0</v>
      </c>
      <c r="Y35" s="24">
        <v>0</v>
      </c>
      <c r="Z35" s="106">
        <f t="shared" si="11"/>
        <v>6</v>
      </c>
      <c r="AA35" s="24">
        <v>0</v>
      </c>
      <c r="AB35" s="24">
        <v>4</v>
      </c>
      <c r="AC35" s="24">
        <v>0</v>
      </c>
      <c r="AD35" s="24">
        <v>2</v>
      </c>
      <c r="AE35" s="24">
        <v>0</v>
      </c>
      <c r="AF35" s="24">
        <v>0</v>
      </c>
      <c r="AG35" s="106">
        <f t="shared" si="7"/>
        <v>0</v>
      </c>
      <c r="AH35" s="33">
        <v>0</v>
      </c>
      <c r="AI35" s="33">
        <v>0</v>
      </c>
      <c r="AJ35" s="33">
        <v>0</v>
      </c>
      <c r="AK35" s="33">
        <v>0</v>
      </c>
      <c r="AL35" s="33">
        <v>0</v>
      </c>
      <c r="AM35" s="33">
        <v>0</v>
      </c>
      <c r="AN35" s="120">
        <f>(M35+N35)/K35</f>
        <v>0.3</v>
      </c>
      <c r="AO35" s="120">
        <f t="shared" si="9"/>
        <v>0</v>
      </c>
      <c r="AP35" s="27" t="s">
        <v>93</v>
      </c>
      <c r="AQ35" s="29" t="s">
        <v>85</v>
      </c>
      <c r="AR35" s="28" t="s">
        <v>86</v>
      </c>
      <c r="AS35" s="30" t="s">
        <v>140</v>
      </c>
      <c r="AT35" s="35" t="s">
        <v>94</v>
      </c>
      <c r="AU35" s="35" t="s">
        <v>119</v>
      </c>
      <c r="AV35" s="36">
        <v>0</v>
      </c>
      <c r="AW35" s="36"/>
      <c r="AX35" s="36"/>
      <c r="AY35" s="36">
        <v>1</v>
      </c>
      <c r="AZ35" s="36">
        <v>0.95899999999999996</v>
      </c>
      <c r="BA35" s="37"/>
      <c r="BB35" s="37"/>
      <c r="BC35" s="123">
        <f t="shared" si="1"/>
        <v>1.9590000000000001</v>
      </c>
      <c r="BD35" s="24" t="s">
        <v>111</v>
      </c>
      <c r="BE35" s="30"/>
      <c r="BF35" s="30"/>
      <c r="BG35" s="30"/>
      <c r="BH35" s="124">
        <f t="shared" si="2"/>
        <v>1.9590000000000001</v>
      </c>
      <c r="BI35" s="45">
        <f t="shared" si="10"/>
        <v>9.7950000000000009E-2</v>
      </c>
      <c r="BJ35" s="39" t="s">
        <v>122</v>
      </c>
      <c r="BK35" s="136">
        <v>20</v>
      </c>
      <c r="BL35" s="137">
        <v>30</v>
      </c>
      <c r="BM35" s="137">
        <v>0</v>
      </c>
      <c r="BN35" s="137">
        <v>30</v>
      </c>
      <c r="BO35" s="137">
        <v>0</v>
      </c>
      <c r="BP35" s="137">
        <v>10</v>
      </c>
      <c r="BQ35" s="138">
        <f t="shared" si="3"/>
        <v>50</v>
      </c>
      <c r="BR35" s="138">
        <f t="shared" si="4"/>
        <v>30</v>
      </c>
      <c r="BS35" s="138">
        <f t="shared" si="5"/>
        <v>10</v>
      </c>
      <c r="BT35" s="138">
        <f t="shared" si="6"/>
        <v>90</v>
      </c>
      <c r="BU35" s="35"/>
      <c r="BV35" s="8"/>
      <c r="BW35" s="46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</row>
    <row r="36" spans="1:114" ht="13.5" hidden="1" customHeight="1">
      <c r="A36" s="24" t="s">
        <v>204</v>
      </c>
      <c r="B36" s="47" t="s">
        <v>205</v>
      </c>
      <c r="C36" s="61" t="s">
        <v>206</v>
      </c>
      <c r="D36" s="50" t="s">
        <v>77</v>
      </c>
      <c r="E36" s="47" t="s">
        <v>78</v>
      </c>
      <c r="F36" s="24" t="s">
        <v>108</v>
      </c>
      <c r="G36" s="47" t="s">
        <v>91</v>
      </c>
      <c r="H36" s="47" t="s">
        <v>92</v>
      </c>
      <c r="I36" s="31" t="s">
        <v>158</v>
      </c>
      <c r="J36" s="30" t="s">
        <v>140</v>
      </c>
      <c r="K36" s="109">
        <v>40</v>
      </c>
      <c r="L36" s="24">
        <v>0</v>
      </c>
      <c r="M36" s="24">
        <v>27</v>
      </c>
      <c r="N36" s="24">
        <v>13</v>
      </c>
      <c r="O36" s="109">
        <f t="shared" si="0"/>
        <v>93</v>
      </c>
      <c r="P36" s="24">
        <v>0</v>
      </c>
      <c r="Q36" s="24">
        <v>60</v>
      </c>
      <c r="R36" s="24">
        <v>33</v>
      </c>
      <c r="S36" s="109">
        <f t="shared" si="8"/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109">
        <f t="shared" si="11"/>
        <v>27</v>
      </c>
      <c r="AA36" s="24">
        <v>21</v>
      </c>
      <c r="AB36" s="24">
        <v>6</v>
      </c>
      <c r="AC36" s="24">
        <v>0</v>
      </c>
      <c r="AD36" s="24">
        <v>0</v>
      </c>
      <c r="AE36" s="24">
        <v>0</v>
      </c>
      <c r="AF36" s="24">
        <v>0</v>
      </c>
      <c r="AG36" s="109">
        <f t="shared" si="7"/>
        <v>13</v>
      </c>
      <c r="AH36" s="24">
        <v>6</v>
      </c>
      <c r="AI36" s="24">
        <v>7</v>
      </c>
      <c r="AJ36" s="24">
        <v>0</v>
      </c>
      <c r="AK36" s="24">
        <v>0</v>
      </c>
      <c r="AL36" s="24">
        <v>0</v>
      </c>
      <c r="AM36" s="24">
        <v>0</v>
      </c>
      <c r="AN36" s="120">
        <f>(M36+N36)/K36</f>
        <v>1</v>
      </c>
      <c r="AO36" s="120">
        <f t="shared" si="9"/>
        <v>0.32500000000000001</v>
      </c>
      <c r="AP36" s="27" t="s">
        <v>93</v>
      </c>
      <c r="AQ36" s="29" t="s">
        <v>85</v>
      </c>
      <c r="AR36" s="35" t="s">
        <v>158</v>
      </c>
      <c r="AS36" s="30" t="s">
        <v>146</v>
      </c>
      <c r="AT36" s="35" t="s">
        <v>82</v>
      </c>
      <c r="AU36" s="30" t="s">
        <v>207</v>
      </c>
      <c r="AV36" s="36">
        <v>2</v>
      </c>
      <c r="AW36" s="36">
        <f>1.1406148+0.7</f>
        <v>1.8406148</v>
      </c>
      <c r="AX36" s="37"/>
      <c r="AY36" s="37"/>
      <c r="AZ36" s="37"/>
      <c r="BA36" s="37"/>
      <c r="BB36" s="37"/>
      <c r="BC36" s="123">
        <f t="shared" si="1"/>
        <v>3.8406148</v>
      </c>
      <c r="BD36" s="24" t="s">
        <v>111</v>
      </c>
      <c r="BE36" s="24"/>
      <c r="BF36" s="49"/>
      <c r="BG36" s="44"/>
      <c r="BH36" s="124">
        <f t="shared" si="2"/>
        <v>3.8406148</v>
      </c>
      <c r="BI36" s="45">
        <f t="shared" si="10"/>
        <v>9.6015370000000003E-2</v>
      </c>
      <c r="BJ36" s="39" t="s">
        <v>102</v>
      </c>
      <c r="BK36" s="136">
        <v>40</v>
      </c>
      <c r="BL36" s="137">
        <v>20</v>
      </c>
      <c r="BM36" s="137">
        <v>80</v>
      </c>
      <c r="BN36" s="137">
        <v>30</v>
      </c>
      <c r="BO36" s="137">
        <v>20</v>
      </c>
      <c r="BP36" s="137">
        <v>30</v>
      </c>
      <c r="BQ36" s="138">
        <f t="shared" si="3"/>
        <v>60</v>
      </c>
      <c r="BR36" s="138">
        <f t="shared" si="4"/>
        <v>110</v>
      </c>
      <c r="BS36" s="138">
        <f t="shared" si="5"/>
        <v>50</v>
      </c>
      <c r="BT36" s="138">
        <f t="shared" si="6"/>
        <v>220</v>
      </c>
      <c r="BU36" s="55"/>
      <c r="BV36" s="8"/>
      <c r="BW36" s="46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</row>
    <row r="37" spans="1:114" ht="13.5" hidden="1" customHeight="1">
      <c r="A37" s="25" t="s">
        <v>208</v>
      </c>
      <c r="B37" s="29" t="s">
        <v>209</v>
      </c>
      <c r="C37" s="28" t="s">
        <v>206</v>
      </c>
      <c r="D37" s="29" t="s">
        <v>77</v>
      </c>
      <c r="E37" s="28" t="s">
        <v>78</v>
      </c>
      <c r="F37" s="25" t="s">
        <v>108</v>
      </c>
      <c r="G37" s="27" t="s">
        <v>91</v>
      </c>
      <c r="H37" s="27" t="s">
        <v>92</v>
      </c>
      <c r="I37" s="56" t="s">
        <v>210</v>
      </c>
      <c r="J37" s="28" t="s">
        <v>121</v>
      </c>
      <c r="K37" s="112">
        <v>45</v>
      </c>
      <c r="L37" s="33">
        <v>15</v>
      </c>
      <c r="M37" s="33">
        <v>18</v>
      </c>
      <c r="N37" s="33">
        <v>12</v>
      </c>
      <c r="O37" s="106">
        <f t="shared" si="0"/>
        <v>163</v>
      </c>
      <c r="P37" s="53">
        <v>90</v>
      </c>
      <c r="Q37" s="33">
        <v>43</v>
      </c>
      <c r="R37" s="33">
        <v>30</v>
      </c>
      <c r="S37" s="107">
        <f t="shared" si="8"/>
        <v>15</v>
      </c>
      <c r="T37" s="33">
        <v>0</v>
      </c>
      <c r="U37" s="53">
        <v>0</v>
      </c>
      <c r="V37" s="33">
        <v>15</v>
      </c>
      <c r="W37" s="33">
        <v>0</v>
      </c>
      <c r="X37" s="33">
        <v>0</v>
      </c>
      <c r="Y37" s="33">
        <v>0</v>
      </c>
      <c r="Z37" s="106">
        <f t="shared" si="11"/>
        <v>18</v>
      </c>
      <c r="AA37" s="33">
        <v>11</v>
      </c>
      <c r="AB37" s="33">
        <v>7</v>
      </c>
      <c r="AC37" s="33">
        <v>0</v>
      </c>
      <c r="AD37" s="33">
        <v>0</v>
      </c>
      <c r="AE37" s="33">
        <v>0</v>
      </c>
      <c r="AF37" s="33">
        <v>0</v>
      </c>
      <c r="AG37" s="106">
        <f t="shared" si="7"/>
        <v>12</v>
      </c>
      <c r="AH37" s="33">
        <v>6</v>
      </c>
      <c r="AI37" s="33">
        <v>6</v>
      </c>
      <c r="AJ37" s="33">
        <v>0</v>
      </c>
      <c r="AK37" s="33">
        <v>0</v>
      </c>
      <c r="AL37" s="33">
        <v>0</v>
      </c>
      <c r="AM37" s="33">
        <v>0</v>
      </c>
      <c r="AN37" s="120">
        <f>(Z37+AG37)/K37</f>
        <v>0.66666666666666663</v>
      </c>
      <c r="AO37" s="120">
        <f t="shared" si="9"/>
        <v>0.26666666666666666</v>
      </c>
      <c r="AP37" s="27" t="s">
        <v>93</v>
      </c>
      <c r="AQ37" s="35" t="s">
        <v>85</v>
      </c>
      <c r="AR37" s="30" t="s">
        <v>210</v>
      </c>
      <c r="AS37" s="28" t="s">
        <v>134</v>
      </c>
      <c r="AT37" s="27" t="s">
        <v>82</v>
      </c>
      <c r="AU37" s="28" t="s">
        <v>101</v>
      </c>
      <c r="AV37" s="36">
        <v>3.627094</v>
      </c>
      <c r="AW37" s="37"/>
      <c r="AX37" s="37"/>
      <c r="AY37" s="37"/>
      <c r="AZ37" s="37"/>
      <c r="BA37" s="36"/>
      <c r="BB37" s="37"/>
      <c r="BC37" s="123">
        <f t="shared" si="1"/>
        <v>3.627094</v>
      </c>
      <c r="BD37" s="24" t="s">
        <v>111</v>
      </c>
      <c r="BE37" s="24"/>
      <c r="BF37" s="24"/>
      <c r="BG37" s="49">
        <v>0.20524999999999999</v>
      </c>
      <c r="BH37" s="124">
        <f t="shared" si="2"/>
        <v>3.832344</v>
      </c>
      <c r="BI37" s="45">
        <f t="shared" si="10"/>
        <v>8.5163199999999994E-2</v>
      </c>
      <c r="BJ37" s="39" t="s">
        <v>102</v>
      </c>
      <c r="BK37" s="136">
        <v>40</v>
      </c>
      <c r="BL37" s="137">
        <v>20</v>
      </c>
      <c r="BM37" s="137">
        <v>80</v>
      </c>
      <c r="BN37" s="137">
        <v>70</v>
      </c>
      <c r="BO37" s="137">
        <v>20</v>
      </c>
      <c r="BP37" s="137">
        <v>30</v>
      </c>
      <c r="BQ37" s="138">
        <f t="shared" si="3"/>
        <v>60</v>
      </c>
      <c r="BR37" s="138">
        <f t="shared" si="4"/>
        <v>150</v>
      </c>
      <c r="BS37" s="138">
        <f t="shared" si="5"/>
        <v>50</v>
      </c>
      <c r="BT37" s="138">
        <f t="shared" si="6"/>
        <v>260</v>
      </c>
      <c r="BU37" s="55"/>
      <c r="BV37" s="8"/>
      <c r="BW37" s="46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</row>
    <row r="38" spans="1:114" ht="13.5" hidden="1" customHeight="1">
      <c r="A38" s="25" t="s">
        <v>211</v>
      </c>
      <c r="B38" s="50" t="s">
        <v>212</v>
      </c>
      <c r="C38" s="29" t="s">
        <v>206</v>
      </c>
      <c r="D38" s="29" t="s">
        <v>77</v>
      </c>
      <c r="E38" s="28" t="s">
        <v>78</v>
      </c>
      <c r="F38" s="25" t="s">
        <v>79</v>
      </c>
      <c r="G38" s="27" t="s">
        <v>92</v>
      </c>
      <c r="H38" s="27" t="s">
        <v>92</v>
      </c>
      <c r="I38" s="56" t="s">
        <v>213</v>
      </c>
      <c r="J38" s="28" t="s">
        <v>99</v>
      </c>
      <c r="K38" s="107">
        <v>85</v>
      </c>
      <c r="L38" s="33">
        <v>66</v>
      </c>
      <c r="M38" s="33">
        <v>13</v>
      </c>
      <c r="N38" s="33">
        <v>6</v>
      </c>
      <c r="O38" s="107">
        <f t="shared" si="0"/>
        <v>453</v>
      </c>
      <c r="P38" s="33">
        <v>333</v>
      </c>
      <c r="Q38" s="33">
        <v>94</v>
      </c>
      <c r="R38" s="33">
        <v>26</v>
      </c>
      <c r="S38" s="107">
        <f t="shared" si="8"/>
        <v>66</v>
      </c>
      <c r="T38" s="33">
        <v>0</v>
      </c>
      <c r="U38" s="33">
        <v>25</v>
      </c>
      <c r="V38" s="33">
        <v>27</v>
      </c>
      <c r="W38" s="33">
        <v>14</v>
      </c>
      <c r="X38" s="33">
        <v>0</v>
      </c>
      <c r="Y38" s="33">
        <v>0</v>
      </c>
      <c r="Z38" s="106">
        <f t="shared" si="11"/>
        <v>13</v>
      </c>
      <c r="AA38" s="33">
        <v>0</v>
      </c>
      <c r="AB38" s="33">
        <v>1</v>
      </c>
      <c r="AC38" s="33">
        <v>2</v>
      </c>
      <c r="AD38" s="33">
        <v>0</v>
      </c>
      <c r="AE38" s="33">
        <v>10</v>
      </c>
      <c r="AF38" s="33">
        <v>0</v>
      </c>
      <c r="AG38" s="106">
        <f t="shared" si="7"/>
        <v>6</v>
      </c>
      <c r="AH38" s="33">
        <v>0</v>
      </c>
      <c r="AI38" s="33">
        <v>4</v>
      </c>
      <c r="AJ38" s="33">
        <v>2</v>
      </c>
      <c r="AK38" s="33">
        <v>0</v>
      </c>
      <c r="AL38" s="33">
        <v>0</v>
      </c>
      <c r="AM38" s="33">
        <v>0</v>
      </c>
      <c r="AN38" s="120">
        <f>(Z38+AG38)/K38</f>
        <v>0.22352941176470589</v>
      </c>
      <c r="AO38" s="120">
        <f t="shared" si="9"/>
        <v>7.0588235294117646E-2</v>
      </c>
      <c r="AP38" s="27" t="s">
        <v>93</v>
      </c>
      <c r="AQ38" s="27" t="s">
        <v>85</v>
      </c>
      <c r="AR38" s="27" t="s">
        <v>214</v>
      </c>
      <c r="AS38" s="27" t="s">
        <v>99</v>
      </c>
      <c r="AT38" s="35" t="s">
        <v>100</v>
      </c>
      <c r="AU38" s="27" t="s">
        <v>83</v>
      </c>
      <c r="AV38" s="36">
        <v>7.6645485000000004</v>
      </c>
      <c r="AW38" s="43"/>
      <c r="AX38" s="43"/>
      <c r="AY38" s="43"/>
      <c r="AZ38" s="37"/>
      <c r="BA38" s="37"/>
      <c r="BB38" s="37"/>
      <c r="BC38" s="123">
        <f t="shared" si="1"/>
        <v>7.6645485000000004</v>
      </c>
      <c r="BD38" s="36" t="s">
        <v>111</v>
      </c>
      <c r="BE38" s="44"/>
      <c r="BF38" s="44"/>
      <c r="BG38" s="44"/>
      <c r="BH38" s="124">
        <f t="shared" si="2"/>
        <v>7.6645485000000004</v>
      </c>
      <c r="BI38" s="45">
        <f t="shared" si="10"/>
        <v>9.0171158823529413E-2</v>
      </c>
      <c r="BJ38" s="39" t="s">
        <v>102</v>
      </c>
      <c r="BK38" s="136">
        <v>40</v>
      </c>
      <c r="BL38" s="137">
        <v>20</v>
      </c>
      <c r="BM38" s="137">
        <v>80</v>
      </c>
      <c r="BN38" s="137">
        <v>70</v>
      </c>
      <c r="BO38" s="137">
        <v>0</v>
      </c>
      <c r="BP38" s="137">
        <v>10</v>
      </c>
      <c r="BQ38" s="138">
        <f t="shared" si="3"/>
        <v>60</v>
      </c>
      <c r="BR38" s="138">
        <f t="shared" si="4"/>
        <v>150</v>
      </c>
      <c r="BS38" s="138">
        <f t="shared" si="5"/>
        <v>10</v>
      </c>
      <c r="BT38" s="138">
        <f t="shared" si="6"/>
        <v>220</v>
      </c>
      <c r="BU38" s="27"/>
      <c r="BV38" s="8"/>
      <c r="BW38" s="46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</row>
    <row r="39" spans="1:114" ht="13.5" hidden="1" customHeight="1">
      <c r="A39" s="24" t="s">
        <v>215</v>
      </c>
      <c r="B39" s="29" t="s">
        <v>216</v>
      </c>
      <c r="C39" s="29" t="s">
        <v>206</v>
      </c>
      <c r="D39" s="29" t="s">
        <v>77</v>
      </c>
      <c r="E39" s="28" t="s">
        <v>78</v>
      </c>
      <c r="F39" s="24" t="s">
        <v>79</v>
      </c>
      <c r="G39" s="35" t="s">
        <v>80</v>
      </c>
      <c r="H39" s="27" t="s">
        <v>81</v>
      </c>
      <c r="I39" s="31" t="s">
        <v>109</v>
      </c>
      <c r="J39" s="28" t="s">
        <v>146</v>
      </c>
      <c r="K39" s="109">
        <v>0</v>
      </c>
      <c r="L39" s="33">
        <v>53</v>
      </c>
      <c r="M39" s="33">
        <v>0</v>
      </c>
      <c r="N39" s="24">
        <v>0</v>
      </c>
      <c r="O39" s="106">
        <f t="shared" si="0"/>
        <v>231</v>
      </c>
      <c r="P39" s="24">
        <v>231</v>
      </c>
      <c r="Q39" s="24">
        <v>0</v>
      </c>
      <c r="R39" s="24">
        <v>0</v>
      </c>
      <c r="S39" s="106">
        <v>0</v>
      </c>
      <c r="T39" s="24">
        <v>8</v>
      </c>
      <c r="U39" s="24">
        <v>34</v>
      </c>
      <c r="V39" s="24">
        <v>8</v>
      </c>
      <c r="W39" s="24">
        <v>1</v>
      </c>
      <c r="X39" s="24">
        <v>2</v>
      </c>
      <c r="Y39" s="24">
        <v>0</v>
      </c>
      <c r="Z39" s="106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106">
        <f t="shared" si="7"/>
        <v>0</v>
      </c>
      <c r="AH39" s="24">
        <v>0</v>
      </c>
      <c r="AI39" s="24">
        <v>0</v>
      </c>
      <c r="AJ39" s="24">
        <v>0</v>
      </c>
      <c r="AK39" s="24">
        <v>0</v>
      </c>
      <c r="AL39" s="24">
        <v>0</v>
      </c>
      <c r="AM39" s="24">
        <v>0</v>
      </c>
      <c r="AN39" s="120">
        <f>(M39+N39)/BV39</f>
        <v>0</v>
      </c>
      <c r="AO39" s="120">
        <f>N39/BV39</f>
        <v>0</v>
      </c>
      <c r="AP39" s="27" t="s">
        <v>84</v>
      </c>
      <c r="AQ39" s="29" t="s">
        <v>85</v>
      </c>
      <c r="AR39" s="28" t="s">
        <v>109</v>
      </c>
      <c r="AS39" s="27" t="s">
        <v>146</v>
      </c>
      <c r="AT39" s="28" t="s">
        <v>120</v>
      </c>
      <c r="AU39" s="27" t="s">
        <v>134</v>
      </c>
      <c r="AV39" s="36">
        <v>0.64834700000000001</v>
      </c>
      <c r="AW39" s="43"/>
      <c r="AX39" s="36"/>
      <c r="AY39" s="36"/>
      <c r="AZ39" s="36">
        <v>2.9569999999999999</v>
      </c>
      <c r="BA39" s="43">
        <v>1.3360000000000001</v>
      </c>
      <c r="BB39" s="36"/>
      <c r="BC39" s="123">
        <f t="shared" si="1"/>
        <v>4.9413470000000004</v>
      </c>
      <c r="BD39" s="24"/>
      <c r="BE39" s="24"/>
      <c r="BF39" s="24"/>
      <c r="BG39" s="24"/>
      <c r="BH39" s="124">
        <f t="shared" si="2"/>
        <v>4.9413470000000004</v>
      </c>
      <c r="BI39" s="45">
        <f>BH39/BV39</f>
        <v>9.3232962264150954E-2</v>
      </c>
      <c r="BJ39" s="39" t="s">
        <v>102</v>
      </c>
      <c r="BK39" s="136">
        <v>40</v>
      </c>
      <c r="BL39" s="137">
        <v>20</v>
      </c>
      <c r="BM39" s="137">
        <v>60</v>
      </c>
      <c r="BN39" s="137">
        <v>70</v>
      </c>
      <c r="BO39" s="137">
        <v>20</v>
      </c>
      <c r="BP39" s="137">
        <v>20</v>
      </c>
      <c r="BQ39" s="138">
        <f t="shared" si="3"/>
        <v>60</v>
      </c>
      <c r="BR39" s="138">
        <f t="shared" si="4"/>
        <v>130</v>
      </c>
      <c r="BS39" s="138">
        <f t="shared" si="5"/>
        <v>40</v>
      </c>
      <c r="BT39" s="138">
        <f t="shared" si="6"/>
        <v>230</v>
      </c>
      <c r="BU39" s="28" t="s">
        <v>217</v>
      </c>
      <c r="BV39" s="202">
        <v>53</v>
      </c>
      <c r="BW39" s="46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</row>
    <row r="40" spans="1:114" ht="13.5" hidden="1" customHeight="1">
      <c r="A40" s="25" t="s">
        <v>218</v>
      </c>
      <c r="B40" s="30" t="s">
        <v>219</v>
      </c>
      <c r="C40" s="30" t="s">
        <v>206</v>
      </c>
      <c r="D40" s="30" t="s">
        <v>77</v>
      </c>
      <c r="E40" s="28" t="s">
        <v>78</v>
      </c>
      <c r="F40" s="24" t="s">
        <v>79</v>
      </c>
      <c r="G40" s="47" t="s">
        <v>80</v>
      </c>
      <c r="H40" s="28" t="s">
        <v>80</v>
      </c>
      <c r="I40" s="28" t="s">
        <v>109</v>
      </c>
      <c r="J40" s="28" t="s">
        <v>121</v>
      </c>
      <c r="K40" s="112">
        <v>0</v>
      </c>
      <c r="L40" s="24">
        <v>37</v>
      </c>
      <c r="M40" s="24">
        <v>18</v>
      </c>
      <c r="N40" s="33">
        <v>3</v>
      </c>
      <c r="O40" s="106">
        <f t="shared" si="0"/>
        <v>221</v>
      </c>
      <c r="P40" s="33">
        <v>147</v>
      </c>
      <c r="Q40" s="33">
        <v>61</v>
      </c>
      <c r="R40" s="33">
        <v>13</v>
      </c>
      <c r="S40" s="106">
        <v>0</v>
      </c>
      <c r="T40" s="33">
        <v>8</v>
      </c>
      <c r="U40" s="33">
        <v>18</v>
      </c>
      <c r="V40" s="33">
        <v>9</v>
      </c>
      <c r="W40" s="33">
        <v>2</v>
      </c>
      <c r="X40" s="33">
        <v>0</v>
      </c>
      <c r="Y40" s="33">
        <v>0</v>
      </c>
      <c r="Z40" s="106">
        <v>0</v>
      </c>
      <c r="AA40" s="33">
        <v>8</v>
      </c>
      <c r="AB40" s="33">
        <v>8</v>
      </c>
      <c r="AC40" s="33">
        <v>1</v>
      </c>
      <c r="AD40" s="33">
        <v>0</v>
      </c>
      <c r="AE40" s="33">
        <v>1</v>
      </c>
      <c r="AF40" s="33">
        <v>0</v>
      </c>
      <c r="AG40" s="106">
        <v>0</v>
      </c>
      <c r="AH40" s="24">
        <v>0</v>
      </c>
      <c r="AI40" s="24">
        <v>2</v>
      </c>
      <c r="AJ40" s="24">
        <v>1</v>
      </c>
      <c r="AK40" s="24">
        <v>0</v>
      </c>
      <c r="AL40" s="24">
        <v>0</v>
      </c>
      <c r="AM40" s="24">
        <v>0</v>
      </c>
      <c r="AN40" s="120">
        <f>(M40+N40)/BV40</f>
        <v>0.36206896551724138</v>
      </c>
      <c r="AO40" s="120">
        <f>N40/BV40</f>
        <v>5.1724137931034482E-2</v>
      </c>
      <c r="AP40" s="27" t="s">
        <v>93</v>
      </c>
      <c r="AQ40" s="30" t="s">
        <v>85</v>
      </c>
      <c r="AR40" s="28" t="s">
        <v>109</v>
      </c>
      <c r="AS40" s="27" t="s">
        <v>119</v>
      </c>
      <c r="AT40" s="28" t="s">
        <v>128</v>
      </c>
      <c r="AU40" s="28" t="s">
        <v>135</v>
      </c>
      <c r="AV40" s="36">
        <v>0.69637300000000002</v>
      </c>
      <c r="AW40" s="36"/>
      <c r="AX40" s="36"/>
      <c r="AY40" s="36"/>
      <c r="AZ40" s="36">
        <v>0.3</v>
      </c>
      <c r="BA40" s="36">
        <v>3.7</v>
      </c>
      <c r="BB40" s="36"/>
      <c r="BC40" s="123">
        <f t="shared" si="1"/>
        <v>4.6963730000000004</v>
      </c>
      <c r="BD40" s="36"/>
      <c r="BE40" s="49"/>
      <c r="BF40" s="49"/>
      <c r="BG40" s="49"/>
      <c r="BH40" s="124">
        <f t="shared" si="2"/>
        <v>4.6963730000000004</v>
      </c>
      <c r="BI40" s="45">
        <f>BH40/BV40</f>
        <v>8.0971948275862071E-2</v>
      </c>
      <c r="BJ40" s="39" t="s">
        <v>102</v>
      </c>
      <c r="BK40" s="136">
        <v>40</v>
      </c>
      <c r="BL40" s="137">
        <v>20</v>
      </c>
      <c r="BM40" s="137">
        <v>60</v>
      </c>
      <c r="BN40" s="137">
        <v>70</v>
      </c>
      <c r="BO40" s="137">
        <v>20</v>
      </c>
      <c r="BP40" s="137">
        <v>20</v>
      </c>
      <c r="BQ40" s="138">
        <f t="shared" si="3"/>
        <v>60</v>
      </c>
      <c r="BR40" s="138">
        <f t="shared" si="4"/>
        <v>130</v>
      </c>
      <c r="BS40" s="138">
        <f t="shared" si="5"/>
        <v>40</v>
      </c>
      <c r="BT40" s="138">
        <f t="shared" si="6"/>
        <v>230</v>
      </c>
      <c r="BU40" s="27" t="s">
        <v>220</v>
      </c>
      <c r="BV40" s="202">
        <v>58</v>
      </c>
      <c r="BW40" s="46"/>
      <c r="BX40" s="8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7"/>
      <c r="CN40" s="57"/>
      <c r="CO40" s="57"/>
      <c r="CP40" s="57"/>
      <c r="CQ40" s="57"/>
      <c r="CR40" s="57"/>
      <c r="CS40" s="57"/>
      <c r="CT40" s="57"/>
      <c r="CU40" s="57"/>
      <c r="CV40" s="57"/>
      <c r="CW40" s="57"/>
      <c r="CX40" s="57"/>
      <c r="CY40" s="57"/>
      <c r="CZ40" s="57"/>
      <c r="DA40" s="57"/>
      <c r="DB40" s="57"/>
      <c r="DC40" s="57"/>
      <c r="DD40" s="57"/>
      <c r="DE40" s="57"/>
      <c r="DF40" s="57"/>
      <c r="DG40" s="57"/>
      <c r="DH40" s="57"/>
      <c r="DI40" s="57"/>
      <c r="DJ40" s="57"/>
    </row>
    <row r="41" spans="1:114" ht="13.5" hidden="1" customHeight="1">
      <c r="A41" s="24" t="s">
        <v>221</v>
      </c>
      <c r="B41" s="58" t="s">
        <v>222</v>
      </c>
      <c r="C41" s="28" t="s">
        <v>206</v>
      </c>
      <c r="D41" s="29" t="s">
        <v>77</v>
      </c>
      <c r="E41" s="28" t="s">
        <v>78</v>
      </c>
      <c r="F41" s="24" t="s">
        <v>79</v>
      </c>
      <c r="G41" s="28" t="s">
        <v>91</v>
      </c>
      <c r="H41" s="28" t="s">
        <v>92</v>
      </c>
      <c r="I41" s="31" t="s">
        <v>158</v>
      </c>
      <c r="J41" s="47" t="s">
        <v>140</v>
      </c>
      <c r="K41" s="106">
        <v>12</v>
      </c>
      <c r="L41" s="33">
        <v>10</v>
      </c>
      <c r="M41" s="33">
        <v>2</v>
      </c>
      <c r="N41" s="33">
        <v>0</v>
      </c>
      <c r="O41" s="106">
        <f t="shared" si="0"/>
        <v>54</v>
      </c>
      <c r="P41" s="33">
        <v>46</v>
      </c>
      <c r="Q41" s="33">
        <v>8</v>
      </c>
      <c r="R41" s="33">
        <v>0</v>
      </c>
      <c r="S41" s="107">
        <f t="shared" ref="S41:S57" si="12">SUM(T41:Y41)</f>
        <v>10</v>
      </c>
      <c r="T41" s="33">
        <v>0</v>
      </c>
      <c r="U41" s="33">
        <v>4</v>
      </c>
      <c r="V41" s="33">
        <v>6</v>
      </c>
      <c r="W41" s="33">
        <v>0</v>
      </c>
      <c r="X41" s="33">
        <v>0</v>
      </c>
      <c r="Y41" s="33">
        <v>0</v>
      </c>
      <c r="Z41" s="106">
        <f t="shared" ref="Z41:Z59" si="13">SUM(AA41:AF41)</f>
        <v>2</v>
      </c>
      <c r="AA41" s="33">
        <v>0</v>
      </c>
      <c r="AB41" s="33">
        <v>2</v>
      </c>
      <c r="AC41" s="33">
        <v>0</v>
      </c>
      <c r="AD41" s="33">
        <v>0</v>
      </c>
      <c r="AE41" s="33">
        <v>0</v>
      </c>
      <c r="AF41" s="33">
        <v>0</v>
      </c>
      <c r="AG41" s="106">
        <f t="shared" ref="AG41:AG59" si="14">SUM(AH41:AM41)</f>
        <v>0</v>
      </c>
      <c r="AH41" s="33">
        <v>0</v>
      </c>
      <c r="AI41" s="33">
        <v>0</v>
      </c>
      <c r="AJ41" s="33">
        <v>0</v>
      </c>
      <c r="AK41" s="33">
        <v>0</v>
      </c>
      <c r="AL41" s="33">
        <v>0</v>
      </c>
      <c r="AM41" s="33">
        <v>0</v>
      </c>
      <c r="AN41" s="120">
        <f>(Z41+AG41)/K41</f>
        <v>0.16666666666666666</v>
      </c>
      <c r="AO41" s="120">
        <f t="shared" ref="AO41:AO59" si="15">N41/K41</f>
        <v>0</v>
      </c>
      <c r="AP41" s="27" t="s">
        <v>93</v>
      </c>
      <c r="AQ41" s="28" t="s">
        <v>85</v>
      </c>
      <c r="AR41" s="31" t="s">
        <v>158</v>
      </c>
      <c r="AS41" s="47" t="s">
        <v>140</v>
      </c>
      <c r="AT41" s="31" t="s">
        <v>100</v>
      </c>
      <c r="AU41" s="47" t="s">
        <v>83</v>
      </c>
      <c r="AV41" s="36">
        <v>1.27312713</v>
      </c>
      <c r="AW41" s="43"/>
      <c r="AX41" s="43"/>
      <c r="AY41" s="43"/>
      <c r="AZ41" s="37"/>
      <c r="BA41" s="37"/>
      <c r="BB41" s="37"/>
      <c r="BC41" s="123">
        <f t="shared" si="1"/>
        <v>1.27312713</v>
      </c>
      <c r="BD41" s="36" t="s">
        <v>111</v>
      </c>
      <c r="BE41" s="44"/>
      <c r="BF41" s="44"/>
      <c r="BG41" s="44"/>
      <c r="BH41" s="124">
        <f t="shared" si="2"/>
        <v>1.27312713</v>
      </c>
      <c r="BI41" s="45">
        <f t="shared" ref="BI41:BI71" si="16">BH41/K41</f>
        <v>0.1060939275</v>
      </c>
      <c r="BJ41" s="39" t="s">
        <v>88</v>
      </c>
      <c r="BK41" s="136">
        <v>40</v>
      </c>
      <c r="BL41" s="137">
        <v>20</v>
      </c>
      <c r="BM41" s="137">
        <v>30</v>
      </c>
      <c r="BN41" s="137">
        <v>30</v>
      </c>
      <c r="BO41" s="137">
        <v>20</v>
      </c>
      <c r="BP41" s="137">
        <v>10</v>
      </c>
      <c r="BQ41" s="138">
        <f t="shared" si="3"/>
        <v>60</v>
      </c>
      <c r="BR41" s="138">
        <f t="shared" si="4"/>
        <v>60</v>
      </c>
      <c r="BS41" s="138">
        <f t="shared" si="5"/>
        <v>30</v>
      </c>
      <c r="BT41" s="138">
        <f t="shared" si="6"/>
        <v>150</v>
      </c>
      <c r="BU41" s="55"/>
      <c r="BV41" s="8"/>
      <c r="BW41" s="46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</row>
    <row r="42" spans="1:114" ht="13.5" hidden="1" customHeight="1">
      <c r="A42" s="24" t="s">
        <v>223</v>
      </c>
      <c r="B42" s="47" t="s">
        <v>224</v>
      </c>
      <c r="C42" s="30" t="s">
        <v>206</v>
      </c>
      <c r="D42" s="30" t="s">
        <v>77</v>
      </c>
      <c r="E42" s="28" t="s">
        <v>78</v>
      </c>
      <c r="F42" s="24" t="s">
        <v>79</v>
      </c>
      <c r="G42" s="47" t="s">
        <v>80</v>
      </c>
      <c r="H42" s="28" t="s">
        <v>80</v>
      </c>
      <c r="I42" s="31" t="s">
        <v>82</v>
      </c>
      <c r="J42" s="47" t="s">
        <v>110</v>
      </c>
      <c r="K42" s="109">
        <v>23</v>
      </c>
      <c r="L42" s="24">
        <v>17</v>
      </c>
      <c r="M42" s="24">
        <v>6</v>
      </c>
      <c r="N42" s="24">
        <v>0</v>
      </c>
      <c r="O42" s="106">
        <v>91</v>
      </c>
      <c r="P42" s="24">
        <v>71</v>
      </c>
      <c r="Q42" s="24">
        <v>20</v>
      </c>
      <c r="R42" s="24">
        <v>0</v>
      </c>
      <c r="S42" s="106">
        <f t="shared" si="12"/>
        <v>17</v>
      </c>
      <c r="T42" s="24">
        <v>2</v>
      </c>
      <c r="U42" s="24">
        <v>10</v>
      </c>
      <c r="V42" s="24">
        <v>3</v>
      </c>
      <c r="W42" s="24">
        <v>2</v>
      </c>
      <c r="X42" s="24">
        <v>0</v>
      </c>
      <c r="Y42" s="24">
        <v>0</v>
      </c>
      <c r="Z42" s="106">
        <f t="shared" si="13"/>
        <v>6</v>
      </c>
      <c r="AA42" s="24">
        <v>2</v>
      </c>
      <c r="AB42" s="24">
        <v>4</v>
      </c>
      <c r="AC42" s="24">
        <v>0</v>
      </c>
      <c r="AD42" s="24">
        <v>0</v>
      </c>
      <c r="AE42" s="24">
        <v>0</v>
      </c>
      <c r="AF42" s="24">
        <v>0</v>
      </c>
      <c r="AG42" s="106">
        <f t="shared" si="14"/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24">
        <v>0</v>
      </c>
      <c r="AN42" s="120">
        <f>(M42+N42)/K42</f>
        <v>0.2608695652173913</v>
      </c>
      <c r="AO42" s="120">
        <f t="shared" si="15"/>
        <v>0</v>
      </c>
      <c r="AP42" s="27" t="s">
        <v>93</v>
      </c>
      <c r="AQ42" s="27" t="s">
        <v>85</v>
      </c>
      <c r="AR42" s="35" t="s">
        <v>82</v>
      </c>
      <c r="AS42" s="28" t="s">
        <v>110</v>
      </c>
      <c r="AT42" s="35" t="s">
        <v>109</v>
      </c>
      <c r="AU42" s="28" t="s">
        <v>87</v>
      </c>
      <c r="AV42" s="36">
        <v>0</v>
      </c>
      <c r="AW42" s="36"/>
      <c r="AX42" s="36">
        <v>2.7829999999999999</v>
      </c>
      <c r="AY42" s="37"/>
      <c r="AZ42" s="37"/>
      <c r="BA42" s="37"/>
      <c r="BB42" s="37"/>
      <c r="BC42" s="123">
        <f t="shared" si="1"/>
        <v>2.7829999999999999</v>
      </c>
      <c r="BD42" s="24"/>
      <c r="BE42" s="49"/>
      <c r="BF42" s="49"/>
      <c r="BG42" s="44"/>
      <c r="BH42" s="124">
        <f t="shared" si="2"/>
        <v>2.7829999999999999</v>
      </c>
      <c r="BI42" s="45">
        <f t="shared" si="16"/>
        <v>0.121</v>
      </c>
      <c r="BJ42" s="39" t="s">
        <v>88</v>
      </c>
      <c r="BK42" s="136">
        <v>40</v>
      </c>
      <c r="BL42" s="137">
        <v>20</v>
      </c>
      <c r="BM42" s="137">
        <v>10</v>
      </c>
      <c r="BN42" s="137">
        <v>30</v>
      </c>
      <c r="BO42" s="137">
        <v>20</v>
      </c>
      <c r="BP42" s="137">
        <v>20</v>
      </c>
      <c r="BQ42" s="138">
        <f t="shared" si="3"/>
        <v>60</v>
      </c>
      <c r="BR42" s="138">
        <f t="shared" si="4"/>
        <v>40</v>
      </c>
      <c r="BS42" s="138">
        <f t="shared" si="5"/>
        <v>40</v>
      </c>
      <c r="BT42" s="138">
        <f t="shared" si="6"/>
        <v>140</v>
      </c>
      <c r="BU42" s="55"/>
      <c r="BV42" s="8"/>
      <c r="BW42" s="46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</row>
    <row r="43" spans="1:114" ht="13.5" hidden="1" customHeight="1">
      <c r="A43" s="24" t="s">
        <v>225</v>
      </c>
      <c r="B43" s="58" t="s">
        <v>226</v>
      </c>
      <c r="C43" s="58" t="s">
        <v>206</v>
      </c>
      <c r="D43" s="100" t="s">
        <v>77</v>
      </c>
      <c r="E43" s="65" t="s">
        <v>78</v>
      </c>
      <c r="F43" s="60" t="s">
        <v>79</v>
      </c>
      <c r="G43" s="47" t="s">
        <v>91</v>
      </c>
      <c r="H43" s="47" t="s">
        <v>92</v>
      </c>
      <c r="I43" s="31" t="s">
        <v>158</v>
      </c>
      <c r="J43" s="47" t="s">
        <v>83</v>
      </c>
      <c r="K43" s="109">
        <v>41</v>
      </c>
      <c r="L43" s="24">
        <v>30</v>
      </c>
      <c r="M43" s="24">
        <v>7</v>
      </c>
      <c r="N43" s="24">
        <v>4</v>
      </c>
      <c r="O43" s="106">
        <f>SUM(P43:R43)</f>
        <v>196</v>
      </c>
      <c r="P43" s="24">
        <v>126</v>
      </c>
      <c r="Q43" s="24">
        <v>54</v>
      </c>
      <c r="R43" s="24">
        <v>16</v>
      </c>
      <c r="S43" s="109">
        <f t="shared" si="12"/>
        <v>30</v>
      </c>
      <c r="T43" s="24">
        <v>0</v>
      </c>
      <c r="U43" s="24">
        <v>24</v>
      </c>
      <c r="V43" s="24">
        <v>6</v>
      </c>
      <c r="W43" s="24">
        <v>0</v>
      </c>
      <c r="X43" s="24">
        <v>0</v>
      </c>
      <c r="Y43" s="24">
        <v>0</v>
      </c>
      <c r="Z43" s="119">
        <f t="shared" si="13"/>
        <v>7</v>
      </c>
      <c r="AA43" s="24">
        <v>0</v>
      </c>
      <c r="AB43" s="24">
        <v>0</v>
      </c>
      <c r="AC43" s="24">
        <v>0</v>
      </c>
      <c r="AD43" s="24">
        <v>1</v>
      </c>
      <c r="AE43" s="24">
        <v>6</v>
      </c>
      <c r="AF43" s="24">
        <v>0</v>
      </c>
      <c r="AG43" s="106">
        <f t="shared" si="14"/>
        <v>4</v>
      </c>
      <c r="AH43" s="24">
        <v>0</v>
      </c>
      <c r="AI43" s="24">
        <v>4</v>
      </c>
      <c r="AJ43" s="24">
        <v>0</v>
      </c>
      <c r="AK43" s="24">
        <v>0</v>
      </c>
      <c r="AL43" s="24">
        <v>0</v>
      </c>
      <c r="AM43" s="24">
        <v>0</v>
      </c>
      <c r="AN43" s="120">
        <f>(Z43+AG43)/K43</f>
        <v>0.26829268292682928</v>
      </c>
      <c r="AO43" s="120">
        <f t="shared" si="15"/>
        <v>9.7560975609756101E-2</v>
      </c>
      <c r="AP43" s="27" t="s">
        <v>93</v>
      </c>
      <c r="AQ43" s="27" t="s">
        <v>85</v>
      </c>
      <c r="AR43" s="35" t="s">
        <v>158</v>
      </c>
      <c r="AS43" s="28" t="s">
        <v>140</v>
      </c>
      <c r="AT43" s="35" t="s">
        <v>82</v>
      </c>
      <c r="AU43" s="28" t="s">
        <v>140</v>
      </c>
      <c r="AV43" s="36">
        <v>3.8096750000000004</v>
      </c>
      <c r="AW43" s="36"/>
      <c r="AX43" s="37"/>
      <c r="AY43" s="37"/>
      <c r="AZ43" s="37"/>
      <c r="BA43" s="37"/>
      <c r="BB43" s="37"/>
      <c r="BC43" s="123">
        <f t="shared" si="1"/>
        <v>3.8096750000000004</v>
      </c>
      <c r="BD43" s="24" t="s">
        <v>111</v>
      </c>
      <c r="BE43" s="49"/>
      <c r="BF43" s="49">
        <v>0.8</v>
      </c>
      <c r="BG43" s="44">
        <v>1.9800000000000002E-2</v>
      </c>
      <c r="BH43" s="124">
        <f t="shared" si="2"/>
        <v>4.6294750000000002</v>
      </c>
      <c r="BI43" s="45">
        <f t="shared" si="16"/>
        <v>0.11291402439024391</v>
      </c>
      <c r="BJ43" s="39" t="s">
        <v>102</v>
      </c>
      <c r="BK43" s="136">
        <v>40</v>
      </c>
      <c r="BL43" s="137">
        <v>20</v>
      </c>
      <c r="BM43" s="137">
        <v>50</v>
      </c>
      <c r="BN43" s="137">
        <v>30</v>
      </c>
      <c r="BO43" s="137">
        <v>20</v>
      </c>
      <c r="BP43" s="137">
        <v>20</v>
      </c>
      <c r="BQ43" s="138">
        <f t="shared" si="3"/>
        <v>60</v>
      </c>
      <c r="BR43" s="138">
        <f t="shared" si="4"/>
        <v>80</v>
      </c>
      <c r="BS43" s="138">
        <f t="shared" si="5"/>
        <v>40</v>
      </c>
      <c r="BT43" s="138">
        <f t="shared" si="6"/>
        <v>180</v>
      </c>
      <c r="BU43" s="55"/>
      <c r="BV43" s="8"/>
      <c r="BW43" s="46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</row>
    <row r="44" spans="1:114" ht="13.5" hidden="1" customHeight="1">
      <c r="A44" s="60" t="s">
        <v>227</v>
      </c>
      <c r="B44" s="64" t="s">
        <v>228</v>
      </c>
      <c r="C44" s="64" t="s">
        <v>206</v>
      </c>
      <c r="D44" s="64" t="s">
        <v>77</v>
      </c>
      <c r="E44" s="65" t="s">
        <v>78</v>
      </c>
      <c r="F44" s="24" t="s">
        <v>108</v>
      </c>
      <c r="G44" s="28" t="s">
        <v>80</v>
      </c>
      <c r="H44" s="28" t="s">
        <v>81</v>
      </c>
      <c r="I44" s="28" t="s">
        <v>97</v>
      </c>
      <c r="J44" s="145" t="s">
        <v>98</v>
      </c>
      <c r="K44" s="52">
        <v>32</v>
      </c>
      <c r="L44" s="33">
        <v>32</v>
      </c>
      <c r="M44" s="33">
        <v>0</v>
      </c>
      <c r="N44" s="33">
        <v>0</v>
      </c>
      <c r="O44" s="41">
        <f>SUM(P44:R44)</f>
        <v>134</v>
      </c>
      <c r="P44" s="33">
        <v>134</v>
      </c>
      <c r="Q44" s="33">
        <v>0</v>
      </c>
      <c r="R44" s="33">
        <v>0</v>
      </c>
      <c r="S44" s="32">
        <f>SUM(T44:Y44)</f>
        <v>32</v>
      </c>
      <c r="T44" s="33">
        <v>0</v>
      </c>
      <c r="U44" s="24">
        <v>17</v>
      </c>
      <c r="V44" s="24">
        <v>15</v>
      </c>
      <c r="W44" s="24"/>
      <c r="X44" s="33"/>
      <c r="Y44" s="33"/>
      <c r="Z44" s="32">
        <f>SUM(AA44:AF44)</f>
        <v>0</v>
      </c>
      <c r="AA44" s="66"/>
      <c r="AB44" s="66"/>
      <c r="AC44" s="66"/>
      <c r="AD44" s="66"/>
      <c r="AE44" s="66"/>
      <c r="AF44" s="66"/>
      <c r="AG44" s="52">
        <f>SUM(AH44:AM44)</f>
        <v>0</v>
      </c>
      <c r="AH44" s="66"/>
      <c r="AI44" s="66"/>
      <c r="AJ44" s="66"/>
      <c r="AK44" s="66"/>
      <c r="AL44" s="66"/>
      <c r="AM44" s="66"/>
      <c r="AN44" s="34">
        <f t="shared" ref="AN44:AN49" si="17">(M44+N44)/K44</f>
        <v>0</v>
      </c>
      <c r="AO44" s="34">
        <f>AG44/K44</f>
        <v>0</v>
      </c>
      <c r="AP44" s="27" t="s">
        <v>84</v>
      </c>
      <c r="AQ44" s="28" t="s">
        <v>85</v>
      </c>
      <c r="AR44" s="28" t="s">
        <v>97</v>
      </c>
      <c r="AS44" s="28" t="s">
        <v>134</v>
      </c>
      <c r="AT44" s="28" t="s">
        <v>100</v>
      </c>
      <c r="AU44" s="146" t="s">
        <v>87</v>
      </c>
      <c r="AV44" s="36">
        <v>3.1152495399999998</v>
      </c>
      <c r="AW44" s="36"/>
      <c r="AX44" s="36"/>
      <c r="AY44" s="36"/>
      <c r="AZ44" s="36"/>
      <c r="BA44" s="36"/>
      <c r="BB44" s="36"/>
      <c r="BC44" s="123">
        <f t="shared" si="1"/>
        <v>3.1152495399999998</v>
      </c>
      <c r="BD44" s="24"/>
      <c r="BE44" s="24"/>
      <c r="BF44" s="24"/>
      <c r="BG44" s="24"/>
      <c r="BH44" s="38">
        <f>BC44+BF44+BG44+BE44</f>
        <v>3.1152495399999998</v>
      </c>
      <c r="BI44" s="45">
        <f>BH44/K44</f>
        <v>9.7351548124999993E-2</v>
      </c>
      <c r="BJ44" s="39" t="s">
        <v>102</v>
      </c>
      <c r="BK44" s="170">
        <v>40</v>
      </c>
      <c r="BL44" s="170">
        <v>20</v>
      </c>
      <c r="BM44" s="136">
        <v>80</v>
      </c>
      <c r="BN44" s="137">
        <v>70</v>
      </c>
      <c r="BO44" s="137">
        <v>20</v>
      </c>
      <c r="BP44" s="137">
        <v>10</v>
      </c>
      <c r="BQ44" s="138">
        <f>BK44+BL44</f>
        <v>60</v>
      </c>
      <c r="BR44" s="138">
        <f>BM44+BN44</f>
        <v>150</v>
      </c>
      <c r="BS44" s="138">
        <f>BO44+BP44</f>
        <v>30</v>
      </c>
      <c r="BT44" s="138">
        <f>BQ44+BR44+BS44</f>
        <v>240</v>
      </c>
      <c r="BU44" s="27"/>
      <c r="BV44" s="8"/>
      <c r="BW44" s="46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</row>
    <row r="45" spans="1:114" ht="12.75" hidden="1">
      <c r="A45" s="25" t="s">
        <v>229</v>
      </c>
      <c r="B45" s="30" t="s">
        <v>230</v>
      </c>
      <c r="C45" s="30" t="s">
        <v>206</v>
      </c>
      <c r="D45" s="30" t="s">
        <v>77</v>
      </c>
      <c r="E45" s="28" t="s">
        <v>78</v>
      </c>
      <c r="F45" s="25" t="s">
        <v>108</v>
      </c>
      <c r="G45" s="30" t="s">
        <v>92</v>
      </c>
      <c r="H45" s="30" t="s">
        <v>92</v>
      </c>
      <c r="I45" s="30" t="s">
        <v>109</v>
      </c>
      <c r="J45" s="58" t="s">
        <v>134</v>
      </c>
      <c r="K45" s="107">
        <v>8</v>
      </c>
      <c r="L45" s="33">
        <v>8</v>
      </c>
      <c r="M45" s="33">
        <v>0</v>
      </c>
      <c r="N45" s="33">
        <v>0</v>
      </c>
      <c r="O45" s="106">
        <v>36</v>
      </c>
      <c r="P45" s="33">
        <v>36</v>
      </c>
      <c r="Q45" s="33">
        <v>0</v>
      </c>
      <c r="R45" s="33">
        <v>0</v>
      </c>
      <c r="S45" s="106">
        <f t="shared" si="12"/>
        <v>8</v>
      </c>
      <c r="T45" s="33">
        <v>0</v>
      </c>
      <c r="U45" s="33">
        <v>4</v>
      </c>
      <c r="V45" s="33">
        <v>4</v>
      </c>
      <c r="W45" s="33">
        <v>0</v>
      </c>
      <c r="X45" s="33">
        <v>0</v>
      </c>
      <c r="Y45" s="33">
        <v>0</v>
      </c>
      <c r="Z45" s="106">
        <f t="shared" si="13"/>
        <v>0</v>
      </c>
      <c r="AA45" s="33">
        <v>0</v>
      </c>
      <c r="AB45" s="33">
        <v>0</v>
      </c>
      <c r="AC45" s="33">
        <v>0</v>
      </c>
      <c r="AD45" s="33">
        <v>0</v>
      </c>
      <c r="AE45" s="33">
        <v>0</v>
      </c>
      <c r="AF45" s="33">
        <v>0</v>
      </c>
      <c r="AG45" s="106">
        <f t="shared" si="14"/>
        <v>0</v>
      </c>
      <c r="AH45" s="33">
        <v>0</v>
      </c>
      <c r="AI45" s="33">
        <v>0</v>
      </c>
      <c r="AJ45" s="33">
        <v>0</v>
      </c>
      <c r="AK45" s="33">
        <v>0</v>
      </c>
      <c r="AL45" s="33">
        <v>0</v>
      </c>
      <c r="AM45" s="33">
        <v>0</v>
      </c>
      <c r="AN45" s="120">
        <f t="shared" si="17"/>
        <v>0</v>
      </c>
      <c r="AO45" s="120">
        <f t="shared" si="15"/>
        <v>0</v>
      </c>
      <c r="AP45" s="27" t="s">
        <v>93</v>
      </c>
      <c r="AQ45" s="27" t="s">
        <v>85</v>
      </c>
      <c r="AR45" s="30" t="s">
        <v>109</v>
      </c>
      <c r="AS45" s="58" t="s">
        <v>134</v>
      </c>
      <c r="AT45" s="30" t="s">
        <v>94</v>
      </c>
      <c r="AU45" s="35" t="s">
        <v>83</v>
      </c>
      <c r="AV45" s="36">
        <v>0</v>
      </c>
      <c r="AW45" s="36"/>
      <c r="AX45" s="37"/>
      <c r="AY45" s="37"/>
      <c r="AZ45" s="36">
        <v>0.83482400000000001</v>
      </c>
      <c r="BA45" s="36"/>
      <c r="BB45" s="36"/>
      <c r="BC45" s="123">
        <f t="shared" si="1"/>
        <v>0.83482400000000001</v>
      </c>
      <c r="BD45" s="36"/>
      <c r="BE45" s="49"/>
      <c r="BF45" s="49"/>
      <c r="BG45" s="63"/>
      <c r="BH45" s="124">
        <f t="shared" si="2"/>
        <v>0.83482400000000001</v>
      </c>
      <c r="BI45" s="45">
        <f t="shared" si="16"/>
        <v>0.104353</v>
      </c>
      <c r="BJ45" s="39" t="s">
        <v>102</v>
      </c>
      <c r="BK45" s="136">
        <v>40</v>
      </c>
      <c r="BL45" s="137">
        <v>20</v>
      </c>
      <c r="BM45" s="137">
        <v>50</v>
      </c>
      <c r="BN45" s="137">
        <v>30</v>
      </c>
      <c r="BO45" s="137">
        <v>20</v>
      </c>
      <c r="BP45" s="137">
        <v>20</v>
      </c>
      <c r="BQ45" s="138">
        <f t="shared" si="3"/>
        <v>60</v>
      </c>
      <c r="BR45" s="138">
        <f t="shared" si="4"/>
        <v>80</v>
      </c>
      <c r="BS45" s="138">
        <f t="shared" si="5"/>
        <v>40</v>
      </c>
      <c r="BT45" s="138">
        <f t="shared" si="6"/>
        <v>180</v>
      </c>
      <c r="BU45" s="55"/>
      <c r="BV45" s="8"/>
      <c r="BW45" s="46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</row>
    <row r="46" spans="1:114" ht="22.5" hidden="1" customHeight="1">
      <c r="A46" s="25" t="s">
        <v>231</v>
      </c>
      <c r="B46" s="27" t="s">
        <v>232</v>
      </c>
      <c r="C46" s="61" t="s">
        <v>206</v>
      </c>
      <c r="D46" s="29" t="s">
        <v>77</v>
      </c>
      <c r="E46" s="28" t="s">
        <v>78</v>
      </c>
      <c r="F46" s="24" t="s">
        <v>108</v>
      </c>
      <c r="G46" s="47" t="s">
        <v>80</v>
      </c>
      <c r="H46" s="47" t="s">
        <v>80</v>
      </c>
      <c r="I46" s="31" t="s">
        <v>100</v>
      </c>
      <c r="J46" s="47" t="s">
        <v>146</v>
      </c>
      <c r="K46" s="107">
        <v>11</v>
      </c>
      <c r="L46" s="33">
        <v>11</v>
      </c>
      <c r="M46" s="33">
        <v>0</v>
      </c>
      <c r="N46" s="33">
        <v>0</v>
      </c>
      <c r="O46" s="106">
        <f>SUM(P46:R46)</f>
        <v>22</v>
      </c>
      <c r="P46" s="33">
        <v>22</v>
      </c>
      <c r="Q46" s="33">
        <v>0</v>
      </c>
      <c r="R46" s="33">
        <v>0</v>
      </c>
      <c r="S46" s="106">
        <f t="shared" si="12"/>
        <v>11</v>
      </c>
      <c r="T46" s="33">
        <v>11</v>
      </c>
      <c r="U46" s="33">
        <v>0</v>
      </c>
      <c r="V46" s="33">
        <v>0</v>
      </c>
      <c r="W46" s="33">
        <v>0</v>
      </c>
      <c r="X46" s="33">
        <v>0</v>
      </c>
      <c r="Y46" s="33">
        <v>0</v>
      </c>
      <c r="Z46" s="106">
        <f t="shared" si="13"/>
        <v>0</v>
      </c>
      <c r="AA46" s="33">
        <v>0</v>
      </c>
      <c r="AB46" s="33">
        <v>0</v>
      </c>
      <c r="AC46" s="33">
        <v>0</v>
      </c>
      <c r="AD46" s="33">
        <v>0</v>
      </c>
      <c r="AE46" s="33">
        <v>0</v>
      </c>
      <c r="AF46" s="33">
        <v>0</v>
      </c>
      <c r="AG46" s="106">
        <f t="shared" si="14"/>
        <v>0</v>
      </c>
      <c r="AH46" s="33">
        <v>0</v>
      </c>
      <c r="AI46" s="33">
        <v>0</v>
      </c>
      <c r="AJ46" s="33">
        <v>0</v>
      </c>
      <c r="AK46" s="33">
        <v>0</v>
      </c>
      <c r="AL46" s="33">
        <v>0</v>
      </c>
      <c r="AM46" s="33">
        <v>0</v>
      </c>
      <c r="AN46" s="120">
        <f t="shared" si="17"/>
        <v>0</v>
      </c>
      <c r="AO46" s="120">
        <f t="shared" si="15"/>
        <v>0</v>
      </c>
      <c r="AP46" s="27" t="s">
        <v>93</v>
      </c>
      <c r="AQ46" s="28" t="s">
        <v>85</v>
      </c>
      <c r="AR46" s="35" t="s">
        <v>100</v>
      </c>
      <c r="AS46" s="47" t="s">
        <v>146</v>
      </c>
      <c r="AT46" s="47" t="s">
        <v>82</v>
      </c>
      <c r="AU46" s="47" t="s">
        <v>135</v>
      </c>
      <c r="AV46" s="36">
        <v>0</v>
      </c>
      <c r="AW46" s="43">
        <v>1.111</v>
      </c>
      <c r="AX46" s="43"/>
      <c r="AY46" s="42"/>
      <c r="AZ46" s="37"/>
      <c r="BA46" s="37"/>
      <c r="BB46" s="37"/>
      <c r="BC46" s="123">
        <f t="shared" si="1"/>
        <v>1.111</v>
      </c>
      <c r="BD46" s="36"/>
      <c r="BE46" s="44"/>
      <c r="BF46" s="44"/>
      <c r="BG46" s="44"/>
      <c r="BH46" s="124">
        <f t="shared" si="2"/>
        <v>1.111</v>
      </c>
      <c r="BI46" s="45">
        <f t="shared" si="16"/>
        <v>0.10099999999999999</v>
      </c>
      <c r="BJ46" s="39" t="s">
        <v>102</v>
      </c>
      <c r="BK46" s="136">
        <v>40</v>
      </c>
      <c r="BL46" s="137">
        <v>20</v>
      </c>
      <c r="BM46" s="137">
        <v>80</v>
      </c>
      <c r="BN46" s="137">
        <v>30</v>
      </c>
      <c r="BO46" s="137">
        <v>20</v>
      </c>
      <c r="BP46" s="137">
        <v>10</v>
      </c>
      <c r="BQ46" s="138">
        <f t="shared" si="3"/>
        <v>60</v>
      </c>
      <c r="BR46" s="138">
        <f t="shared" si="4"/>
        <v>110</v>
      </c>
      <c r="BS46" s="138">
        <f t="shared" si="5"/>
        <v>30</v>
      </c>
      <c r="BT46" s="138">
        <f t="shared" si="6"/>
        <v>200</v>
      </c>
      <c r="BU46" s="27"/>
      <c r="BV46" s="8"/>
      <c r="BW46" s="46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</row>
    <row r="47" spans="1:114" ht="13.5" hidden="1" customHeight="1">
      <c r="A47" s="25" t="s">
        <v>233</v>
      </c>
      <c r="B47" s="27" t="s">
        <v>234</v>
      </c>
      <c r="C47" s="61" t="s">
        <v>206</v>
      </c>
      <c r="D47" s="29" t="s">
        <v>77</v>
      </c>
      <c r="E47" s="28" t="s">
        <v>78</v>
      </c>
      <c r="F47" s="24" t="s">
        <v>108</v>
      </c>
      <c r="G47" s="47" t="s">
        <v>80</v>
      </c>
      <c r="H47" s="47" t="s">
        <v>81</v>
      </c>
      <c r="I47" s="31" t="s">
        <v>100</v>
      </c>
      <c r="J47" s="47" t="s">
        <v>146</v>
      </c>
      <c r="K47" s="107">
        <v>8</v>
      </c>
      <c r="L47" s="33">
        <v>8</v>
      </c>
      <c r="M47" s="33">
        <v>0</v>
      </c>
      <c r="N47" s="33">
        <v>0</v>
      </c>
      <c r="O47" s="106">
        <f>SUM(P47:R47)</f>
        <v>32</v>
      </c>
      <c r="P47" s="33">
        <v>32</v>
      </c>
      <c r="Q47" s="33">
        <v>0</v>
      </c>
      <c r="R47" s="33">
        <v>0</v>
      </c>
      <c r="S47" s="106">
        <f t="shared" si="12"/>
        <v>8</v>
      </c>
      <c r="T47" s="33">
        <v>0</v>
      </c>
      <c r="U47" s="33">
        <v>8</v>
      </c>
      <c r="V47" s="33">
        <v>0</v>
      </c>
      <c r="W47" s="33">
        <v>0</v>
      </c>
      <c r="X47" s="33">
        <v>0</v>
      </c>
      <c r="Y47" s="33">
        <v>0</v>
      </c>
      <c r="Z47" s="106">
        <f t="shared" si="13"/>
        <v>0</v>
      </c>
      <c r="AA47" s="33">
        <v>0</v>
      </c>
      <c r="AB47" s="33">
        <v>0</v>
      </c>
      <c r="AC47" s="33">
        <v>0</v>
      </c>
      <c r="AD47" s="33">
        <v>0</v>
      </c>
      <c r="AE47" s="33">
        <v>0</v>
      </c>
      <c r="AF47" s="33">
        <v>0</v>
      </c>
      <c r="AG47" s="106">
        <f t="shared" si="14"/>
        <v>0</v>
      </c>
      <c r="AH47" s="33">
        <v>0</v>
      </c>
      <c r="AI47" s="33">
        <v>0</v>
      </c>
      <c r="AJ47" s="33">
        <v>0</v>
      </c>
      <c r="AK47" s="33">
        <v>0</v>
      </c>
      <c r="AL47" s="33">
        <v>0</v>
      </c>
      <c r="AM47" s="33">
        <v>0</v>
      </c>
      <c r="AN47" s="120">
        <f t="shared" si="17"/>
        <v>0</v>
      </c>
      <c r="AO47" s="120">
        <f t="shared" si="15"/>
        <v>0</v>
      </c>
      <c r="AP47" s="27" t="s">
        <v>84</v>
      </c>
      <c r="AQ47" s="28" t="s">
        <v>85</v>
      </c>
      <c r="AR47" s="35" t="s">
        <v>100</v>
      </c>
      <c r="AS47" s="47" t="s">
        <v>146</v>
      </c>
      <c r="AT47" s="47" t="s">
        <v>82</v>
      </c>
      <c r="AU47" s="47" t="s">
        <v>135</v>
      </c>
      <c r="AV47" s="36">
        <v>0</v>
      </c>
      <c r="AW47" s="43">
        <v>0.72</v>
      </c>
      <c r="AX47" s="43"/>
      <c r="AY47" s="42"/>
      <c r="AZ47" s="37"/>
      <c r="BA47" s="37"/>
      <c r="BB47" s="37"/>
      <c r="BC47" s="123">
        <f t="shared" si="1"/>
        <v>0.72</v>
      </c>
      <c r="BD47" s="36"/>
      <c r="BE47" s="44"/>
      <c r="BF47" s="44"/>
      <c r="BG47" s="44"/>
      <c r="BH47" s="124">
        <f t="shared" si="2"/>
        <v>0.72</v>
      </c>
      <c r="BI47" s="45">
        <f t="shared" si="16"/>
        <v>0.09</v>
      </c>
      <c r="BJ47" s="39" t="s">
        <v>102</v>
      </c>
      <c r="BK47" s="136">
        <v>40</v>
      </c>
      <c r="BL47" s="137">
        <v>20</v>
      </c>
      <c r="BM47" s="137">
        <v>80</v>
      </c>
      <c r="BN47" s="137">
        <v>70</v>
      </c>
      <c r="BO47" s="137">
        <v>20</v>
      </c>
      <c r="BP47" s="137">
        <v>10</v>
      </c>
      <c r="BQ47" s="138">
        <f t="shared" si="3"/>
        <v>60</v>
      </c>
      <c r="BR47" s="138">
        <f t="shared" si="4"/>
        <v>150</v>
      </c>
      <c r="BS47" s="138">
        <f t="shared" si="5"/>
        <v>30</v>
      </c>
      <c r="BT47" s="138">
        <f t="shared" si="6"/>
        <v>240</v>
      </c>
      <c r="BU47" s="27"/>
      <c r="BV47" s="8"/>
      <c r="BW47" s="46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</row>
    <row r="48" spans="1:114" ht="13.5" hidden="1" customHeight="1">
      <c r="A48" s="26" t="s">
        <v>235</v>
      </c>
      <c r="B48" s="29" t="s">
        <v>236</v>
      </c>
      <c r="C48" s="29" t="s">
        <v>206</v>
      </c>
      <c r="D48" s="29" t="s">
        <v>77</v>
      </c>
      <c r="E48" s="28" t="s">
        <v>78</v>
      </c>
      <c r="F48" s="25" t="s">
        <v>79</v>
      </c>
      <c r="G48" s="27" t="s">
        <v>92</v>
      </c>
      <c r="H48" s="27" t="s">
        <v>92</v>
      </c>
      <c r="I48" s="30" t="s">
        <v>158</v>
      </c>
      <c r="J48" s="27" t="s">
        <v>134</v>
      </c>
      <c r="K48" s="107">
        <v>4</v>
      </c>
      <c r="L48" s="33">
        <v>4</v>
      </c>
      <c r="M48" s="33">
        <v>0</v>
      </c>
      <c r="N48" s="33">
        <v>0</v>
      </c>
      <c r="O48" s="106">
        <v>16</v>
      </c>
      <c r="P48" s="33">
        <v>16</v>
      </c>
      <c r="Q48" s="33">
        <v>0</v>
      </c>
      <c r="R48" s="33">
        <v>0</v>
      </c>
      <c r="S48" s="106">
        <f t="shared" si="12"/>
        <v>4</v>
      </c>
      <c r="T48" s="33">
        <v>0</v>
      </c>
      <c r="U48" s="33">
        <v>4</v>
      </c>
      <c r="V48" s="33">
        <v>0</v>
      </c>
      <c r="W48" s="33">
        <v>0</v>
      </c>
      <c r="X48" s="33">
        <v>0</v>
      </c>
      <c r="Y48" s="33">
        <v>0</v>
      </c>
      <c r="Z48" s="106">
        <f t="shared" si="13"/>
        <v>0</v>
      </c>
      <c r="AA48" s="33">
        <v>0</v>
      </c>
      <c r="AB48" s="33">
        <v>0</v>
      </c>
      <c r="AC48" s="33">
        <v>0</v>
      </c>
      <c r="AD48" s="33">
        <v>0</v>
      </c>
      <c r="AE48" s="33">
        <v>0</v>
      </c>
      <c r="AF48" s="33">
        <v>0</v>
      </c>
      <c r="AG48" s="106">
        <f t="shared" si="14"/>
        <v>0</v>
      </c>
      <c r="AH48" s="33">
        <v>0</v>
      </c>
      <c r="AI48" s="33">
        <v>0</v>
      </c>
      <c r="AJ48" s="33">
        <v>0</v>
      </c>
      <c r="AK48" s="33">
        <v>0</v>
      </c>
      <c r="AL48" s="33">
        <v>0</v>
      </c>
      <c r="AM48" s="33">
        <v>0</v>
      </c>
      <c r="AN48" s="120">
        <f t="shared" si="17"/>
        <v>0</v>
      </c>
      <c r="AO48" s="120">
        <f t="shared" si="15"/>
        <v>0</v>
      </c>
      <c r="AP48" s="27" t="s">
        <v>93</v>
      </c>
      <c r="AQ48" s="27" t="s">
        <v>85</v>
      </c>
      <c r="AR48" s="30" t="s">
        <v>158</v>
      </c>
      <c r="AS48" s="27" t="s">
        <v>134</v>
      </c>
      <c r="AT48" s="30" t="s">
        <v>100</v>
      </c>
      <c r="AU48" s="47" t="s">
        <v>135</v>
      </c>
      <c r="AV48" s="36">
        <v>0</v>
      </c>
      <c r="AW48" s="36">
        <v>0.41741200000000001</v>
      </c>
      <c r="AX48" s="127"/>
      <c r="AY48" s="43"/>
      <c r="AZ48" s="43"/>
      <c r="BA48" s="37"/>
      <c r="BB48" s="37"/>
      <c r="BC48" s="123">
        <f t="shared" si="1"/>
        <v>0.41741200000000001</v>
      </c>
      <c r="BD48" s="36"/>
      <c r="BE48" s="44"/>
      <c r="BF48" s="44"/>
      <c r="BG48" s="63"/>
      <c r="BH48" s="124">
        <f t="shared" si="2"/>
        <v>0.41741200000000001</v>
      </c>
      <c r="BI48" s="45">
        <f t="shared" si="16"/>
        <v>0.104353</v>
      </c>
      <c r="BJ48" s="39" t="s">
        <v>88</v>
      </c>
      <c r="BK48" s="136">
        <v>40</v>
      </c>
      <c r="BL48" s="137">
        <v>20</v>
      </c>
      <c r="BM48" s="137">
        <v>40</v>
      </c>
      <c r="BN48" s="137">
        <v>30</v>
      </c>
      <c r="BO48" s="137">
        <v>0</v>
      </c>
      <c r="BP48" s="137">
        <v>10</v>
      </c>
      <c r="BQ48" s="138">
        <f t="shared" si="3"/>
        <v>60</v>
      </c>
      <c r="BR48" s="138">
        <f t="shared" si="4"/>
        <v>70</v>
      </c>
      <c r="BS48" s="138">
        <f t="shared" si="5"/>
        <v>10</v>
      </c>
      <c r="BT48" s="138">
        <f t="shared" si="6"/>
        <v>140</v>
      </c>
      <c r="BU48" s="27"/>
      <c r="BV48" s="8"/>
      <c r="BW48" s="46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</row>
    <row r="49" spans="1:114" ht="13.5" hidden="1" customHeight="1">
      <c r="A49" s="25" t="s">
        <v>237</v>
      </c>
      <c r="B49" s="29" t="s">
        <v>238</v>
      </c>
      <c r="C49" s="29" t="s">
        <v>206</v>
      </c>
      <c r="D49" s="29" t="s">
        <v>77</v>
      </c>
      <c r="E49" s="28" t="s">
        <v>78</v>
      </c>
      <c r="F49" s="25" t="s">
        <v>108</v>
      </c>
      <c r="G49" s="27" t="s">
        <v>92</v>
      </c>
      <c r="H49" s="27" t="s">
        <v>92</v>
      </c>
      <c r="I49" s="30" t="s">
        <v>82</v>
      </c>
      <c r="J49" s="27" t="s">
        <v>87</v>
      </c>
      <c r="K49" s="107">
        <v>44</v>
      </c>
      <c r="L49" s="33">
        <v>0</v>
      </c>
      <c r="M49" s="33">
        <v>40</v>
      </c>
      <c r="N49" s="33">
        <v>4</v>
      </c>
      <c r="O49" s="106">
        <f t="shared" ref="O49:O64" si="18">SUM(P49:R49)</f>
        <v>132</v>
      </c>
      <c r="P49" s="33">
        <v>0</v>
      </c>
      <c r="Q49" s="33">
        <v>104</v>
      </c>
      <c r="R49" s="33">
        <v>28</v>
      </c>
      <c r="S49" s="106">
        <f t="shared" si="12"/>
        <v>0</v>
      </c>
      <c r="T49" s="33">
        <v>0</v>
      </c>
      <c r="U49" s="33">
        <v>0</v>
      </c>
      <c r="V49" s="33">
        <v>0</v>
      </c>
      <c r="W49" s="33">
        <v>0</v>
      </c>
      <c r="X49" s="33">
        <v>0</v>
      </c>
      <c r="Y49" s="33">
        <v>0</v>
      </c>
      <c r="Z49" s="106">
        <f t="shared" si="13"/>
        <v>40</v>
      </c>
      <c r="AA49" s="33">
        <v>14</v>
      </c>
      <c r="AB49" s="33">
        <v>26</v>
      </c>
      <c r="AC49" s="33">
        <v>0</v>
      </c>
      <c r="AD49" s="33">
        <v>0</v>
      </c>
      <c r="AE49" s="33">
        <v>0</v>
      </c>
      <c r="AF49" s="33">
        <v>0</v>
      </c>
      <c r="AG49" s="106">
        <f t="shared" si="14"/>
        <v>4</v>
      </c>
      <c r="AH49" s="33">
        <v>0</v>
      </c>
      <c r="AI49" s="33">
        <v>4</v>
      </c>
      <c r="AJ49" s="33">
        <v>0</v>
      </c>
      <c r="AK49" s="33">
        <v>0</v>
      </c>
      <c r="AL49" s="33">
        <v>0</v>
      </c>
      <c r="AM49" s="33">
        <v>0</v>
      </c>
      <c r="AN49" s="120">
        <f t="shared" si="17"/>
        <v>1</v>
      </c>
      <c r="AO49" s="120">
        <f t="shared" si="15"/>
        <v>9.0909090909090912E-2</v>
      </c>
      <c r="AP49" s="27" t="s">
        <v>93</v>
      </c>
      <c r="AQ49" s="27" t="s">
        <v>85</v>
      </c>
      <c r="AR49" s="30" t="s">
        <v>82</v>
      </c>
      <c r="AS49" s="27" t="s">
        <v>87</v>
      </c>
      <c r="AT49" s="30" t="s">
        <v>109</v>
      </c>
      <c r="AU49" s="47" t="s">
        <v>99</v>
      </c>
      <c r="AV49" s="36">
        <v>1.25</v>
      </c>
      <c r="AW49" s="43"/>
      <c r="AX49" s="37"/>
      <c r="AY49" s="43">
        <v>2.5915319999999999</v>
      </c>
      <c r="AZ49" s="43"/>
      <c r="BA49" s="37"/>
      <c r="BB49" s="37"/>
      <c r="BC49" s="123">
        <f t="shared" si="1"/>
        <v>3.8415319999999999</v>
      </c>
      <c r="BD49" s="36" t="s">
        <v>111</v>
      </c>
      <c r="BE49" s="44"/>
      <c r="BF49" s="44">
        <v>0.75</v>
      </c>
      <c r="BG49" s="63"/>
      <c r="BH49" s="124">
        <f t="shared" si="2"/>
        <v>4.5915319999999999</v>
      </c>
      <c r="BI49" s="45">
        <f t="shared" si="16"/>
        <v>0.104353</v>
      </c>
      <c r="BJ49" s="39" t="s">
        <v>102</v>
      </c>
      <c r="BK49" s="136">
        <v>40</v>
      </c>
      <c r="BL49" s="137">
        <v>20</v>
      </c>
      <c r="BM49" s="137">
        <v>50</v>
      </c>
      <c r="BN49" s="137">
        <v>30</v>
      </c>
      <c r="BO49" s="137">
        <v>0</v>
      </c>
      <c r="BP49" s="137">
        <v>30</v>
      </c>
      <c r="BQ49" s="138">
        <f t="shared" si="3"/>
        <v>60</v>
      </c>
      <c r="BR49" s="138">
        <f t="shared" si="4"/>
        <v>80</v>
      </c>
      <c r="BS49" s="138">
        <f t="shared" si="5"/>
        <v>30</v>
      </c>
      <c r="BT49" s="138">
        <f t="shared" si="6"/>
        <v>170</v>
      </c>
      <c r="BU49" s="27"/>
      <c r="BV49" s="8"/>
      <c r="BW49" s="46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</row>
    <row r="50" spans="1:114" ht="13.5" hidden="1" customHeight="1">
      <c r="A50" s="24" t="s">
        <v>239</v>
      </c>
      <c r="B50" s="27" t="s">
        <v>240</v>
      </c>
      <c r="C50" s="28" t="s">
        <v>206</v>
      </c>
      <c r="D50" s="29" t="s">
        <v>77</v>
      </c>
      <c r="E50" s="28" t="s">
        <v>78</v>
      </c>
      <c r="F50" s="24" t="s">
        <v>108</v>
      </c>
      <c r="G50" s="27" t="s">
        <v>92</v>
      </c>
      <c r="H50" s="27" t="s">
        <v>92</v>
      </c>
      <c r="I50" s="30" t="s">
        <v>82</v>
      </c>
      <c r="J50" s="27" t="s">
        <v>87</v>
      </c>
      <c r="K50" s="112">
        <v>49</v>
      </c>
      <c r="L50" s="53">
        <v>35</v>
      </c>
      <c r="M50" s="53">
        <v>11</v>
      </c>
      <c r="N50" s="53">
        <v>3</v>
      </c>
      <c r="O50" s="106">
        <f t="shared" si="18"/>
        <v>283</v>
      </c>
      <c r="P50" s="53">
        <v>219</v>
      </c>
      <c r="Q50" s="33">
        <v>46</v>
      </c>
      <c r="R50" s="33">
        <v>18</v>
      </c>
      <c r="S50" s="106">
        <f t="shared" si="12"/>
        <v>35</v>
      </c>
      <c r="T50" s="33">
        <v>0</v>
      </c>
      <c r="U50" s="53">
        <v>16</v>
      </c>
      <c r="V50" s="33">
        <v>13</v>
      </c>
      <c r="W50" s="33">
        <v>6</v>
      </c>
      <c r="X50" s="33">
        <v>0</v>
      </c>
      <c r="Y50" s="33">
        <v>0</v>
      </c>
      <c r="Z50" s="106">
        <f t="shared" si="13"/>
        <v>11</v>
      </c>
      <c r="AA50" s="33">
        <v>0</v>
      </c>
      <c r="AB50" s="33">
        <v>4</v>
      </c>
      <c r="AC50" s="33">
        <v>3</v>
      </c>
      <c r="AD50" s="33">
        <v>2</v>
      </c>
      <c r="AE50" s="33">
        <v>2</v>
      </c>
      <c r="AF50" s="33">
        <v>0</v>
      </c>
      <c r="AG50" s="106">
        <f t="shared" si="14"/>
        <v>3</v>
      </c>
      <c r="AH50" s="33">
        <v>0</v>
      </c>
      <c r="AI50" s="33">
        <v>2</v>
      </c>
      <c r="AJ50" s="33">
        <v>1</v>
      </c>
      <c r="AK50" s="33">
        <v>0</v>
      </c>
      <c r="AL50" s="33">
        <v>0</v>
      </c>
      <c r="AM50" s="33">
        <v>0</v>
      </c>
      <c r="AN50" s="120">
        <f>(Z50+AG50)/K50</f>
        <v>0.2857142857142857</v>
      </c>
      <c r="AO50" s="120">
        <f t="shared" si="15"/>
        <v>6.1224489795918366E-2</v>
      </c>
      <c r="AP50" s="27" t="s">
        <v>93</v>
      </c>
      <c r="AQ50" s="27" t="s">
        <v>241</v>
      </c>
      <c r="AR50" s="30" t="s">
        <v>82</v>
      </c>
      <c r="AS50" s="27" t="s">
        <v>87</v>
      </c>
      <c r="AT50" s="35" t="s">
        <v>109</v>
      </c>
      <c r="AU50" s="47" t="s">
        <v>99</v>
      </c>
      <c r="AV50" s="36">
        <v>0.75</v>
      </c>
      <c r="AW50" s="36"/>
      <c r="AX50" s="126"/>
      <c r="AY50" s="36">
        <v>2.5632969999999999</v>
      </c>
      <c r="AZ50" s="36">
        <v>0.6</v>
      </c>
      <c r="BA50" s="37"/>
      <c r="BB50" s="37"/>
      <c r="BC50" s="123">
        <f t="shared" si="1"/>
        <v>3.913297</v>
      </c>
      <c r="BD50" s="24"/>
      <c r="BE50" s="44"/>
      <c r="BF50" s="44">
        <v>1.2</v>
      </c>
      <c r="BG50" s="63"/>
      <c r="BH50" s="124">
        <f t="shared" si="2"/>
        <v>5.1132970000000002</v>
      </c>
      <c r="BI50" s="45">
        <f t="shared" si="16"/>
        <v>0.104353</v>
      </c>
      <c r="BJ50" s="39" t="s">
        <v>88</v>
      </c>
      <c r="BK50" s="136">
        <v>40</v>
      </c>
      <c r="BL50" s="137">
        <v>20</v>
      </c>
      <c r="BM50" s="137">
        <v>50</v>
      </c>
      <c r="BN50" s="137">
        <v>30</v>
      </c>
      <c r="BO50" s="137">
        <v>0</v>
      </c>
      <c r="BP50" s="137">
        <v>20</v>
      </c>
      <c r="BQ50" s="138">
        <f t="shared" si="3"/>
        <v>60</v>
      </c>
      <c r="BR50" s="138">
        <f t="shared" si="4"/>
        <v>80</v>
      </c>
      <c r="BS50" s="138">
        <f t="shared" si="5"/>
        <v>20</v>
      </c>
      <c r="BT50" s="138">
        <f t="shared" si="6"/>
        <v>160</v>
      </c>
      <c r="BU50" s="55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</row>
    <row r="51" spans="1:114" ht="13.5" hidden="1" customHeight="1">
      <c r="A51" s="24" t="s">
        <v>242</v>
      </c>
      <c r="B51" s="28" t="s">
        <v>243</v>
      </c>
      <c r="C51" s="28" t="s">
        <v>206</v>
      </c>
      <c r="D51" s="29" t="s">
        <v>77</v>
      </c>
      <c r="E51" s="28" t="s">
        <v>78</v>
      </c>
      <c r="F51" s="24" t="s">
        <v>79</v>
      </c>
      <c r="G51" s="28" t="s">
        <v>80</v>
      </c>
      <c r="H51" s="28" t="s">
        <v>80</v>
      </c>
      <c r="I51" s="31" t="s">
        <v>100</v>
      </c>
      <c r="J51" s="47" t="s">
        <v>244</v>
      </c>
      <c r="K51" s="112">
        <v>35</v>
      </c>
      <c r="L51" s="33">
        <v>24</v>
      </c>
      <c r="M51" s="33">
        <v>9</v>
      </c>
      <c r="N51" s="33">
        <v>2</v>
      </c>
      <c r="O51" s="106">
        <f t="shared" si="18"/>
        <v>162</v>
      </c>
      <c r="P51" s="33">
        <v>116</v>
      </c>
      <c r="Q51" s="33">
        <v>38</v>
      </c>
      <c r="R51" s="33">
        <v>8</v>
      </c>
      <c r="S51" s="106">
        <f t="shared" si="12"/>
        <v>24</v>
      </c>
      <c r="T51" s="33">
        <v>0</v>
      </c>
      <c r="U51" s="33">
        <v>10</v>
      </c>
      <c r="V51" s="33">
        <v>8</v>
      </c>
      <c r="W51" s="33">
        <v>6</v>
      </c>
      <c r="X51" s="33">
        <v>0</v>
      </c>
      <c r="Y51" s="33">
        <v>0</v>
      </c>
      <c r="Z51" s="106">
        <f t="shared" si="13"/>
        <v>9</v>
      </c>
      <c r="AA51" s="33">
        <v>0</v>
      </c>
      <c r="AB51" s="33">
        <v>8</v>
      </c>
      <c r="AC51" s="33">
        <v>0</v>
      </c>
      <c r="AD51" s="33">
        <v>0</v>
      </c>
      <c r="AE51" s="33">
        <v>1</v>
      </c>
      <c r="AF51" s="33">
        <v>0</v>
      </c>
      <c r="AG51" s="106">
        <f t="shared" si="14"/>
        <v>2</v>
      </c>
      <c r="AH51" s="33">
        <v>0</v>
      </c>
      <c r="AI51" s="33">
        <v>2</v>
      </c>
      <c r="AJ51" s="33">
        <v>0</v>
      </c>
      <c r="AK51" s="33">
        <v>0</v>
      </c>
      <c r="AL51" s="33">
        <v>0</v>
      </c>
      <c r="AM51" s="33">
        <v>0</v>
      </c>
      <c r="AN51" s="120">
        <f t="shared" ref="AN51:AN57" si="19">(M51+N51)/K51</f>
        <v>0.31428571428571428</v>
      </c>
      <c r="AO51" s="120">
        <f t="shared" si="15"/>
        <v>5.7142857142857141E-2</v>
      </c>
      <c r="AP51" s="27" t="s">
        <v>93</v>
      </c>
      <c r="AQ51" s="29" t="s">
        <v>85</v>
      </c>
      <c r="AR51" s="35" t="s">
        <v>100</v>
      </c>
      <c r="AS51" s="47" t="s">
        <v>244</v>
      </c>
      <c r="AT51" s="35" t="s">
        <v>86</v>
      </c>
      <c r="AU51" s="47" t="s">
        <v>146</v>
      </c>
      <c r="AV51" s="36">
        <v>0</v>
      </c>
      <c r="AW51" s="43">
        <v>2.117</v>
      </c>
      <c r="AX51" s="43">
        <v>2.117</v>
      </c>
      <c r="AY51" s="43"/>
      <c r="AZ51" s="37"/>
      <c r="BA51" s="37"/>
      <c r="BB51" s="37"/>
      <c r="BC51" s="123">
        <f t="shared" si="1"/>
        <v>4.234</v>
      </c>
      <c r="BD51" s="36" t="s">
        <v>111</v>
      </c>
      <c r="BE51" s="44"/>
      <c r="BF51" s="44"/>
      <c r="BG51" s="44"/>
      <c r="BH51" s="124">
        <f t="shared" si="2"/>
        <v>4.234</v>
      </c>
      <c r="BI51" s="59">
        <f t="shared" si="16"/>
        <v>0.12097142857142858</v>
      </c>
      <c r="BJ51" s="39" t="s">
        <v>102</v>
      </c>
      <c r="BK51" s="136">
        <v>40</v>
      </c>
      <c r="BL51" s="137">
        <v>20</v>
      </c>
      <c r="BM51" s="137">
        <v>10</v>
      </c>
      <c r="BN51" s="137">
        <v>70</v>
      </c>
      <c r="BO51" s="137">
        <v>20</v>
      </c>
      <c r="BP51" s="137">
        <v>20</v>
      </c>
      <c r="BQ51" s="138">
        <f t="shared" si="3"/>
        <v>60</v>
      </c>
      <c r="BR51" s="138">
        <f t="shared" si="4"/>
        <v>80</v>
      </c>
      <c r="BS51" s="138">
        <f t="shared" si="5"/>
        <v>40</v>
      </c>
      <c r="BT51" s="138">
        <f t="shared" si="6"/>
        <v>180</v>
      </c>
      <c r="BU51" s="27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</row>
    <row r="52" spans="1:114" ht="12.75" hidden="1" customHeight="1">
      <c r="A52" s="26" t="s">
        <v>245</v>
      </c>
      <c r="B52" s="27" t="s">
        <v>246</v>
      </c>
      <c r="C52" s="30" t="s">
        <v>206</v>
      </c>
      <c r="D52" s="30" t="s">
        <v>77</v>
      </c>
      <c r="E52" s="28" t="s">
        <v>78</v>
      </c>
      <c r="F52" s="25" t="s">
        <v>79</v>
      </c>
      <c r="G52" s="30" t="s">
        <v>80</v>
      </c>
      <c r="H52" s="30" t="s">
        <v>81</v>
      </c>
      <c r="I52" s="30" t="s">
        <v>100</v>
      </c>
      <c r="J52" s="58" t="s">
        <v>119</v>
      </c>
      <c r="K52" s="107">
        <v>33</v>
      </c>
      <c r="L52" s="33">
        <v>33</v>
      </c>
      <c r="M52" s="33">
        <v>0</v>
      </c>
      <c r="N52" s="33">
        <v>0</v>
      </c>
      <c r="O52" s="106">
        <f t="shared" si="18"/>
        <v>136</v>
      </c>
      <c r="P52" s="33">
        <v>136</v>
      </c>
      <c r="Q52" s="33">
        <v>0</v>
      </c>
      <c r="R52" s="33">
        <v>0</v>
      </c>
      <c r="S52" s="106">
        <f t="shared" si="12"/>
        <v>33</v>
      </c>
      <c r="T52" s="33">
        <v>0</v>
      </c>
      <c r="U52" s="33">
        <v>29</v>
      </c>
      <c r="V52" s="33">
        <v>4</v>
      </c>
      <c r="W52" s="33">
        <v>0</v>
      </c>
      <c r="X52" s="33">
        <v>0</v>
      </c>
      <c r="Y52" s="33">
        <v>0</v>
      </c>
      <c r="Z52" s="106">
        <f t="shared" si="13"/>
        <v>0</v>
      </c>
      <c r="AA52" s="33">
        <v>0</v>
      </c>
      <c r="AB52" s="33">
        <v>0</v>
      </c>
      <c r="AC52" s="33">
        <v>0</v>
      </c>
      <c r="AD52" s="33">
        <v>0</v>
      </c>
      <c r="AE52" s="33">
        <v>0</v>
      </c>
      <c r="AF52" s="33">
        <v>0</v>
      </c>
      <c r="AG52" s="106">
        <f t="shared" si="14"/>
        <v>0</v>
      </c>
      <c r="AH52" s="33">
        <v>0</v>
      </c>
      <c r="AI52" s="33">
        <v>0</v>
      </c>
      <c r="AJ52" s="33">
        <v>0</v>
      </c>
      <c r="AK52" s="33">
        <v>0</v>
      </c>
      <c r="AL52" s="33">
        <v>0</v>
      </c>
      <c r="AM52" s="33">
        <v>0</v>
      </c>
      <c r="AN52" s="120">
        <f t="shared" si="19"/>
        <v>0</v>
      </c>
      <c r="AO52" s="120">
        <f t="shared" si="15"/>
        <v>0</v>
      </c>
      <c r="AP52" s="27" t="s">
        <v>84</v>
      </c>
      <c r="AQ52" s="27" t="s">
        <v>85</v>
      </c>
      <c r="AR52" s="30" t="s">
        <v>100</v>
      </c>
      <c r="AS52" s="58" t="s">
        <v>119</v>
      </c>
      <c r="AT52" s="30" t="s">
        <v>109</v>
      </c>
      <c r="AU52" s="35" t="s">
        <v>101</v>
      </c>
      <c r="AV52" s="36">
        <v>0</v>
      </c>
      <c r="AW52" s="36">
        <v>1</v>
      </c>
      <c r="AX52" s="36">
        <v>1.7</v>
      </c>
      <c r="AY52" s="36"/>
      <c r="AZ52" s="36"/>
      <c r="BA52" s="36"/>
      <c r="BB52" s="36"/>
      <c r="BC52" s="123">
        <f t="shared" si="1"/>
        <v>2.7</v>
      </c>
      <c r="BD52" s="36"/>
      <c r="BE52" s="49"/>
      <c r="BF52" s="49"/>
      <c r="BG52" s="63"/>
      <c r="BH52" s="124">
        <f t="shared" si="2"/>
        <v>2.7</v>
      </c>
      <c r="BI52" s="45">
        <f t="shared" si="16"/>
        <v>8.1818181818181818E-2</v>
      </c>
      <c r="BJ52" s="39" t="s">
        <v>102</v>
      </c>
      <c r="BK52" s="136">
        <v>40</v>
      </c>
      <c r="BL52" s="137">
        <v>20</v>
      </c>
      <c r="BM52" s="137">
        <v>40</v>
      </c>
      <c r="BN52" s="137">
        <v>70</v>
      </c>
      <c r="BO52" s="137">
        <v>20</v>
      </c>
      <c r="BP52" s="137">
        <v>10</v>
      </c>
      <c r="BQ52" s="138">
        <f t="shared" si="3"/>
        <v>60</v>
      </c>
      <c r="BR52" s="138">
        <f t="shared" si="4"/>
        <v>110</v>
      </c>
      <c r="BS52" s="138">
        <f t="shared" si="5"/>
        <v>30</v>
      </c>
      <c r="BT52" s="138">
        <f t="shared" si="6"/>
        <v>200</v>
      </c>
      <c r="BU52" s="55"/>
      <c r="BV52" s="8"/>
      <c r="BW52" s="46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</row>
    <row r="53" spans="1:114" ht="13.5" hidden="1" customHeight="1">
      <c r="A53" s="26" t="s">
        <v>247</v>
      </c>
      <c r="B53" s="27" t="s">
        <v>248</v>
      </c>
      <c r="C53" s="30" t="s">
        <v>206</v>
      </c>
      <c r="D53" s="30" t="s">
        <v>77</v>
      </c>
      <c r="E53" s="28" t="s">
        <v>78</v>
      </c>
      <c r="F53" s="25" t="s">
        <v>79</v>
      </c>
      <c r="G53" s="30" t="s">
        <v>80</v>
      </c>
      <c r="H53" s="30" t="s">
        <v>80</v>
      </c>
      <c r="I53" s="30" t="s">
        <v>100</v>
      </c>
      <c r="J53" s="58" t="s">
        <v>119</v>
      </c>
      <c r="K53" s="107">
        <v>56</v>
      </c>
      <c r="L53" s="33">
        <v>35</v>
      </c>
      <c r="M53" s="33">
        <v>17</v>
      </c>
      <c r="N53" s="33">
        <v>4</v>
      </c>
      <c r="O53" s="106">
        <f t="shared" si="18"/>
        <v>246</v>
      </c>
      <c r="P53" s="33">
        <v>151</v>
      </c>
      <c r="Q53" s="33">
        <v>79</v>
      </c>
      <c r="R53" s="33">
        <v>16</v>
      </c>
      <c r="S53" s="106">
        <f t="shared" si="12"/>
        <v>35</v>
      </c>
      <c r="T53" s="33">
        <v>0</v>
      </c>
      <c r="U53" s="33">
        <v>24</v>
      </c>
      <c r="V53" s="33">
        <v>11</v>
      </c>
      <c r="W53" s="33">
        <v>0</v>
      </c>
      <c r="X53" s="33">
        <v>0</v>
      </c>
      <c r="Y53" s="33">
        <v>0</v>
      </c>
      <c r="Z53" s="106">
        <f t="shared" si="13"/>
        <v>17</v>
      </c>
      <c r="AA53" s="33">
        <v>0</v>
      </c>
      <c r="AB53" s="33">
        <v>10</v>
      </c>
      <c r="AC53" s="33">
        <v>5</v>
      </c>
      <c r="AD53" s="33">
        <v>0</v>
      </c>
      <c r="AE53" s="33">
        <v>2</v>
      </c>
      <c r="AF53" s="33">
        <v>0</v>
      </c>
      <c r="AG53" s="106">
        <f t="shared" si="14"/>
        <v>4</v>
      </c>
      <c r="AH53" s="33">
        <v>0</v>
      </c>
      <c r="AI53" s="33">
        <v>4</v>
      </c>
      <c r="AJ53" s="33">
        <v>0</v>
      </c>
      <c r="AK53" s="33">
        <v>0</v>
      </c>
      <c r="AL53" s="33">
        <v>0</v>
      </c>
      <c r="AM53" s="33">
        <v>0</v>
      </c>
      <c r="AN53" s="120">
        <f t="shared" si="19"/>
        <v>0.375</v>
      </c>
      <c r="AO53" s="120">
        <f t="shared" si="15"/>
        <v>7.1428571428571425E-2</v>
      </c>
      <c r="AP53" s="27" t="s">
        <v>93</v>
      </c>
      <c r="AQ53" s="27" t="s">
        <v>85</v>
      </c>
      <c r="AR53" s="30" t="s">
        <v>100</v>
      </c>
      <c r="AS53" s="58" t="s">
        <v>119</v>
      </c>
      <c r="AT53" s="30" t="s">
        <v>109</v>
      </c>
      <c r="AU53" s="35" t="s">
        <v>101</v>
      </c>
      <c r="AV53" s="36">
        <v>0</v>
      </c>
      <c r="AW53" s="36">
        <v>1</v>
      </c>
      <c r="AX53" s="36">
        <v>6.26</v>
      </c>
      <c r="AY53" s="36"/>
      <c r="AZ53" s="36"/>
      <c r="BA53" s="36"/>
      <c r="BB53" s="36"/>
      <c r="BC53" s="123">
        <f t="shared" si="1"/>
        <v>7.26</v>
      </c>
      <c r="BD53" s="36"/>
      <c r="BE53" s="49"/>
      <c r="BF53" s="49"/>
      <c r="BG53" s="63"/>
      <c r="BH53" s="124">
        <f t="shared" si="2"/>
        <v>7.26</v>
      </c>
      <c r="BI53" s="45">
        <f t="shared" si="16"/>
        <v>0.12964285714285714</v>
      </c>
      <c r="BJ53" s="39" t="s">
        <v>102</v>
      </c>
      <c r="BK53" s="136">
        <v>40</v>
      </c>
      <c r="BL53" s="137">
        <v>20</v>
      </c>
      <c r="BM53" s="137">
        <v>40</v>
      </c>
      <c r="BN53" s="137">
        <v>70</v>
      </c>
      <c r="BO53" s="137">
        <v>20</v>
      </c>
      <c r="BP53" s="137">
        <v>20</v>
      </c>
      <c r="BQ53" s="138">
        <f t="shared" si="3"/>
        <v>60</v>
      </c>
      <c r="BR53" s="138">
        <f t="shared" si="4"/>
        <v>110</v>
      </c>
      <c r="BS53" s="138">
        <f t="shared" si="5"/>
        <v>40</v>
      </c>
      <c r="BT53" s="138">
        <f t="shared" si="6"/>
        <v>210</v>
      </c>
      <c r="BU53" s="55"/>
      <c r="BV53" s="8"/>
      <c r="BW53" s="46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</row>
    <row r="54" spans="1:114" ht="13.5" hidden="1" customHeight="1">
      <c r="A54" s="24" t="s">
        <v>249</v>
      </c>
      <c r="B54" s="28" t="s">
        <v>250</v>
      </c>
      <c r="C54" s="28" t="s">
        <v>206</v>
      </c>
      <c r="D54" s="29" t="s">
        <v>77</v>
      </c>
      <c r="E54" s="28" t="s">
        <v>78</v>
      </c>
      <c r="F54" s="24" t="s">
        <v>108</v>
      </c>
      <c r="G54" s="28" t="s">
        <v>92</v>
      </c>
      <c r="H54" s="28" t="s">
        <v>92</v>
      </c>
      <c r="I54" s="31" t="s">
        <v>86</v>
      </c>
      <c r="J54" s="47" t="s">
        <v>140</v>
      </c>
      <c r="K54" s="107">
        <v>6</v>
      </c>
      <c r="L54" s="33">
        <f>T54+U54+V54+W54+X54+Y54</f>
        <v>0</v>
      </c>
      <c r="M54" s="33">
        <v>3</v>
      </c>
      <c r="N54" s="33">
        <v>3</v>
      </c>
      <c r="O54" s="106">
        <f t="shared" si="18"/>
        <v>24</v>
      </c>
      <c r="P54" s="33">
        <v>0</v>
      </c>
      <c r="Q54" s="33">
        <v>12</v>
      </c>
      <c r="R54" s="33">
        <v>12</v>
      </c>
      <c r="S54" s="106">
        <f t="shared" si="12"/>
        <v>0</v>
      </c>
      <c r="T54" s="33">
        <v>0</v>
      </c>
      <c r="U54" s="33">
        <v>0</v>
      </c>
      <c r="V54" s="33">
        <v>0</v>
      </c>
      <c r="W54" s="33">
        <v>0</v>
      </c>
      <c r="X54" s="33">
        <v>0</v>
      </c>
      <c r="Y54" s="33">
        <v>0</v>
      </c>
      <c r="Z54" s="106">
        <f t="shared" si="13"/>
        <v>3</v>
      </c>
      <c r="AA54" s="33">
        <v>0</v>
      </c>
      <c r="AB54" s="33">
        <v>3</v>
      </c>
      <c r="AC54" s="33">
        <v>0</v>
      </c>
      <c r="AD54" s="33">
        <v>0</v>
      </c>
      <c r="AE54" s="33">
        <v>0</v>
      </c>
      <c r="AF54" s="33">
        <v>0</v>
      </c>
      <c r="AG54" s="106">
        <f t="shared" si="14"/>
        <v>3</v>
      </c>
      <c r="AH54" s="33">
        <v>0</v>
      </c>
      <c r="AI54" s="33">
        <v>3</v>
      </c>
      <c r="AJ54" s="33">
        <v>0</v>
      </c>
      <c r="AK54" s="33">
        <v>0</v>
      </c>
      <c r="AL54" s="33">
        <v>0</v>
      </c>
      <c r="AM54" s="33">
        <v>0</v>
      </c>
      <c r="AN54" s="120">
        <f t="shared" si="19"/>
        <v>1</v>
      </c>
      <c r="AO54" s="120">
        <f t="shared" si="15"/>
        <v>0.5</v>
      </c>
      <c r="AP54" s="27" t="s">
        <v>93</v>
      </c>
      <c r="AQ54" s="28" t="s">
        <v>85</v>
      </c>
      <c r="AR54" s="35" t="s">
        <v>86</v>
      </c>
      <c r="AS54" s="47" t="s">
        <v>140</v>
      </c>
      <c r="AT54" s="35" t="s">
        <v>109</v>
      </c>
      <c r="AU54" s="47" t="s">
        <v>98</v>
      </c>
      <c r="AV54" s="36">
        <v>0</v>
      </c>
      <c r="AW54" s="43"/>
      <c r="AX54" s="43"/>
      <c r="AY54" s="43">
        <v>0.62611799999999995</v>
      </c>
      <c r="AZ54" s="37"/>
      <c r="BA54" s="37"/>
      <c r="BB54" s="37"/>
      <c r="BC54" s="123">
        <f t="shared" si="1"/>
        <v>0.62611799999999995</v>
      </c>
      <c r="BD54" s="36" t="s">
        <v>111</v>
      </c>
      <c r="BE54" s="44"/>
      <c r="BF54" s="44"/>
      <c r="BG54" s="44"/>
      <c r="BH54" s="124">
        <f t="shared" si="2"/>
        <v>0.62611799999999995</v>
      </c>
      <c r="BI54" s="59">
        <f t="shared" si="16"/>
        <v>0.10435299999999999</v>
      </c>
      <c r="BJ54" s="39" t="s">
        <v>102</v>
      </c>
      <c r="BK54" s="136">
        <v>40</v>
      </c>
      <c r="BL54" s="137">
        <v>20</v>
      </c>
      <c r="BM54" s="137">
        <v>50</v>
      </c>
      <c r="BN54" s="137">
        <v>10</v>
      </c>
      <c r="BO54" s="137">
        <v>20</v>
      </c>
      <c r="BP54" s="137">
        <v>30</v>
      </c>
      <c r="BQ54" s="138">
        <f t="shared" si="3"/>
        <v>60</v>
      </c>
      <c r="BR54" s="138">
        <f t="shared" si="4"/>
        <v>60</v>
      </c>
      <c r="BS54" s="138">
        <f t="shared" si="5"/>
        <v>50</v>
      </c>
      <c r="BT54" s="138">
        <f t="shared" si="6"/>
        <v>170</v>
      </c>
      <c r="BU54" s="27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</row>
    <row r="55" spans="1:114" ht="13.5" hidden="1" customHeight="1">
      <c r="A55" s="24" t="s">
        <v>251</v>
      </c>
      <c r="B55" s="28" t="s">
        <v>252</v>
      </c>
      <c r="C55" s="28" t="s">
        <v>253</v>
      </c>
      <c r="D55" s="28" t="s">
        <v>155</v>
      </c>
      <c r="E55" s="28" t="s">
        <v>151</v>
      </c>
      <c r="F55" s="24" t="s">
        <v>79</v>
      </c>
      <c r="G55" s="28" t="s">
        <v>91</v>
      </c>
      <c r="H55" s="28" t="s">
        <v>92</v>
      </c>
      <c r="I55" s="31" t="s">
        <v>158</v>
      </c>
      <c r="J55" s="47" t="s">
        <v>119</v>
      </c>
      <c r="K55" s="113">
        <v>56</v>
      </c>
      <c r="L55" s="33">
        <v>42</v>
      </c>
      <c r="M55" s="33">
        <v>10</v>
      </c>
      <c r="N55" s="33">
        <v>4</v>
      </c>
      <c r="O55" s="106">
        <f t="shared" si="18"/>
        <v>308</v>
      </c>
      <c r="P55" s="33">
        <v>228</v>
      </c>
      <c r="Q55" s="33">
        <v>64</v>
      </c>
      <c r="R55" s="33">
        <v>16</v>
      </c>
      <c r="S55" s="106">
        <f t="shared" si="12"/>
        <v>42</v>
      </c>
      <c r="T55" s="33">
        <v>0</v>
      </c>
      <c r="U55" s="33">
        <v>4</v>
      </c>
      <c r="V55" s="33">
        <v>16</v>
      </c>
      <c r="W55" s="33">
        <v>22</v>
      </c>
      <c r="X55" s="33">
        <v>0</v>
      </c>
      <c r="Y55" s="33">
        <v>0</v>
      </c>
      <c r="Z55" s="106">
        <f t="shared" si="13"/>
        <v>10</v>
      </c>
      <c r="AA55" s="33">
        <v>0</v>
      </c>
      <c r="AB55" s="33">
        <v>4</v>
      </c>
      <c r="AC55" s="33">
        <v>0</v>
      </c>
      <c r="AD55" s="33">
        <v>0</v>
      </c>
      <c r="AE55" s="33">
        <v>6</v>
      </c>
      <c r="AF55" s="33">
        <v>0</v>
      </c>
      <c r="AG55" s="106">
        <f t="shared" si="14"/>
        <v>4</v>
      </c>
      <c r="AH55" s="33">
        <v>0</v>
      </c>
      <c r="AI55" s="33">
        <v>4</v>
      </c>
      <c r="AJ55" s="33">
        <v>0</v>
      </c>
      <c r="AK55" s="33">
        <v>0</v>
      </c>
      <c r="AL55" s="33">
        <v>0</v>
      </c>
      <c r="AM55" s="33">
        <v>0</v>
      </c>
      <c r="AN55" s="120">
        <f t="shared" si="19"/>
        <v>0.25</v>
      </c>
      <c r="AO55" s="120">
        <f t="shared" si="15"/>
        <v>7.1428571428571425E-2</v>
      </c>
      <c r="AP55" s="27" t="s">
        <v>93</v>
      </c>
      <c r="AQ55" s="28" t="s">
        <v>85</v>
      </c>
      <c r="AR55" s="35" t="s">
        <v>158</v>
      </c>
      <c r="AS55" s="47" t="s">
        <v>119</v>
      </c>
      <c r="AT55" s="47" t="s">
        <v>82</v>
      </c>
      <c r="AU55" s="47" t="s">
        <v>119</v>
      </c>
      <c r="AV55" s="36">
        <v>0</v>
      </c>
      <c r="AW55" s="43">
        <v>2.5</v>
      </c>
      <c r="AX55" s="43">
        <v>3.4839587000000001</v>
      </c>
      <c r="AY55" s="43"/>
      <c r="AZ55" s="37"/>
      <c r="BA55" s="37"/>
      <c r="BB55" s="37"/>
      <c r="BC55" s="123">
        <f t="shared" si="1"/>
        <v>5.9839587000000005</v>
      </c>
      <c r="BD55" s="36" t="s">
        <v>111</v>
      </c>
      <c r="BE55" s="44"/>
      <c r="BF55" s="44">
        <v>0.9</v>
      </c>
      <c r="BG55" s="44"/>
      <c r="BH55" s="124">
        <f t="shared" si="2"/>
        <v>6.8839587000000009</v>
      </c>
      <c r="BI55" s="59">
        <f t="shared" si="16"/>
        <v>0.12292783392857144</v>
      </c>
      <c r="BJ55" s="39" t="s">
        <v>102</v>
      </c>
      <c r="BK55" s="136">
        <v>50</v>
      </c>
      <c r="BL55" s="137">
        <v>50</v>
      </c>
      <c r="BM55" s="137">
        <v>30</v>
      </c>
      <c r="BN55" s="137">
        <v>30</v>
      </c>
      <c r="BO55" s="137">
        <v>0</v>
      </c>
      <c r="BP55" s="137">
        <v>20</v>
      </c>
      <c r="BQ55" s="138">
        <f t="shared" si="3"/>
        <v>100</v>
      </c>
      <c r="BR55" s="138">
        <f t="shared" si="4"/>
        <v>60</v>
      </c>
      <c r="BS55" s="138">
        <f t="shared" si="5"/>
        <v>20</v>
      </c>
      <c r="BT55" s="138">
        <f t="shared" si="6"/>
        <v>180</v>
      </c>
      <c r="BU55" s="27"/>
      <c r="BV55" s="8"/>
      <c r="BW55" s="46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</row>
    <row r="56" spans="1:114" ht="13.5" hidden="1" customHeight="1">
      <c r="A56" s="60" t="s">
        <v>254</v>
      </c>
      <c r="B56" s="29" t="s">
        <v>255</v>
      </c>
      <c r="C56" s="30" t="s">
        <v>253</v>
      </c>
      <c r="D56" s="62" t="s">
        <v>155</v>
      </c>
      <c r="E56" s="64" t="s">
        <v>151</v>
      </c>
      <c r="F56" s="60" t="s">
        <v>108</v>
      </c>
      <c r="G56" s="47" t="s">
        <v>92</v>
      </c>
      <c r="H56" s="47" t="s">
        <v>92</v>
      </c>
      <c r="I56" s="27" t="s">
        <v>158</v>
      </c>
      <c r="J56" s="47" t="s">
        <v>134</v>
      </c>
      <c r="K56" s="109">
        <v>19</v>
      </c>
      <c r="L56" s="24">
        <v>13</v>
      </c>
      <c r="M56" s="24">
        <v>5</v>
      </c>
      <c r="N56" s="24">
        <v>1</v>
      </c>
      <c r="O56" s="114">
        <f t="shared" si="18"/>
        <v>85</v>
      </c>
      <c r="P56" s="24">
        <v>61</v>
      </c>
      <c r="Q56" s="24">
        <v>20</v>
      </c>
      <c r="R56" s="24">
        <v>4</v>
      </c>
      <c r="S56" s="106">
        <f t="shared" si="12"/>
        <v>13</v>
      </c>
      <c r="T56" s="24">
        <v>0</v>
      </c>
      <c r="U56" s="24">
        <v>6</v>
      </c>
      <c r="V56" s="24">
        <v>5</v>
      </c>
      <c r="W56" s="24">
        <v>2</v>
      </c>
      <c r="X56" s="24">
        <v>0</v>
      </c>
      <c r="Y56" s="24">
        <v>0</v>
      </c>
      <c r="Z56" s="106">
        <f t="shared" si="13"/>
        <v>5</v>
      </c>
      <c r="AA56" s="24">
        <v>0</v>
      </c>
      <c r="AB56" s="24">
        <v>4</v>
      </c>
      <c r="AC56" s="24">
        <v>0</v>
      </c>
      <c r="AD56" s="24">
        <v>0</v>
      </c>
      <c r="AE56" s="24">
        <v>1</v>
      </c>
      <c r="AF56" s="24">
        <v>0</v>
      </c>
      <c r="AG56" s="114">
        <f t="shared" si="14"/>
        <v>1</v>
      </c>
      <c r="AH56" s="24">
        <v>0</v>
      </c>
      <c r="AI56" s="24">
        <v>1</v>
      </c>
      <c r="AJ56" s="24">
        <v>0</v>
      </c>
      <c r="AK56" s="24">
        <v>0</v>
      </c>
      <c r="AL56" s="24">
        <v>0</v>
      </c>
      <c r="AM56" s="24">
        <v>0</v>
      </c>
      <c r="AN56" s="120">
        <f t="shared" si="19"/>
        <v>0.31578947368421051</v>
      </c>
      <c r="AO56" s="120">
        <f t="shared" si="15"/>
        <v>5.2631578947368418E-2</v>
      </c>
      <c r="AP56" s="27" t="s">
        <v>93</v>
      </c>
      <c r="AQ56" s="29" t="s">
        <v>85</v>
      </c>
      <c r="AR56" s="27" t="s">
        <v>158</v>
      </c>
      <c r="AS56" s="47" t="s">
        <v>99</v>
      </c>
      <c r="AT56" s="27" t="s">
        <v>100</v>
      </c>
      <c r="AU56" s="28" t="s">
        <v>134</v>
      </c>
      <c r="AV56" s="36">
        <v>0.5</v>
      </c>
      <c r="AW56" s="43">
        <v>1.3265799599999999</v>
      </c>
      <c r="AX56" s="43"/>
      <c r="AY56" s="37"/>
      <c r="AZ56" s="37"/>
      <c r="BA56" s="37"/>
      <c r="BB56" s="37"/>
      <c r="BC56" s="123">
        <f t="shared" si="1"/>
        <v>1.8265799599999999</v>
      </c>
      <c r="BD56" s="24" t="s">
        <v>111</v>
      </c>
      <c r="BE56" s="44"/>
      <c r="BF56" s="44">
        <v>0.4</v>
      </c>
      <c r="BG56" s="30"/>
      <c r="BH56" s="124">
        <f t="shared" si="2"/>
        <v>2.22657996</v>
      </c>
      <c r="BI56" s="59">
        <f t="shared" si="16"/>
        <v>0.11718841894736842</v>
      </c>
      <c r="BJ56" s="39" t="s">
        <v>102</v>
      </c>
      <c r="BK56" s="136">
        <v>50</v>
      </c>
      <c r="BL56" s="137">
        <v>50</v>
      </c>
      <c r="BM56" s="137">
        <v>50</v>
      </c>
      <c r="BN56" s="137">
        <v>30</v>
      </c>
      <c r="BO56" s="137">
        <v>20</v>
      </c>
      <c r="BP56" s="137">
        <v>20</v>
      </c>
      <c r="BQ56" s="138">
        <f t="shared" si="3"/>
        <v>100</v>
      </c>
      <c r="BR56" s="138">
        <f t="shared" si="4"/>
        <v>80</v>
      </c>
      <c r="BS56" s="138">
        <f t="shared" si="5"/>
        <v>40</v>
      </c>
      <c r="BT56" s="138">
        <f t="shared" si="6"/>
        <v>220</v>
      </c>
      <c r="BU56" s="27"/>
      <c r="BV56" s="8"/>
      <c r="BW56" s="46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</row>
    <row r="57" spans="1:114" ht="13.5" hidden="1" customHeight="1">
      <c r="A57" s="25" t="s">
        <v>256</v>
      </c>
      <c r="B57" s="29" t="s">
        <v>257</v>
      </c>
      <c r="C57" s="29" t="s">
        <v>258</v>
      </c>
      <c r="D57" s="29" t="s">
        <v>106</v>
      </c>
      <c r="E57" s="28" t="s">
        <v>107</v>
      </c>
      <c r="F57" s="25" t="s">
        <v>79</v>
      </c>
      <c r="G57" s="27" t="s">
        <v>80</v>
      </c>
      <c r="H57" s="27" t="s">
        <v>80</v>
      </c>
      <c r="I57" s="31" t="s">
        <v>86</v>
      </c>
      <c r="J57" s="28" t="s">
        <v>140</v>
      </c>
      <c r="K57" s="112">
        <v>10</v>
      </c>
      <c r="L57" s="33">
        <v>8</v>
      </c>
      <c r="M57" s="33">
        <v>2</v>
      </c>
      <c r="N57" s="33">
        <v>0</v>
      </c>
      <c r="O57" s="106">
        <f t="shared" si="18"/>
        <v>45</v>
      </c>
      <c r="P57" s="33">
        <v>37</v>
      </c>
      <c r="Q57" s="33">
        <v>8</v>
      </c>
      <c r="R57" s="33">
        <v>0</v>
      </c>
      <c r="S57" s="106">
        <f t="shared" si="12"/>
        <v>8</v>
      </c>
      <c r="T57" s="33">
        <v>0</v>
      </c>
      <c r="U57" s="33">
        <v>3</v>
      </c>
      <c r="V57" s="33">
        <v>5</v>
      </c>
      <c r="W57" s="33">
        <v>0</v>
      </c>
      <c r="X57" s="33">
        <v>0</v>
      </c>
      <c r="Y57" s="33">
        <v>0</v>
      </c>
      <c r="Z57" s="106">
        <f t="shared" si="13"/>
        <v>2</v>
      </c>
      <c r="AA57" s="33">
        <v>0</v>
      </c>
      <c r="AB57" s="33">
        <v>2</v>
      </c>
      <c r="AC57" s="33">
        <v>0</v>
      </c>
      <c r="AD57" s="33">
        <v>0</v>
      </c>
      <c r="AE57" s="33">
        <v>0</v>
      </c>
      <c r="AF57" s="33">
        <v>0</v>
      </c>
      <c r="AG57" s="106">
        <f t="shared" si="14"/>
        <v>0</v>
      </c>
      <c r="AH57" s="33">
        <v>0</v>
      </c>
      <c r="AI57" s="33">
        <v>0</v>
      </c>
      <c r="AJ57" s="33">
        <v>0</v>
      </c>
      <c r="AK57" s="33">
        <v>0</v>
      </c>
      <c r="AL57" s="33">
        <v>0</v>
      </c>
      <c r="AM57" s="33">
        <v>0</v>
      </c>
      <c r="AN57" s="120">
        <f t="shared" si="19"/>
        <v>0.2</v>
      </c>
      <c r="AO57" s="120">
        <f t="shared" si="15"/>
        <v>0</v>
      </c>
      <c r="AP57" s="27" t="s">
        <v>93</v>
      </c>
      <c r="AQ57" s="27" t="s">
        <v>85</v>
      </c>
      <c r="AR57" s="35" t="s">
        <v>86</v>
      </c>
      <c r="AS57" s="27" t="s">
        <v>121</v>
      </c>
      <c r="AT57" s="35" t="s">
        <v>86</v>
      </c>
      <c r="AU57" s="27" t="s">
        <v>134</v>
      </c>
      <c r="AV57" s="36">
        <v>0</v>
      </c>
      <c r="AW57" s="36"/>
      <c r="AX57" s="36"/>
      <c r="AY57" s="36">
        <v>0.58799999999999997</v>
      </c>
      <c r="AZ57" s="36">
        <v>0.58799999999999997</v>
      </c>
      <c r="BA57" s="37"/>
      <c r="BB57" s="37"/>
      <c r="BC57" s="123">
        <f t="shared" si="1"/>
        <v>1.1759999999999999</v>
      </c>
      <c r="BD57" s="36"/>
      <c r="BE57" s="49"/>
      <c r="BF57" s="49"/>
      <c r="BG57" s="49"/>
      <c r="BH57" s="124">
        <f t="shared" si="2"/>
        <v>1.1759999999999999</v>
      </c>
      <c r="BI57" s="45">
        <f t="shared" si="16"/>
        <v>0.1176</v>
      </c>
      <c r="BJ57" s="39" t="s">
        <v>88</v>
      </c>
      <c r="BK57" s="136">
        <v>30</v>
      </c>
      <c r="BL57" s="137">
        <v>35</v>
      </c>
      <c r="BM57" s="137">
        <v>10</v>
      </c>
      <c r="BN57" s="137">
        <v>10</v>
      </c>
      <c r="BO57" s="137">
        <v>0</v>
      </c>
      <c r="BP57" s="137">
        <v>10</v>
      </c>
      <c r="BQ57" s="138">
        <f t="shared" si="3"/>
        <v>65</v>
      </c>
      <c r="BR57" s="138">
        <f t="shared" si="4"/>
        <v>20</v>
      </c>
      <c r="BS57" s="138">
        <f t="shared" si="5"/>
        <v>10</v>
      </c>
      <c r="BT57" s="138">
        <f t="shared" si="6"/>
        <v>95</v>
      </c>
      <c r="BU57" s="27"/>
      <c r="BV57" s="8"/>
      <c r="BW57" s="46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</row>
    <row r="58" spans="1:114" ht="13.5" hidden="1" customHeight="1">
      <c r="A58" s="25" t="s">
        <v>259</v>
      </c>
      <c r="B58" s="58" t="s">
        <v>260</v>
      </c>
      <c r="C58" s="29" t="s">
        <v>261</v>
      </c>
      <c r="D58" s="29" t="s">
        <v>261</v>
      </c>
      <c r="E58" s="28"/>
      <c r="F58" s="25" t="s">
        <v>108</v>
      </c>
      <c r="G58" s="27" t="s">
        <v>92</v>
      </c>
      <c r="H58" s="27" t="s">
        <v>92</v>
      </c>
      <c r="I58" s="56" t="s">
        <v>100</v>
      </c>
      <c r="J58" s="28" t="s">
        <v>87</v>
      </c>
      <c r="K58" s="112">
        <v>50</v>
      </c>
      <c r="L58" s="33">
        <v>50</v>
      </c>
      <c r="M58" s="33">
        <v>0</v>
      </c>
      <c r="N58" s="33">
        <v>0</v>
      </c>
      <c r="O58" s="106">
        <f t="shared" si="18"/>
        <v>200</v>
      </c>
      <c r="P58" s="24">
        <v>200</v>
      </c>
      <c r="Q58" s="24">
        <v>0</v>
      </c>
      <c r="R58" s="24">
        <v>0</v>
      </c>
      <c r="S58" s="106">
        <v>50</v>
      </c>
      <c r="T58" s="24">
        <v>0</v>
      </c>
      <c r="U58" s="24">
        <v>0</v>
      </c>
      <c r="V58" s="24">
        <v>50</v>
      </c>
      <c r="W58" s="24">
        <v>0</v>
      </c>
      <c r="X58" s="24">
        <v>0</v>
      </c>
      <c r="Y58" s="24">
        <v>0</v>
      </c>
      <c r="Z58" s="106">
        <f t="shared" si="13"/>
        <v>0</v>
      </c>
      <c r="AA58" s="24">
        <v>0</v>
      </c>
      <c r="AB58" s="24">
        <v>0</v>
      </c>
      <c r="AC58" s="24">
        <v>0</v>
      </c>
      <c r="AD58" s="24">
        <v>0</v>
      </c>
      <c r="AE58" s="24">
        <v>0</v>
      </c>
      <c r="AF58" s="24">
        <v>0</v>
      </c>
      <c r="AG58" s="106">
        <f t="shared" si="14"/>
        <v>0</v>
      </c>
      <c r="AH58" s="33">
        <v>0</v>
      </c>
      <c r="AI58" s="33">
        <v>0</v>
      </c>
      <c r="AJ58" s="33">
        <v>0</v>
      </c>
      <c r="AK58" s="33">
        <v>0</v>
      </c>
      <c r="AL58" s="33">
        <v>0</v>
      </c>
      <c r="AM58" s="33">
        <v>0</v>
      </c>
      <c r="AN58" s="120">
        <f>(Z58+AG58)/K58</f>
        <v>0</v>
      </c>
      <c r="AO58" s="120">
        <f t="shared" si="15"/>
        <v>0</v>
      </c>
      <c r="AP58" s="27" t="s">
        <v>93</v>
      </c>
      <c r="AQ58" s="27" t="s">
        <v>262</v>
      </c>
      <c r="AR58" s="27" t="s">
        <v>100</v>
      </c>
      <c r="AS58" s="27" t="s">
        <v>87</v>
      </c>
      <c r="AT58" s="27" t="s">
        <v>100</v>
      </c>
      <c r="AU58" s="27" t="s">
        <v>119</v>
      </c>
      <c r="AV58" s="36">
        <v>0</v>
      </c>
      <c r="AW58" s="43">
        <v>2.5</v>
      </c>
      <c r="AX58" s="37"/>
      <c r="AY58" s="37"/>
      <c r="AZ58" s="37"/>
      <c r="BA58" s="37"/>
      <c r="BB58" s="37"/>
      <c r="BC58" s="123">
        <f t="shared" si="1"/>
        <v>2.5</v>
      </c>
      <c r="BD58" s="36"/>
      <c r="BE58" s="49"/>
      <c r="BF58" s="49"/>
      <c r="BG58" s="49"/>
      <c r="BH58" s="124">
        <f t="shared" si="2"/>
        <v>2.5</v>
      </c>
      <c r="BI58" s="45">
        <f t="shared" si="16"/>
        <v>0.05</v>
      </c>
      <c r="BJ58" s="39" t="s">
        <v>102</v>
      </c>
      <c r="BK58" s="147">
        <v>0</v>
      </c>
      <c r="BL58" s="148">
        <v>0</v>
      </c>
      <c r="BM58" s="148">
        <v>0</v>
      </c>
      <c r="BN58" s="148">
        <v>0</v>
      </c>
      <c r="BO58" s="148">
        <v>0</v>
      </c>
      <c r="BP58" s="148">
        <v>0</v>
      </c>
      <c r="BQ58" s="149">
        <f t="shared" si="3"/>
        <v>0</v>
      </c>
      <c r="BR58" s="149">
        <f t="shared" si="4"/>
        <v>0</v>
      </c>
      <c r="BS58" s="149">
        <f t="shared" si="5"/>
        <v>0</v>
      </c>
      <c r="BT58" s="149">
        <f t="shared" si="6"/>
        <v>0</v>
      </c>
      <c r="BU58" s="27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</row>
    <row r="59" spans="1:114" ht="13.5" hidden="1" customHeight="1">
      <c r="A59" s="26" t="s">
        <v>263</v>
      </c>
      <c r="B59" s="58" t="s">
        <v>264</v>
      </c>
      <c r="C59" s="29" t="s">
        <v>261</v>
      </c>
      <c r="D59" s="28" t="s">
        <v>261</v>
      </c>
      <c r="E59" s="28"/>
      <c r="F59" s="25" t="s">
        <v>108</v>
      </c>
      <c r="G59" s="27" t="s">
        <v>92</v>
      </c>
      <c r="H59" s="27" t="s">
        <v>92</v>
      </c>
      <c r="I59" s="56" t="s">
        <v>82</v>
      </c>
      <c r="J59" s="47" t="s">
        <v>87</v>
      </c>
      <c r="K59" s="112">
        <v>50</v>
      </c>
      <c r="L59" s="33">
        <v>50</v>
      </c>
      <c r="M59" s="33">
        <v>0</v>
      </c>
      <c r="N59" s="33">
        <v>0</v>
      </c>
      <c r="O59" s="106">
        <f t="shared" si="18"/>
        <v>200</v>
      </c>
      <c r="P59" s="24">
        <v>200</v>
      </c>
      <c r="Q59" s="24">
        <v>0</v>
      </c>
      <c r="R59" s="24">
        <v>0</v>
      </c>
      <c r="S59" s="106">
        <v>50</v>
      </c>
      <c r="T59" s="24">
        <v>0</v>
      </c>
      <c r="U59" s="24">
        <v>0</v>
      </c>
      <c r="V59" s="24">
        <v>50</v>
      </c>
      <c r="W59" s="24">
        <v>0</v>
      </c>
      <c r="X59" s="24">
        <v>0</v>
      </c>
      <c r="Y59" s="24">
        <v>0</v>
      </c>
      <c r="Z59" s="106">
        <f t="shared" si="13"/>
        <v>0</v>
      </c>
      <c r="AA59" s="24">
        <v>0</v>
      </c>
      <c r="AB59" s="24">
        <v>0</v>
      </c>
      <c r="AC59" s="24">
        <v>0</v>
      </c>
      <c r="AD59" s="24">
        <v>0</v>
      </c>
      <c r="AE59" s="24">
        <v>0</v>
      </c>
      <c r="AF59" s="24">
        <v>0</v>
      </c>
      <c r="AG59" s="106">
        <f t="shared" si="14"/>
        <v>0</v>
      </c>
      <c r="AH59" s="33">
        <v>0</v>
      </c>
      <c r="AI59" s="33">
        <v>0</v>
      </c>
      <c r="AJ59" s="33">
        <v>0</v>
      </c>
      <c r="AK59" s="33">
        <v>0</v>
      </c>
      <c r="AL59" s="33">
        <v>0</v>
      </c>
      <c r="AM59" s="33">
        <v>0</v>
      </c>
      <c r="AN59" s="120">
        <f>(Z59+AG59)/K59</f>
        <v>0</v>
      </c>
      <c r="AO59" s="120">
        <f t="shared" si="15"/>
        <v>0</v>
      </c>
      <c r="AP59" s="27" t="s">
        <v>93</v>
      </c>
      <c r="AQ59" s="27" t="s">
        <v>262</v>
      </c>
      <c r="AR59" s="27" t="s">
        <v>82</v>
      </c>
      <c r="AS59" s="35" t="s">
        <v>87</v>
      </c>
      <c r="AT59" s="27" t="s">
        <v>82</v>
      </c>
      <c r="AU59" s="27" t="s">
        <v>119</v>
      </c>
      <c r="AV59" s="36">
        <v>0</v>
      </c>
      <c r="AW59" s="43"/>
      <c r="AX59" s="43">
        <v>2.5</v>
      </c>
      <c r="AY59" s="43"/>
      <c r="AZ59" s="37"/>
      <c r="BA59" s="37"/>
      <c r="BB59" s="37"/>
      <c r="BC59" s="123">
        <f t="shared" si="1"/>
        <v>2.5</v>
      </c>
      <c r="BD59" s="36"/>
      <c r="BE59" s="44"/>
      <c r="BF59" s="44"/>
      <c r="BG59" s="44"/>
      <c r="BH59" s="124">
        <f t="shared" si="2"/>
        <v>2.5</v>
      </c>
      <c r="BI59" s="45">
        <f t="shared" si="16"/>
        <v>0.05</v>
      </c>
      <c r="BJ59" s="39" t="s">
        <v>102</v>
      </c>
      <c r="BK59" s="147">
        <v>0</v>
      </c>
      <c r="BL59" s="148">
        <v>0</v>
      </c>
      <c r="BM59" s="148">
        <v>0</v>
      </c>
      <c r="BN59" s="148">
        <v>0</v>
      </c>
      <c r="BO59" s="148">
        <v>0</v>
      </c>
      <c r="BP59" s="148">
        <v>0</v>
      </c>
      <c r="BQ59" s="149">
        <f t="shared" si="3"/>
        <v>0</v>
      </c>
      <c r="BR59" s="149">
        <f t="shared" si="4"/>
        <v>0</v>
      </c>
      <c r="BS59" s="149">
        <f t="shared" si="5"/>
        <v>0</v>
      </c>
      <c r="BT59" s="149">
        <f t="shared" si="6"/>
        <v>0</v>
      </c>
      <c r="BU59" s="27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</row>
    <row r="60" spans="1:114" ht="13.5" hidden="1" customHeight="1">
      <c r="A60" s="26" t="s">
        <v>265</v>
      </c>
      <c r="B60" s="58" t="s">
        <v>266</v>
      </c>
      <c r="C60" s="29" t="s">
        <v>261</v>
      </c>
      <c r="D60" s="29" t="s">
        <v>261</v>
      </c>
      <c r="E60" s="28"/>
      <c r="F60" s="25" t="s">
        <v>108</v>
      </c>
      <c r="G60" s="27" t="s">
        <v>92</v>
      </c>
      <c r="H60" s="27" t="s">
        <v>92</v>
      </c>
      <c r="I60" s="31" t="s">
        <v>86</v>
      </c>
      <c r="J60" s="47" t="s">
        <v>87</v>
      </c>
      <c r="K60" s="112">
        <v>50</v>
      </c>
      <c r="L60" s="33">
        <v>50</v>
      </c>
      <c r="M60" s="33">
        <v>0</v>
      </c>
      <c r="N60" s="33">
        <v>0</v>
      </c>
      <c r="O60" s="106">
        <f t="shared" si="18"/>
        <v>200</v>
      </c>
      <c r="P60" s="33">
        <v>200</v>
      </c>
      <c r="Q60" s="33">
        <v>0</v>
      </c>
      <c r="R60" s="33">
        <v>0</v>
      </c>
      <c r="S60" s="106">
        <v>50</v>
      </c>
      <c r="T60" s="33">
        <v>0</v>
      </c>
      <c r="U60" s="33">
        <v>0</v>
      </c>
      <c r="V60" s="33">
        <v>50</v>
      </c>
      <c r="W60" s="33">
        <v>0</v>
      </c>
      <c r="X60" s="33">
        <v>0</v>
      </c>
      <c r="Y60" s="33">
        <v>0</v>
      </c>
      <c r="Z60" s="106">
        <v>0</v>
      </c>
      <c r="AA60" s="33">
        <v>0</v>
      </c>
      <c r="AB60" s="33">
        <v>0</v>
      </c>
      <c r="AC60" s="33">
        <v>0</v>
      </c>
      <c r="AD60" s="33">
        <v>0</v>
      </c>
      <c r="AE60" s="33">
        <v>0</v>
      </c>
      <c r="AF60" s="33">
        <v>0</v>
      </c>
      <c r="AG60" s="106">
        <v>0</v>
      </c>
      <c r="AH60" s="33">
        <v>0</v>
      </c>
      <c r="AI60" s="33">
        <v>0</v>
      </c>
      <c r="AJ60" s="33">
        <v>0</v>
      </c>
      <c r="AK60" s="33">
        <v>0</v>
      </c>
      <c r="AL60" s="33">
        <v>0</v>
      </c>
      <c r="AM60" s="33">
        <v>0</v>
      </c>
      <c r="AN60" s="120">
        <v>0</v>
      </c>
      <c r="AO60" s="120">
        <v>0</v>
      </c>
      <c r="AP60" s="27" t="s">
        <v>93</v>
      </c>
      <c r="AQ60" s="27" t="s">
        <v>262</v>
      </c>
      <c r="AR60" s="35" t="s">
        <v>86</v>
      </c>
      <c r="AS60" s="35" t="s">
        <v>87</v>
      </c>
      <c r="AT60" s="27" t="s">
        <v>86</v>
      </c>
      <c r="AU60" s="35" t="s">
        <v>119</v>
      </c>
      <c r="AV60" s="36">
        <v>0</v>
      </c>
      <c r="AW60" s="37"/>
      <c r="AX60" s="37"/>
      <c r="AY60" s="36">
        <v>2.5</v>
      </c>
      <c r="AZ60" s="37"/>
      <c r="BA60" s="37"/>
      <c r="BB60" s="37"/>
      <c r="BC60" s="123">
        <f t="shared" si="1"/>
        <v>2.5</v>
      </c>
      <c r="BD60" s="36"/>
      <c r="BE60" s="49"/>
      <c r="BF60" s="49"/>
      <c r="BG60" s="49"/>
      <c r="BH60" s="124">
        <f t="shared" si="2"/>
        <v>2.5</v>
      </c>
      <c r="BI60" s="45">
        <f t="shared" si="16"/>
        <v>0.05</v>
      </c>
      <c r="BJ60" s="39" t="s">
        <v>102</v>
      </c>
      <c r="BK60" s="147">
        <v>0</v>
      </c>
      <c r="BL60" s="148">
        <v>0</v>
      </c>
      <c r="BM60" s="148">
        <v>0</v>
      </c>
      <c r="BN60" s="148">
        <v>0</v>
      </c>
      <c r="BO60" s="148">
        <v>0</v>
      </c>
      <c r="BP60" s="148">
        <v>0</v>
      </c>
      <c r="BQ60" s="149">
        <f t="shared" si="3"/>
        <v>0</v>
      </c>
      <c r="BR60" s="149">
        <f t="shared" si="4"/>
        <v>0</v>
      </c>
      <c r="BS60" s="149">
        <f t="shared" si="5"/>
        <v>0</v>
      </c>
      <c r="BT60" s="149">
        <f t="shared" si="6"/>
        <v>0</v>
      </c>
      <c r="BU60" s="27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</row>
    <row r="61" spans="1:114" ht="13.5" hidden="1" customHeight="1">
      <c r="A61" s="26" t="s">
        <v>267</v>
      </c>
      <c r="B61" s="58" t="s">
        <v>268</v>
      </c>
      <c r="C61" s="29" t="s">
        <v>261</v>
      </c>
      <c r="D61" s="29" t="s">
        <v>261</v>
      </c>
      <c r="E61" s="28"/>
      <c r="F61" s="25" t="s">
        <v>108</v>
      </c>
      <c r="G61" s="27" t="s">
        <v>92</v>
      </c>
      <c r="H61" s="27" t="s">
        <v>92</v>
      </c>
      <c r="I61" s="31" t="s">
        <v>109</v>
      </c>
      <c r="J61" s="47" t="s">
        <v>87</v>
      </c>
      <c r="K61" s="112">
        <v>50</v>
      </c>
      <c r="L61" s="33">
        <v>50</v>
      </c>
      <c r="M61" s="33">
        <v>0</v>
      </c>
      <c r="N61" s="33">
        <v>0</v>
      </c>
      <c r="O61" s="106">
        <f t="shared" si="18"/>
        <v>200</v>
      </c>
      <c r="P61" s="33">
        <v>200</v>
      </c>
      <c r="Q61" s="33">
        <v>0</v>
      </c>
      <c r="R61" s="33">
        <v>0</v>
      </c>
      <c r="S61" s="106">
        <v>50</v>
      </c>
      <c r="T61" s="33">
        <v>0</v>
      </c>
      <c r="U61" s="33">
        <v>0</v>
      </c>
      <c r="V61" s="33">
        <v>50</v>
      </c>
      <c r="W61" s="33">
        <v>0</v>
      </c>
      <c r="X61" s="33">
        <v>0</v>
      </c>
      <c r="Y61" s="33">
        <v>0</v>
      </c>
      <c r="Z61" s="106">
        <v>0</v>
      </c>
      <c r="AA61" s="33">
        <v>0</v>
      </c>
      <c r="AB61" s="33">
        <v>0</v>
      </c>
      <c r="AC61" s="33">
        <v>0</v>
      </c>
      <c r="AD61" s="33">
        <v>0</v>
      </c>
      <c r="AE61" s="33">
        <v>0</v>
      </c>
      <c r="AF61" s="33">
        <v>0</v>
      </c>
      <c r="AG61" s="106">
        <v>0</v>
      </c>
      <c r="AH61" s="33">
        <v>0</v>
      </c>
      <c r="AI61" s="33">
        <v>0</v>
      </c>
      <c r="AJ61" s="33">
        <v>0</v>
      </c>
      <c r="AK61" s="33">
        <v>0</v>
      </c>
      <c r="AL61" s="33">
        <v>0</v>
      </c>
      <c r="AM61" s="33">
        <v>0</v>
      </c>
      <c r="AN61" s="120">
        <v>0</v>
      </c>
      <c r="AO61" s="120">
        <v>0</v>
      </c>
      <c r="AP61" s="27" t="s">
        <v>93</v>
      </c>
      <c r="AQ61" s="27" t="s">
        <v>262</v>
      </c>
      <c r="AR61" s="35" t="s">
        <v>109</v>
      </c>
      <c r="AS61" s="35" t="s">
        <v>87</v>
      </c>
      <c r="AT61" s="27" t="s">
        <v>109</v>
      </c>
      <c r="AU61" s="35" t="s">
        <v>119</v>
      </c>
      <c r="AV61" s="36">
        <v>0</v>
      </c>
      <c r="AW61" s="37"/>
      <c r="AX61" s="37"/>
      <c r="AY61" s="36"/>
      <c r="AZ61" s="36">
        <v>2.5</v>
      </c>
      <c r="BA61" s="37"/>
      <c r="BB61" s="37"/>
      <c r="BC61" s="123">
        <f t="shared" si="1"/>
        <v>2.5</v>
      </c>
      <c r="BD61" s="36"/>
      <c r="BE61" s="49"/>
      <c r="BF61" s="49"/>
      <c r="BG61" s="49"/>
      <c r="BH61" s="124">
        <f t="shared" si="2"/>
        <v>2.5</v>
      </c>
      <c r="BI61" s="45">
        <f t="shared" si="16"/>
        <v>0.05</v>
      </c>
      <c r="BJ61" s="39" t="s">
        <v>102</v>
      </c>
      <c r="BK61" s="147">
        <v>0</v>
      </c>
      <c r="BL61" s="148">
        <v>0</v>
      </c>
      <c r="BM61" s="148">
        <v>0</v>
      </c>
      <c r="BN61" s="148">
        <v>0</v>
      </c>
      <c r="BO61" s="148">
        <v>0</v>
      </c>
      <c r="BP61" s="148">
        <v>0</v>
      </c>
      <c r="BQ61" s="149">
        <f t="shared" si="3"/>
        <v>0</v>
      </c>
      <c r="BR61" s="149">
        <f t="shared" si="4"/>
        <v>0</v>
      </c>
      <c r="BS61" s="149">
        <f t="shared" si="5"/>
        <v>0</v>
      </c>
      <c r="BT61" s="149">
        <f t="shared" si="6"/>
        <v>0</v>
      </c>
      <c r="BU61" s="27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</row>
    <row r="62" spans="1:114" ht="13.5" hidden="1" customHeight="1">
      <c r="A62" s="26" t="s">
        <v>269</v>
      </c>
      <c r="B62" s="58" t="s">
        <v>270</v>
      </c>
      <c r="C62" s="29" t="s">
        <v>261</v>
      </c>
      <c r="D62" s="29" t="s">
        <v>261</v>
      </c>
      <c r="E62" s="28"/>
      <c r="F62" s="25" t="s">
        <v>108</v>
      </c>
      <c r="G62" s="27" t="s">
        <v>92</v>
      </c>
      <c r="H62" s="27" t="s">
        <v>92</v>
      </c>
      <c r="I62" s="31" t="s">
        <v>94</v>
      </c>
      <c r="J62" s="47" t="s">
        <v>87</v>
      </c>
      <c r="K62" s="112">
        <v>50</v>
      </c>
      <c r="L62" s="33">
        <v>50</v>
      </c>
      <c r="M62" s="33">
        <v>0</v>
      </c>
      <c r="N62" s="33">
        <v>0</v>
      </c>
      <c r="O62" s="106">
        <f t="shared" si="18"/>
        <v>200</v>
      </c>
      <c r="P62" s="33">
        <v>200</v>
      </c>
      <c r="Q62" s="33">
        <v>0</v>
      </c>
      <c r="R62" s="33">
        <v>0</v>
      </c>
      <c r="S62" s="106">
        <v>50</v>
      </c>
      <c r="T62" s="33">
        <v>0</v>
      </c>
      <c r="U62" s="33">
        <v>0</v>
      </c>
      <c r="V62" s="33">
        <v>50</v>
      </c>
      <c r="W62" s="33">
        <v>0</v>
      </c>
      <c r="X62" s="33">
        <v>0</v>
      </c>
      <c r="Y62" s="33">
        <v>0</v>
      </c>
      <c r="Z62" s="106">
        <v>0</v>
      </c>
      <c r="AA62" s="33">
        <v>0</v>
      </c>
      <c r="AB62" s="33">
        <v>0</v>
      </c>
      <c r="AC62" s="33">
        <v>0</v>
      </c>
      <c r="AD62" s="33">
        <v>0</v>
      </c>
      <c r="AE62" s="33">
        <v>0</v>
      </c>
      <c r="AF62" s="33">
        <v>0</v>
      </c>
      <c r="AG62" s="106">
        <v>0</v>
      </c>
      <c r="AH62" s="33">
        <v>0</v>
      </c>
      <c r="AI62" s="33">
        <v>0</v>
      </c>
      <c r="AJ62" s="33">
        <v>0</v>
      </c>
      <c r="AK62" s="33">
        <v>0</v>
      </c>
      <c r="AL62" s="33">
        <v>0</v>
      </c>
      <c r="AM62" s="33">
        <v>0</v>
      </c>
      <c r="AN62" s="120">
        <v>0</v>
      </c>
      <c r="AO62" s="120">
        <v>0</v>
      </c>
      <c r="AP62" s="27" t="s">
        <v>93</v>
      </c>
      <c r="AQ62" s="27" t="s">
        <v>262</v>
      </c>
      <c r="AR62" s="35" t="s">
        <v>94</v>
      </c>
      <c r="AS62" s="35" t="s">
        <v>87</v>
      </c>
      <c r="AT62" s="27" t="s">
        <v>94</v>
      </c>
      <c r="AU62" s="35" t="s">
        <v>119</v>
      </c>
      <c r="AV62" s="36">
        <v>0</v>
      </c>
      <c r="AW62" s="37"/>
      <c r="AX62" s="37"/>
      <c r="AY62" s="36"/>
      <c r="AZ62" s="36"/>
      <c r="BA62" s="36">
        <v>2.5</v>
      </c>
      <c r="BB62" s="36"/>
      <c r="BC62" s="123">
        <f t="shared" si="1"/>
        <v>2.5</v>
      </c>
      <c r="BD62" s="36"/>
      <c r="BE62" s="49"/>
      <c r="BF62" s="49"/>
      <c r="BG62" s="49"/>
      <c r="BH62" s="124">
        <f t="shared" si="2"/>
        <v>2.5</v>
      </c>
      <c r="BI62" s="45">
        <f t="shared" si="16"/>
        <v>0.05</v>
      </c>
      <c r="BJ62" s="39" t="s">
        <v>102</v>
      </c>
      <c r="BK62" s="147">
        <v>0</v>
      </c>
      <c r="BL62" s="148">
        <v>0</v>
      </c>
      <c r="BM62" s="148">
        <v>0</v>
      </c>
      <c r="BN62" s="148">
        <v>0</v>
      </c>
      <c r="BO62" s="148">
        <v>0</v>
      </c>
      <c r="BP62" s="148">
        <v>0</v>
      </c>
      <c r="BQ62" s="149">
        <f t="shared" si="3"/>
        <v>0</v>
      </c>
      <c r="BR62" s="149">
        <f t="shared" si="4"/>
        <v>0</v>
      </c>
      <c r="BS62" s="149">
        <f t="shared" si="5"/>
        <v>0</v>
      </c>
      <c r="BT62" s="149">
        <f t="shared" si="6"/>
        <v>0</v>
      </c>
      <c r="BU62" s="27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</row>
    <row r="63" spans="1:114" ht="13.5" hidden="1" customHeight="1">
      <c r="A63" s="24" t="s">
        <v>271</v>
      </c>
      <c r="B63" s="30" t="s">
        <v>272</v>
      </c>
      <c r="C63" s="30" t="s">
        <v>273</v>
      </c>
      <c r="D63" s="29" t="s">
        <v>274</v>
      </c>
      <c r="E63" s="47" t="s">
        <v>275</v>
      </c>
      <c r="F63" s="24" t="s">
        <v>108</v>
      </c>
      <c r="G63" s="47" t="s">
        <v>91</v>
      </c>
      <c r="H63" s="47" t="s">
        <v>92</v>
      </c>
      <c r="I63" s="31" t="s">
        <v>100</v>
      </c>
      <c r="J63" s="28" t="s">
        <v>83</v>
      </c>
      <c r="K63" s="107">
        <v>22</v>
      </c>
      <c r="L63" s="24">
        <v>0</v>
      </c>
      <c r="M63" s="24">
        <v>20</v>
      </c>
      <c r="N63" s="24">
        <v>2</v>
      </c>
      <c r="O63" s="106">
        <f t="shared" si="18"/>
        <v>88</v>
      </c>
      <c r="P63" s="24">
        <v>0</v>
      </c>
      <c r="Q63" s="24">
        <v>80</v>
      </c>
      <c r="R63" s="24">
        <v>8</v>
      </c>
      <c r="S63" s="109">
        <v>0</v>
      </c>
      <c r="T63" s="24">
        <v>0</v>
      </c>
      <c r="U63" s="24">
        <v>0</v>
      </c>
      <c r="V63" s="24">
        <v>0</v>
      </c>
      <c r="W63" s="24">
        <v>0</v>
      </c>
      <c r="X63" s="24">
        <v>0</v>
      </c>
      <c r="Y63" s="24">
        <v>0</v>
      </c>
      <c r="Z63" s="109">
        <v>20</v>
      </c>
      <c r="AA63" s="24">
        <v>0</v>
      </c>
      <c r="AB63" s="24">
        <v>20</v>
      </c>
      <c r="AC63" s="24">
        <v>0</v>
      </c>
      <c r="AD63" s="24">
        <v>0</v>
      </c>
      <c r="AE63" s="24">
        <v>0</v>
      </c>
      <c r="AF63" s="24">
        <v>0</v>
      </c>
      <c r="AG63" s="109">
        <v>2</v>
      </c>
      <c r="AH63" s="24">
        <v>0</v>
      </c>
      <c r="AI63" s="24">
        <v>2</v>
      </c>
      <c r="AJ63" s="24">
        <v>0</v>
      </c>
      <c r="AK63" s="24">
        <v>0</v>
      </c>
      <c r="AL63" s="24">
        <v>0</v>
      </c>
      <c r="AM63" s="24">
        <v>0</v>
      </c>
      <c r="AN63" s="120">
        <f>(M63+N63)/K63</f>
        <v>1</v>
      </c>
      <c r="AO63" s="120">
        <f t="shared" ref="AO63:AO71" si="20">N63/K63</f>
        <v>9.0909090909090912E-2</v>
      </c>
      <c r="AP63" s="27" t="s">
        <v>93</v>
      </c>
      <c r="AQ63" s="27" t="s">
        <v>85</v>
      </c>
      <c r="AR63" s="31" t="s">
        <v>100</v>
      </c>
      <c r="AS63" s="28" t="s">
        <v>83</v>
      </c>
      <c r="AT63" s="35" t="s">
        <v>86</v>
      </c>
      <c r="AU63" s="28" t="s">
        <v>101</v>
      </c>
      <c r="AV63" s="36">
        <v>0</v>
      </c>
      <c r="AW63" s="36">
        <v>1.295766</v>
      </c>
      <c r="AX63" s="43">
        <v>1</v>
      </c>
      <c r="AY63" s="43"/>
      <c r="AZ63" s="37"/>
      <c r="BA63" s="37"/>
      <c r="BB63" s="36"/>
      <c r="BC63" s="123">
        <f t="shared" si="1"/>
        <v>2.295766</v>
      </c>
      <c r="BD63" s="24" t="s">
        <v>111</v>
      </c>
      <c r="BE63" s="30"/>
      <c r="BF63" s="30"/>
      <c r="BG63" s="67"/>
      <c r="BH63" s="124">
        <f t="shared" si="2"/>
        <v>2.295766</v>
      </c>
      <c r="BI63" s="45">
        <f t="shared" si="16"/>
        <v>0.104353</v>
      </c>
      <c r="BJ63" s="39" t="s">
        <v>88</v>
      </c>
      <c r="BK63" s="136">
        <v>30</v>
      </c>
      <c r="BL63" s="137">
        <v>15</v>
      </c>
      <c r="BM63" s="137">
        <v>0</v>
      </c>
      <c r="BN63" s="137">
        <v>30</v>
      </c>
      <c r="BO63" s="137">
        <v>20</v>
      </c>
      <c r="BP63" s="137">
        <v>30</v>
      </c>
      <c r="BQ63" s="138">
        <f t="shared" si="3"/>
        <v>45</v>
      </c>
      <c r="BR63" s="138">
        <f t="shared" si="4"/>
        <v>30</v>
      </c>
      <c r="BS63" s="138">
        <f t="shared" si="5"/>
        <v>50</v>
      </c>
      <c r="BT63" s="138">
        <f t="shared" si="6"/>
        <v>125</v>
      </c>
      <c r="BU63" s="55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</row>
    <row r="64" spans="1:114" ht="13.5" hidden="1" customHeight="1">
      <c r="A64" s="60" t="s">
        <v>276</v>
      </c>
      <c r="B64" s="30" t="s">
        <v>277</v>
      </c>
      <c r="C64" s="30" t="s">
        <v>150</v>
      </c>
      <c r="D64" s="62" t="s">
        <v>150</v>
      </c>
      <c r="E64" s="64" t="s">
        <v>151</v>
      </c>
      <c r="F64" s="60" t="s">
        <v>108</v>
      </c>
      <c r="G64" s="47" t="s">
        <v>92</v>
      </c>
      <c r="H64" s="47" t="s">
        <v>92</v>
      </c>
      <c r="I64" s="56" t="s">
        <v>100</v>
      </c>
      <c r="J64" s="28" t="s">
        <v>87</v>
      </c>
      <c r="K64" s="114">
        <v>29</v>
      </c>
      <c r="L64" s="24">
        <v>20</v>
      </c>
      <c r="M64" s="24">
        <v>7</v>
      </c>
      <c r="N64" s="24">
        <v>2</v>
      </c>
      <c r="O64" s="109">
        <f t="shared" si="18"/>
        <v>137</v>
      </c>
      <c r="P64" s="24">
        <v>96</v>
      </c>
      <c r="Q64" s="24">
        <v>33</v>
      </c>
      <c r="R64" s="24">
        <v>8</v>
      </c>
      <c r="S64" s="109">
        <f t="shared" ref="S64:S71" si="21">SUM(T64:Y64)</f>
        <v>20</v>
      </c>
      <c r="T64" s="24">
        <v>0</v>
      </c>
      <c r="U64" s="24">
        <v>8</v>
      </c>
      <c r="V64" s="24">
        <v>8</v>
      </c>
      <c r="W64" s="24">
        <v>4</v>
      </c>
      <c r="X64" s="24">
        <v>0</v>
      </c>
      <c r="Y64" s="24">
        <v>0</v>
      </c>
      <c r="Z64" s="106">
        <f t="shared" ref="Z64:Z71" si="22">SUM(AA64:AF64)</f>
        <v>7</v>
      </c>
      <c r="AA64" s="24">
        <v>0</v>
      </c>
      <c r="AB64" s="24">
        <v>4</v>
      </c>
      <c r="AC64" s="24">
        <v>2</v>
      </c>
      <c r="AD64" s="24">
        <v>0</v>
      </c>
      <c r="AE64" s="24">
        <v>1</v>
      </c>
      <c r="AF64" s="24">
        <v>0</v>
      </c>
      <c r="AG64" s="109">
        <f t="shared" ref="AG64:AG71" si="23">SUM(AH64:AM64)</f>
        <v>2</v>
      </c>
      <c r="AH64" s="24">
        <v>0</v>
      </c>
      <c r="AI64" s="24">
        <v>2</v>
      </c>
      <c r="AJ64" s="24">
        <v>0</v>
      </c>
      <c r="AK64" s="24">
        <v>0</v>
      </c>
      <c r="AL64" s="24">
        <v>0</v>
      </c>
      <c r="AM64" s="24">
        <v>0</v>
      </c>
      <c r="AN64" s="120">
        <f>(M64+N64)/K64</f>
        <v>0.31034482758620691</v>
      </c>
      <c r="AO64" s="120">
        <f t="shared" si="20"/>
        <v>6.8965517241379309E-2</v>
      </c>
      <c r="AP64" s="27" t="s">
        <v>93</v>
      </c>
      <c r="AQ64" s="29" t="s">
        <v>85</v>
      </c>
      <c r="AR64" s="56" t="s">
        <v>100</v>
      </c>
      <c r="AS64" s="28" t="s">
        <v>87</v>
      </c>
      <c r="AT64" s="27" t="s">
        <v>82</v>
      </c>
      <c r="AU64" s="27" t="s">
        <v>87</v>
      </c>
      <c r="AV64" s="36">
        <v>0</v>
      </c>
      <c r="AW64" s="43">
        <v>1.426237</v>
      </c>
      <c r="AX64" s="43">
        <v>1.1000000000000001</v>
      </c>
      <c r="AY64" s="37"/>
      <c r="AZ64" s="37"/>
      <c r="BB64" s="43"/>
      <c r="BC64" s="123">
        <f t="shared" si="1"/>
        <v>2.5262370000000001</v>
      </c>
      <c r="BD64" s="24" t="s">
        <v>111</v>
      </c>
      <c r="BE64" s="30"/>
      <c r="BF64" s="44">
        <v>0.5</v>
      </c>
      <c r="BG64" s="30"/>
      <c r="BH64" s="124">
        <f t="shared" si="2"/>
        <v>3.0262370000000001</v>
      </c>
      <c r="BI64" s="45">
        <f t="shared" si="16"/>
        <v>0.104353</v>
      </c>
      <c r="BJ64" s="39" t="s">
        <v>102</v>
      </c>
      <c r="BK64" s="136">
        <v>50</v>
      </c>
      <c r="BL64" s="137">
        <v>25</v>
      </c>
      <c r="BM64" s="137">
        <v>50</v>
      </c>
      <c r="BN64" s="137">
        <v>30</v>
      </c>
      <c r="BO64" s="137">
        <v>20</v>
      </c>
      <c r="BP64" s="137">
        <v>20</v>
      </c>
      <c r="BQ64" s="138">
        <f t="shared" si="3"/>
        <v>75</v>
      </c>
      <c r="BR64" s="138">
        <f t="shared" si="4"/>
        <v>80</v>
      </c>
      <c r="BS64" s="138">
        <f t="shared" si="5"/>
        <v>40</v>
      </c>
      <c r="BT64" s="138">
        <f t="shared" si="6"/>
        <v>195</v>
      </c>
      <c r="BU64" s="27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</row>
    <row r="65" spans="1:114" ht="13.5" hidden="1" customHeight="1">
      <c r="A65" s="25" t="s">
        <v>278</v>
      </c>
      <c r="B65" s="29" t="s">
        <v>279</v>
      </c>
      <c r="C65" s="29" t="s">
        <v>150</v>
      </c>
      <c r="D65" s="29" t="s">
        <v>150</v>
      </c>
      <c r="E65" s="28" t="s">
        <v>151</v>
      </c>
      <c r="F65" s="25" t="s">
        <v>108</v>
      </c>
      <c r="G65" s="27" t="s">
        <v>92</v>
      </c>
      <c r="H65" s="27" t="s">
        <v>92</v>
      </c>
      <c r="I65" s="56" t="s">
        <v>158</v>
      </c>
      <c r="J65" s="27" t="s">
        <v>135</v>
      </c>
      <c r="K65" s="107">
        <v>20</v>
      </c>
      <c r="L65" s="33">
        <v>0</v>
      </c>
      <c r="M65" s="33">
        <v>20</v>
      </c>
      <c r="N65" s="33">
        <v>0</v>
      </c>
      <c r="O65" s="107">
        <v>80</v>
      </c>
      <c r="P65" s="33">
        <v>0</v>
      </c>
      <c r="Q65" s="33">
        <v>80</v>
      </c>
      <c r="R65" s="33">
        <v>0</v>
      </c>
      <c r="S65" s="107">
        <f t="shared" si="21"/>
        <v>0</v>
      </c>
      <c r="T65" s="33">
        <v>0</v>
      </c>
      <c r="U65" s="33">
        <v>0</v>
      </c>
      <c r="V65" s="33">
        <v>0</v>
      </c>
      <c r="W65" s="33">
        <v>0</v>
      </c>
      <c r="X65" s="33">
        <v>0</v>
      </c>
      <c r="Y65" s="33">
        <v>0</v>
      </c>
      <c r="Z65" s="107">
        <f t="shared" si="22"/>
        <v>20</v>
      </c>
      <c r="AA65" s="33">
        <v>0</v>
      </c>
      <c r="AB65" s="33">
        <v>20</v>
      </c>
      <c r="AC65" s="33">
        <v>0</v>
      </c>
      <c r="AD65" s="33">
        <v>0</v>
      </c>
      <c r="AE65" s="33">
        <v>0</v>
      </c>
      <c r="AF65" s="33">
        <v>0</v>
      </c>
      <c r="AG65" s="106">
        <f t="shared" si="23"/>
        <v>0</v>
      </c>
      <c r="AH65" s="33">
        <v>0</v>
      </c>
      <c r="AI65" s="33">
        <v>0</v>
      </c>
      <c r="AJ65" s="33">
        <v>0</v>
      </c>
      <c r="AK65" s="33">
        <v>0</v>
      </c>
      <c r="AL65" s="33">
        <v>0</v>
      </c>
      <c r="AM65" s="33">
        <v>0</v>
      </c>
      <c r="AN65" s="120">
        <f t="shared" ref="AN65:AN71" si="24">(Z65+AG65)/K65</f>
        <v>1</v>
      </c>
      <c r="AO65" s="120">
        <f t="shared" si="20"/>
        <v>0</v>
      </c>
      <c r="AP65" s="27" t="s">
        <v>93</v>
      </c>
      <c r="AQ65" s="27" t="s">
        <v>85</v>
      </c>
      <c r="AR65" s="27" t="s">
        <v>158</v>
      </c>
      <c r="AS65" s="27" t="s">
        <v>135</v>
      </c>
      <c r="AT65" s="27" t="s">
        <v>82</v>
      </c>
      <c r="AU65" s="27" t="s">
        <v>110</v>
      </c>
      <c r="AV65" s="36">
        <v>1</v>
      </c>
      <c r="AW65" s="43">
        <v>0.82559539999999998</v>
      </c>
      <c r="AX65" s="43"/>
      <c r="AY65" s="43"/>
      <c r="AZ65" s="37"/>
      <c r="BA65" s="37"/>
      <c r="BB65" s="37"/>
      <c r="BC65" s="123">
        <f t="shared" si="1"/>
        <v>1.8255954000000001</v>
      </c>
      <c r="BD65" s="36" t="s">
        <v>111</v>
      </c>
      <c r="BE65" s="44"/>
      <c r="BF65" s="44">
        <v>0.4</v>
      </c>
      <c r="BG65" s="44">
        <v>4.9299999999999997E-2</v>
      </c>
      <c r="BH65" s="125">
        <f t="shared" si="2"/>
        <v>2.2748954000000001</v>
      </c>
      <c r="BI65" s="45">
        <f t="shared" si="16"/>
        <v>0.11374477000000001</v>
      </c>
      <c r="BJ65" s="39" t="s">
        <v>102</v>
      </c>
      <c r="BK65" s="136">
        <v>50</v>
      </c>
      <c r="BL65" s="137">
        <v>25</v>
      </c>
      <c r="BM65" s="137">
        <v>50</v>
      </c>
      <c r="BN65" s="137">
        <v>30</v>
      </c>
      <c r="BO65" s="137">
        <v>20</v>
      </c>
      <c r="BP65" s="137">
        <v>20</v>
      </c>
      <c r="BQ65" s="138">
        <f t="shared" si="3"/>
        <v>75</v>
      </c>
      <c r="BR65" s="138">
        <f t="shared" si="4"/>
        <v>80</v>
      </c>
      <c r="BS65" s="138">
        <f t="shared" si="5"/>
        <v>40</v>
      </c>
      <c r="BT65" s="138">
        <f t="shared" si="6"/>
        <v>195</v>
      </c>
      <c r="BU65" s="35"/>
      <c r="BV65" s="8"/>
      <c r="BW65" s="8"/>
      <c r="BX65" s="57"/>
      <c r="BY65" s="57"/>
      <c r="BZ65" s="57"/>
      <c r="CA65" s="57"/>
      <c r="CB65" s="57"/>
      <c r="CC65" s="57"/>
      <c r="CD65" s="57"/>
      <c r="CE65" s="57"/>
      <c r="CF65" s="57"/>
      <c r="CG65" s="57"/>
      <c r="CH65" s="57"/>
      <c r="CI65" s="57"/>
      <c r="CJ65" s="57"/>
      <c r="CK65" s="57"/>
      <c r="CL65" s="57"/>
      <c r="CM65" s="57"/>
      <c r="CN65" s="57"/>
      <c r="CO65" s="57"/>
      <c r="CP65" s="57"/>
      <c r="CQ65" s="57"/>
      <c r="CR65" s="57"/>
      <c r="CS65" s="57"/>
      <c r="CT65" s="57"/>
      <c r="CU65" s="57"/>
      <c r="CV65" s="57"/>
      <c r="CW65" s="57"/>
      <c r="CX65" s="57"/>
      <c r="CY65" s="57"/>
      <c r="CZ65" s="57"/>
      <c r="DA65" s="57"/>
      <c r="DB65" s="57"/>
      <c r="DC65" s="57"/>
      <c r="DD65" s="57"/>
      <c r="DE65" s="57"/>
      <c r="DF65" s="57"/>
      <c r="DG65" s="57"/>
      <c r="DH65" s="57"/>
      <c r="DI65" s="57"/>
      <c r="DJ65" s="57"/>
    </row>
    <row r="66" spans="1:114" ht="13.5" hidden="1" customHeight="1">
      <c r="A66" s="25" t="s">
        <v>280</v>
      </c>
      <c r="B66" s="29" t="s">
        <v>281</v>
      </c>
      <c r="C66" s="29" t="s">
        <v>150</v>
      </c>
      <c r="D66" s="29" t="s">
        <v>150</v>
      </c>
      <c r="E66" s="28" t="s">
        <v>151</v>
      </c>
      <c r="F66" s="24" t="s">
        <v>108</v>
      </c>
      <c r="G66" s="27" t="s">
        <v>80</v>
      </c>
      <c r="H66" s="27" t="s">
        <v>81</v>
      </c>
      <c r="I66" s="30" t="s">
        <v>158</v>
      </c>
      <c r="J66" s="27" t="s">
        <v>135</v>
      </c>
      <c r="K66" s="112">
        <v>9</v>
      </c>
      <c r="L66" s="33">
        <v>9</v>
      </c>
      <c r="M66" s="33">
        <v>0</v>
      </c>
      <c r="N66" s="33">
        <v>0</v>
      </c>
      <c r="O66" s="106">
        <v>88</v>
      </c>
      <c r="P66" s="33">
        <v>88</v>
      </c>
      <c r="Q66" s="33">
        <v>0</v>
      </c>
      <c r="R66" s="33">
        <v>0</v>
      </c>
      <c r="S66" s="106">
        <f t="shared" si="21"/>
        <v>9</v>
      </c>
      <c r="T66" s="33">
        <v>0</v>
      </c>
      <c r="U66" s="33">
        <v>9</v>
      </c>
      <c r="V66" s="33">
        <v>0</v>
      </c>
      <c r="W66" s="33">
        <v>0</v>
      </c>
      <c r="X66" s="33">
        <v>0</v>
      </c>
      <c r="Y66" s="33">
        <v>0</v>
      </c>
      <c r="Z66" s="106">
        <f t="shared" si="22"/>
        <v>0</v>
      </c>
      <c r="AA66" s="33">
        <v>0</v>
      </c>
      <c r="AB66" s="33">
        <v>0</v>
      </c>
      <c r="AC66" s="33">
        <v>0</v>
      </c>
      <c r="AD66" s="33">
        <v>0</v>
      </c>
      <c r="AE66" s="33">
        <v>0</v>
      </c>
      <c r="AF66" s="33">
        <v>0</v>
      </c>
      <c r="AG66" s="106">
        <f t="shared" si="23"/>
        <v>0</v>
      </c>
      <c r="AH66" s="24">
        <v>0</v>
      </c>
      <c r="AI66" s="24">
        <v>0</v>
      </c>
      <c r="AJ66" s="24">
        <v>0</v>
      </c>
      <c r="AK66" s="24">
        <v>0</v>
      </c>
      <c r="AL66" s="24">
        <v>0</v>
      </c>
      <c r="AM66" s="24">
        <v>0</v>
      </c>
      <c r="AN66" s="120">
        <f t="shared" si="24"/>
        <v>0</v>
      </c>
      <c r="AO66" s="120">
        <f t="shared" si="20"/>
        <v>0</v>
      </c>
      <c r="AP66" s="27" t="s">
        <v>84</v>
      </c>
      <c r="AQ66" s="27" t="s">
        <v>85</v>
      </c>
      <c r="AR66" s="27" t="s">
        <v>158</v>
      </c>
      <c r="AS66" s="27" t="s">
        <v>135</v>
      </c>
      <c r="AT66" s="27" t="s">
        <v>82</v>
      </c>
      <c r="AU66" s="27" t="s">
        <v>110</v>
      </c>
      <c r="AV66" s="36">
        <v>0.75</v>
      </c>
      <c r="AW66" s="36">
        <v>0.1</v>
      </c>
      <c r="AX66" s="37"/>
      <c r="AY66" s="37"/>
      <c r="AZ66" s="37"/>
      <c r="BA66" s="37"/>
      <c r="BB66" s="37"/>
      <c r="BC66" s="123">
        <f t="shared" si="1"/>
        <v>0.85</v>
      </c>
      <c r="BD66" s="49" t="s">
        <v>111</v>
      </c>
      <c r="BE66" s="44"/>
      <c r="BF66" s="44"/>
      <c r="BG66" s="44"/>
      <c r="BH66" s="124">
        <f t="shared" si="2"/>
        <v>0.85</v>
      </c>
      <c r="BI66" s="45">
        <f t="shared" si="16"/>
        <v>9.4444444444444442E-2</v>
      </c>
      <c r="BJ66" s="39" t="s">
        <v>102</v>
      </c>
      <c r="BK66" s="136">
        <v>50</v>
      </c>
      <c r="BL66" s="137">
        <v>25</v>
      </c>
      <c r="BM66" s="137">
        <v>50</v>
      </c>
      <c r="BN66" s="137">
        <v>70</v>
      </c>
      <c r="BO66" s="137">
        <v>20</v>
      </c>
      <c r="BP66" s="137">
        <v>20</v>
      </c>
      <c r="BQ66" s="138">
        <f t="shared" si="3"/>
        <v>75</v>
      </c>
      <c r="BR66" s="138">
        <f t="shared" si="4"/>
        <v>120</v>
      </c>
      <c r="BS66" s="138">
        <f t="shared" si="5"/>
        <v>40</v>
      </c>
      <c r="BT66" s="138">
        <f t="shared" si="6"/>
        <v>235</v>
      </c>
      <c r="BU66" s="35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</row>
    <row r="67" spans="1:114" ht="13.5" hidden="1" customHeight="1">
      <c r="A67" s="25" t="s">
        <v>282</v>
      </c>
      <c r="B67" s="29" t="s">
        <v>283</v>
      </c>
      <c r="C67" s="29" t="s">
        <v>150</v>
      </c>
      <c r="D67" s="29" t="s">
        <v>150</v>
      </c>
      <c r="E67" s="28" t="s">
        <v>151</v>
      </c>
      <c r="F67" s="24" t="s">
        <v>108</v>
      </c>
      <c r="G67" s="27" t="s">
        <v>80</v>
      </c>
      <c r="H67" s="27" t="s">
        <v>80</v>
      </c>
      <c r="I67" s="30" t="s">
        <v>158</v>
      </c>
      <c r="J67" s="27" t="s">
        <v>135</v>
      </c>
      <c r="K67" s="112">
        <v>15</v>
      </c>
      <c r="L67" s="33">
        <v>15</v>
      </c>
      <c r="M67" s="33">
        <v>0</v>
      </c>
      <c r="N67" s="33">
        <v>0</v>
      </c>
      <c r="O67" s="106">
        <v>88</v>
      </c>
      <c r="P67" s="33">
        <v>88</v>
      </c>
      <c r="Q67" s="33">
        <v>0</v>
      </c>
      <c r="R67" s="33">
        <v>0</v>
      </c>
      <c r="S67" s="106">
        <f t="shared" si="21"/>
        <v>15</v>
      </c>
      <c r="T67" s="33">
        <v>0</v>
      </c>
      <c r="U67" s="33">
        <v>15</v>
      </c>
      <c r="V67" s="33">
        <v>0</v>
      </c>
      <c r="W67" s="33">
        <v>0</v>
      </c>
      <c r="X67" s="33">
        <v>0</v>
      </c>
      <c r="Y67" s="33">
        <v>0</v>
      </c>
      <c r="Z67" s="106">
        <f t="shared" si="22"/>
        <v>0</v>
      </c>
      <c r="AA67" s="33">
        <v>0</v>
      </c>
      <c r="AB67" s="33">
        <v>0</v>
      </c>
      <c r="AC67" s="33">
        <v>0</v>
      </c>
      <c r="AD67" s="33">
        <v>0</v>
      </c>
      <c r="AE67" s="33">
        <v>0</v>
      </c>
      <c r="AF67" s="33">
        <v>0</v>
      </c>
      <c r="AG67" s="106">
        <f t="shared" si="23"/>
        <v>0</v>
      </c>
      <c r="AH67" s="24">
        <v>0</v>
      </c>
      <c r="AI67" s="24">
        <v>0</v>
      </c>
      <c r="AJ67" s="24">
        <v>0</v>
      </c>
      <c r="AK67" s="24">
        <v>0</v>
      </c>
      <c r="AL67" s="24">
        <v>0</v>
      </c>
      <c r="AM67" s="24">
        <v>0</v>
      </c>
      <c r="AN67" s="120">
        <f t="shared" si="24"/>
        <v>0</v>
      </c>
      <c r="AO67" s="120">
        <f t="shared" si="20"/>
        <v>0</v>
      </c>
      <c r="AP67" s="27" t="s">
        <v>93</v>
      </c>
      <c r="AQ67" s="27" t="s">
        <v>85</v>
      </c>
      <c r="AR67" s="27" t="s">
        <v>158</v>
      </c>
      <c r="AS67" s="27" t="s">
        <v>135</v>
      </c>
      <c r="AT67" s="27" t="s">
        <v>82</v>
      </c>
      <c r="AU67" s="27" t="s">
        <v>110</v>
      </c>
      <c r="AV67" s="36">
        <v>1</v>
      </c>
      <c r="AW67" s="36">
        <v>0.85499999999999998</v>
      </c>
      <c r="AX67" s="37"/>
      <c r="AY67" s="37"/>
      <c r="AZ67" s="37"/>
      <c r="BA67" s="37"/>
      <c r="BB67" s="37"/>
      <c r="BC67" s="123">
        <f t="shared" si="1"/>
        <v>1.855</v>
      </c>
      <c r="BD67" s="49" t="s">
        <v>111</v>
      </c>
      <c r="BE67" s="44"/>
      <c r="BF67" s="44"/>
      <c r="BG67" s="44"/>
      <c r="BH67" s="124">
        <f t="shared" si="2"/>
        <v>1.855</v>
      </c>
      <c r="BI67" s="45">
        <f t="shared" si="16"/>
        <v>0.12366666666666666</v>
      </c>
      <c r="BJ67" s="39" t="s">
        <v>102</v>
      </c>
      <c r="BK67" s="136">
        <v>50</v>
      </c>
      <c r="BL67" s="137">
        <v>25</v>
      </c>
      <c r="BM67" s="137">
        <v>50</v>
      </c>
      <c r="BN67" s="137">
        <v>70</v>
      </c>
      <c r="BO67" s="137">
        <v>20</v>
      </c>
      <c r="BP67" s="137">
        <v>20</v>
      </c>
      <c r="BQ67" s="138">
        <f t="shared" si="3"/>
        <v>75</v>
      </c>
      <c r="BR67" s="138">
        <f t="shared" si="4"/>
        <v>120</v>
      </c>
      <c r="BS67" s="138">
        <f t="shared" si="5"/>
        <v>40</v>
      </c>
      <c r="BT67" s="138">
        <f t="shared" si="6"/>
        <v>235</v>
      </c>
      <c r="BU67" s="35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</row>
    <row r="68" spans="1:114" ht="13.5" hidden="1" customHeight="1">
      <c r="A68" s="26" t="s">
        <v>284</v>
      </c>
      <c r="B68" s="30" t="s">
        <v>285</v>
      </c>
      <c r="C68" s="30" t="s">
        <v>150</v>
      </c>
      <c r="D68" s="29" t="s">
        <v>150</v>
      </c>
      <c r="E68" s="28" t="s">
        <v>151</v>
      </c>
      <c r="F68" s="24" t="s">
        <v>79</v>
      </c>
      <c r="G68" s="27" t="s">
        <v>80</v>
      </c>
      <c r="H68" s="27" t="s">
        <v>80</v>
      </c>
      <c r="I68" s="30" t="s">
        <v>86</v>
      </c>
      <c r="J68" s="30" t="s">
        <v>101</v>
      </c>
      <c r="K68" s="112">
        <v>30</v>
      </c>
      <c r="L68" s="33">
        <v>0</v>
      </c>
      <c r="M68" s="33">
        <v>22</v>
      </c>
      <c r="N68" s="33">
        <v>8</v>
      </c>
      <c r="O68" s="106">
        <f t="shared" ref="O68:O107" si="25">SUM(P68:R68)</f>
        <v>67</v>
      </c>
      <c r="P68" s="33">
        <v>0</v>
      </c>
      <c r="Q68" s="33">
        <v>49</v>
      </c>
      <c r="R68" s="33">
        <v>18</v>
      </c>
      <c r="S68" s="106">
        <f t="shared" si="21"/>
        <v>0</v>
      </c>
      <c r="T68" s="33">
        <v>0</v>
      </c>
      <c r="U68" s="33">
        <v>0</v>
      </c>
      <c r="V68" s="33">
        <v>0</v>
      </c>
      <c r="W68" s="33">
        <v>0</v>
      </c>
      <c r="X68" s="33">
        <v>0</v>
      </c>
      <c r="Y68" s="33">
        <v>0</v>
      </c>
      <c r="Z68" s="106">
        <f t="shared" si="22"/>
        <v>22</v>
      </c>
      <c r="AA68" s="33">
        <v>17</v>
      </c>
      <c r="AB68" s="33">
        <v>5</v>
      </c>
      <c r="AC68" s="33">
        <v>0</v>
      </c>
      <c r="AD68" s="33">
        <v>0</v>
      </c>
      <c r="AE68" s="33">
        <v>0</v>
      </c>
      <c r="AF68" s="33">
        <v>0</v>
      </c>
      <c r="AG68" s="106">
        <f t="shared" si="23"/>
        <v>8</v>
      </c>
      <c r="AH68" s="24">
        <v>6</v>
      </c>
      <c r="AI68" s="24">
        <v>2</v>
      </c>
      <c r="AJ68" s="24">
        <v>0</v>
      </c>
      <c r="AK68" s="24">
        <v>0</v>
      </c>
      <c r="AL68" s="24">
        <v>0</v>
      </c>
      <c r="AM68" s="24">
        <v>0</v>
      </c>
      <c r="AN68" s="120">
        <f t="shared" si="24"/>
        <v>1</v>
      </c>
      <c r="AO68" s="120">
        <f t="shared" si="20"/>
        <v>0.26666666666666666</v>
      </c>
      <c r="AP68" s="27" t="s">
        <v>93</v>
      </c>
      <c r="AQ68" s="27" t="s">
        <v>85</v>
      </c>
      <c r="AR68" s="35" t="s">
        <v>86</v>
      </c>
      <c r="AS68" s="58" t="s">
        <v>101</v>
      </c>
      <c r="AT68" s="35" t="s">
        <v>109</v>
      </c>
      <c r="AU68" s="47" t="s">
        <v>101</v>
      </c>
      <c r="AV68" s="36">
        <v>0</v>
      </c>
      <c r="AW68" s="68"/>
      <c r="AX68" s="36"/>
      <c r="AY68" s="36">
        <v>3.1305900000000002</v>
      </c>
      <c r="AZ68" s="37"/>
      <c r="BA68" s="37"/>
      <c r="BB68" s="37"/>
      <c r="BC68" s="123">
        <f t="shared" si="1"/>
        <v>3.1305900000000002</v>
      </c>
      <c r="BD68" s="49"/>
      <c r="BE68" s="69"/>
      <c r="BF68" s="69"/>
      <c r="BG68" s="69"/>
      <c r="BH68" s="124">
        <f t="shared" si="2"/>
        <v>3.1305900000000002</v>
      </c>
      <c r="BI68" s="45">
        <f t="shared" si="16"/>
        <v>0.104353</v>
      </c>
      <c r="BJ68" s="39" t="s">
        <v>102</v>
      </c>
      <c r="BK68" s="136">
        <v>50</v>
      </c>
      <c r="BL68" s="137">
        <v>25</v>
      </c>
      <c r="BM68" s="137">
        <v>30</v>
      </c>
      <c r="BN68" s="137">
        <v>30</v>
      </c>
      <c r="BO68" s="137">
        <v>20</v>
      </c>
      <c r="BP68" s="137">
        <v>30</v>
      </c>
      <c r="BQ68" s="138">
        <f t="shared" si="3"/>
        <v>75</v>
      </c>
      <c r="BR68" s="138">
        <f t="shared" si="4"/>
        <v>60</v>
      </c>
      <c r="BS68" s="138">
        <f t="shared" si="5"/>
        <v>50</v>
      </c>
      <c r="BT68" s="138">
        <f t="shared" si="6"/>
        <v>185</v>
      </c>
      <c r="BU68" s="35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</row>
    <row r="69" spans="1:114" ht="13.5" hidden="1" customHeight="1">
      <c r="A69" s="25" t="s">
        <v>286</v>
      </c>
      <c r="B69" s="29" t="s">
        <v>287</v>
      </c>
      <c r="C69" s="29" t="s">
        <v>150</v>
      </c>
      <c r="D69" s="29" t="s">
        <v>150</v>
      </c>
      <c r="E69" s="28" t="s">
        <v>151</v>
      </c>
      <c r="F69" s="25" t="s">
        <v>108</v>
      </c>
      <c r="G69" s="27" t="s">
        <v>92</v>
      </c>
      <c r="H69" s="27" t="s">
        <v>92</v>
      </c>
      <c r="I69" s="31" t="s">
        <v>213</v>
      </c>
      <c r="J69" s="28" t="s">
        <v>99</v>
      </c>
      <c r="K69" s="107">
        <v>58</v>
      </c>
      <c r="L69" s="33">
        <v>36</v>
      </c>
      <c r="M69" s="33">
        <v>18</v>
      </c>
      <c r="N69" s="33">
        <v>4</v>
      </c>
      <c r="O69" s="106">
        <f t="shared" si="25"/>
        <v>288</v>
      </c>
      <c r="P69" s="33">
        <v>222</v>
      </c>
      <c r="Q69" s="33">
        <v>48</v>
      </c>
      <c r="R69" s="33">
        <v>18</v>
      </c>
      <c r="S69" s="107">
        <f t="shared" si="21"/>
        <v>36</v>
      </c>
      <c r="T69" s="33">
        <v>0</v>
      </c>
      <c r="U69" s="33">
        <v>24</v>
      </c>
      <c r="V69" s="33">
        <v>12</v>
      </c>
      <c r="W69" s="33">
        <v>0</v>
      </c>
      <c r="X69" s="33">
        <v>0</v>
      </c>
      <c r="Y69" s="33">
        <v>0</v>
      </c>
      <c r="Z69" s="107">
        <f t="shared" si="22"/>
        <v>18</v>
      </c>
      <c r="AA69" s="33">
        <v>0</v>
      </c>
      <c r="AB69" s="33">
        <v>8</v>
      </c>
      <c r="AC69" s="33">
        <v>0</v>
      </c>
      <c r="AD69" s="33">
        <v>0</v>
      </c>
      <c r="AE69" s="33">
        <v>10</v>
      </c>
      <c r="AF69" s="33">
        <v>0</v>
      </c>
      <c r="AG69" s="106">
        <f t="shared" si="23"/>
        <v>4</v>
      </c>
      <c r="AH69" s="33">
        <v>0</v>
      </c>
      <c r="AI69" s="33">
        <v>2</v>
      </c>
      <c r="AJ69" s="33">
        <v>2</v>
      </c>
      <c r="AK69" s="33">
        <v>0</v>
      </c>
      <c r="AL69" s="33">
        <v>0</v>
      </c>
      <c r="AM69" s="33">
        <v>0</v>
      </c>
      <c r="AN69" s="120">
        <f t="shared" si="24"/>
        <v>0.37931034482758619</v>
      </c>
      <c r="AO69" s="120">
        <f t="shared" si="20"/>
        <v>6.8965517241379309E-2</v>
      </c>
      <c r="AP69" s="27" t="s">
        <v>93</v>
      </c>
      <c r="AQ69" s="27" t="s">
        <v>85</v>
      </c>
      <c r="AR69" s="35" t="s">
        <v>97</v>
      </c>
      <c r="AS69" s="27" t="s">
        <v>87</v>
      </c>
      <c r="AT69" s="35" t="s">
        <v>100</v>
      </c>
      <c r="AU69" s="35" t="s">
        <v>135</v>
      </c>
      <c r="AV69" s="36">
        <v>4.4191145000000001</v>
      </c>
      <c r="AW69" s="43"/>
      <c r="AX69" s="43"/>
      <c r="AY69" s="43"/>
      <c r="AZ69" s="37"/>
      <c r="BA69" s="37"/>
      <c r="BB69" s="37"/>
      <c r="BC69" s="123">
        <f t="shared" si="1"/>
        <v>4.4191145000000001</v>
      </c>
      <c r="BD69" s="36" t="s">
        <v>111</v>
      </c>
      <c r="BE69" s="44"/>
      <c r="BF69" s="44">
        <v>0.7</v>
      </c>
      <c r="BG69" s="44">
        <v>3.9E-2</v>
      </c>
      <c r="BH69" s="124">
        <f t="shared" si="2"/>
        <v>5.1581144999999999</v>
      </c>
      <c r="BI69" s="59">
        <f t="shared" si="16"/>
        <v>8.893300862068966E-2</v>
      </c>
      <c r="BJ69" s="39" t="s">
        <v>102</v>
      </c>
      <c r="BK69" s="136">
        <v>50</v>
      </c>
      <c r="BL69" s="137">
        <v>25</v>
      </c>
      <c r="BM69" s="137">
        <v>80</v>
      </c>
      <c r="BN69" s="137">
        <v>70</v>
      </c>
      <c r="BO69" s="137">
        <v>0</v>
      </c>
      <c r="BP69" s="137">
        <v>20</v>
      </c>
      <c r="BQ69" s="138">
        <f t="shared" si="3"/>
        <v>75</v>
      </c>
      <c r="BR69" s="138">
        <f t="shared" si="4"/>
        <v>150</v>
      </c>
      <c r="BS69" s="138">
        <f t="shared" si="5"/>
        <v>20</v>
      </c>
      <c r="BT69" s="138">
        <f t="shared" si="6"/>
        <v>245</v>
      </c>
      <c r="BU69" s="35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</row>
    <row r="70" spans="1:114" ht="13.5" hidden="1" customHeight="1">
      <c r="A70" s="54" t="s">
        <v>288</v>
      </c>
      <c r="B70" s="29" t="s">
        <v>289</v>
      </c>
      <c r="C70" s="28" t="s">
        <v>150</v>
      </c>
      <c r="D70" s="29" t="s">
        <v>150</v>
      </c>
      <c r="E70" s="28" t="s">
        <v>151</v>
      </c>
      <c r="F70" s="54" t="s">
        <v>108</v>
      </c>
      <c r="G70" s="27" t="s">
        <v>80</v>
      </c>
      <c r="H70" s="27" t="s">
        <v>81</v>
      </c>
      <c r="I70" s="31" t="s">
        <v>158</v>
      </c>
      <c r="J70" s="47" t="s">
        <v>135</v>
      </c>
      <c r="K70" s="113">
        <v>49</v>
      </c>
      <c r="L70" s="33">
        <v>45</v>
      </c>
      <c r="M70" s="33">
        <v>4</v>
      </c>
      <c r="N70" s="33">
        <v>0</v>
      </c>
      <c r="O70" s="106">
        <f t="shared" si="25"/>
        <v>214</v>
      </c>
      <c r="P70" s="33">
        <v>194</v>
      </c>
      <c r="Q70" s="33">
        <v>20</v>
      </c>
      <c r="R70" s="33">
        <v>0</v>
      </c>
      <c r="S70" s="107">
        <f t="shared" si="21"/>
        <v>45</v>
      </c>
      <c r="T70" s="33">
        <v>0</v>
      </c>
      <c r="U70" s="33">
        <v>33</v>
      </c>
      <c r="V70" s="33">
        <v>10</v>
      </c>
      <c r="W70" s="33">
        <v>2</v>
      </c>
      <c r="X70" s="33">
        <v>0</v>
      </c>
      <c r="Y70" s="33">
        <v>0</v>
      </c>
      <c r="Z70" s="107">
        <f t="shared" si="22"/>
        <v>4</v>
      </c>
      <c r="AA70" s="33">
        <v>0</v>
      </c>
      <c r="AB70" s="33">
        <v>0</v>
      </c>
      <c r="AC70" s="33">
        <v>4</v>
      </c>
      <c r="AD70" s="33">
        <v>0</v>
      </c>
      <c r="AE70" s="33">
        <v>0</v>
      </c>
      <c r="AF70" s="33">
        <v>0</v>
      </c>
      <c r="AG70" s="106">
        <f t="shared" si="23"/>
        <v>0</v>
      </c>
      <c r="AH70" s="33">
        <v>0</v>
      </c>
      <c r="AI70" s="33">
        <v>0</v>
      </c>
      <c r="AJ70" s="33">
        <v>0</v>
      </c>
      <c r="AK70" s="33">
        <v>0</v>
      </c>
      <c r="AL70" s="33">
        <v>0</v>
      </c>
      <c r="AM70" s="33">
        <v>0</v>
      </c>
      <c r="AN70" s="120">
        <f t="shared" si="24"/>
        <v>8.1632653061224483E-2</v>
      </c>
      <c r="AO70" s="120">
        <f t="shared" si="20"/>
        <v>0</v>
      </c>
      <c r="AP70" s="35" t="s">
        <v>84</v>
      </c>
      <c r="AQ70" s="27" t="s">
        <v>85</v>
      </c>
      <c r="AR70" s="35" t="s">
        <v>158</v>
      </c>
      <c r="AS70" s="47" t="s">
        <v>135</v>
      </c>
      <c r="AT70" s="35" t="s">
        <v>82</v>
      </c>
      <c r="AU70" s="47" t="s">
        <v>134</v>
      </c>
      <c r="AV70" s="36">
        <v>2.2599999999999998</v>
      </c>
      <c r="AW70" s="36">
        <v>1.621</v>
      </c>
      <c r="AX70" s="36"/>
      <c r="AY70" s="36"/>
      <c r="AZ70" s="36"/>
      <c r="BA70" s="37"/>
      <c r="BB70" s="37"/>
      <c r="BC70" s="123">
        <f t="shared" ref="BC70:BC123" si="26">SUM(AV70:BB70)</f>
        <v>3.8809999999999998</v>
      </c>
      <c r="BD70" s="24"/>
      <c r="BE70" s="24"/>
      <c r="BF70" s="24"/>
      <c r="BG70" s="24"/>
      <c r="BH70" s="124">
        <f t="shared" ref="BH70:BH123" si="27">BC70+BF70+BG70+BE70</f>
        <v>3.8809999999999998</v>
      </c>
      <c r="BI70" s="45">
        <f t="shared" si="16"/>
        <v>7.9204081632653051E-2</v>
      </c>
      <c r="BJ70" s="39" t="s">
        <v>102</v>
      </c>
      <c r="BK70" s="136">
        <v>50</v>
      </c>
      <c r="BL70" s="137">
        <v>25</v>
      </c>
      <c r="BM70" s="137">
        <v>40</v>
      </c>
      <c r="BN70" s="137">
        <v>70</v>
      </c>
      <c r="BO70" s="137">
        <v>0</v>
      </c>
      <c r="BP70" s="137">
        <v>10</v>
      </c>
      <c r="BQ70" s="138">
        <f t="shared" ref="BQ70:BQ123" si="28">BK70+BL70</f>
        <v>75</v>
      </c>
      <c r="BR70" s="138">
        <f t="shared" ref="BR70:BR123" si="29">BM70+BN70</f>
        <v>110</v>
      </c>
      <c r="BS70" s="138">
        <f t="shared" ref="BS70:BS123" si="30">BO70+BP70</f>
        <v>10</v>
      </c>
      <c r="BT70" s="138">
        <f t="shared" ref="BT70:BT123" si="31">BQ70+BR70+BS70</f>
        <v>195</v>
      </c>
      <c r="BU70" s="55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</row>
    <row r="71" spans="1:114" ht="13.5" hidden="1" customHeight="1">
      <c r="A71" s="54" t="s">
        <v>290</v>
      </c>
      <c r="B71" s="29" t="s">
        <v>291</v>
      </c>
      <c r="C71" s="28" t="s">
        <v>150</v>
      </c>
      <c r="D71" s="29" t="s">
        <v>150</v>
      </c>
      <c r="E71" s="28" t="s">
        <v>151</v>
      </c>
      <c r="F71" s="54" t="s">
        <v>108</v>
      </c>
      <c r="G71" s="27" t="s">
        <v>80</v>
      </c>
      <c r="H71" s="27" t="s">
        <v>80</v>
      </c>
      <c r="I71" s="31" t="s">
        <v>158</v>
      </c>
      <c r="J71" s="47" t="s">
        <v>135</v>
      </c>
      <c r="K71" s="113">
        <v>31</v>
      </c>
      <c r="L71" s="33">
        <v>22</v>
      </c>
      <c r="M71" s="33">
        <v>9</v>
      </c>
      <c r="N71" s="33">
        <v>0</v>
      </c>
      <c r="O71" s="106">
        <f t="shared" si="25"/>
        <v>152</v>
      </c>
      <c r="P71" s="33">
        <v>110</v>
      </c>
      <c r="Q71" s="33">
        <v>42</v>
      </c>
      <c r="R71" s="33">
        <v>0</v>
      </c>
      <c r="S71" s="107">
        <f t="shared" si="21"/>
        <v>22</v>
      </c>
      <c r="T71" s="33">
        <v>0</v>
      </c>
      <c r="U71" s="33">
        <v>8</v>
      </c>
      <c r="V71" s="33">
        <v>6</v>
      </c>
      <c r="W71" s="33">
        <v>8</v>
      </c>
      <c r="X71" s="33">
        <v>0</v>
      </c>
      <c r="Y71" s="33">
        <v>0</v>
      </c>
      <c r="Z71" s="107">
        <f t="shared" si="22"/>
        <v>9</v>
      </c>
      <c r="AA71" s="33">
        <v>0</v>
      </c>
      <c r="AB71" s="33">
        <v>7</v>
      </c>
      <c r="AC71" s="33">
        <v>0</v>
      </c>
      <c r="AD71" s="33">
        <v>0</v>
      </c>
      <c r="AE71" s="33">
        <v>2</v>
      </c>
      <c r="AF71" s="33">
        <v>0</v>
      </c>
      <c r="AG71" s="106">
        <f t="shared" si="23"/>
        <v>0</v>
      </c>
      <c r="AH71" s="33">
        <v>0</v>
      </c>
      <c r="AI71" s="33">
        <v>0</v>
      </c>
      <c r="AJ71" s="33">
        <v>0</v>
      </c>
      <c r="AK71" s="33">
        <v>0</v>
      </c>
      <c r="AL71" s="33">
        <v>0</v>
      </c>
      <c r="AM71" s="33">
        <v>0</v>
      </c>
      <c r="AN71" s="120">
        <f t="shared" si="24"/>
        <v>0.29032258064516131</v>
      </c>
      <c r="AO71" s="120">
        <f t="shared" si="20"/>
        <v>0</v>
      </c>
      <c r="AP71" s="27" t="s">
        <v>93</v>
      </c>
      <c r="AQ71" s="27" t="s">
        <v>85</v>
      </c>
      <c r="AR71" s="35" t="s">
        <v>158</v>
      </c>
      <c r="AS71" s="47" t="s">
        <v>135</v>
      </c>
      <c r="AT71" s="35" t="s">
        <v>82</v>
      </c>
      <c r="AU71" s="47" t="s">
        <v>134</v>
      </c>
      <c r="AV71" s="36">
        <v>1.855</v>
      </c>
      <c r="AW71" s="36">
        <v>1.855</v>
      </c>
      <c r="AX71" s="36"/>
      <c r="AY71" s="36"/>
      <c r="AZ71" s="36"/>
      <c r="BA71" s="37"/>
      <c r="BB71" s="37"/>
      <c r="BC71" s="123">
        <f t="shared" si="26"/>
        <v>3.71</v>
      </c>
      <c r="BD71" s="24"/>
      <c r="BE71" s="24"/>
      <c r="BF71" s="24"/>
      <c r="BG71" s="24"/>
      <c r="BH71" s="124">
        <f t="shared" si="27"/>
        <v>3.71</v>
      </c>
      <c r="BI71" s="45">
        <f t="shared" si="16"/>
        <v>0.11967741935483871</v>
      </c>
      <c r="BJ71" s="39" t="s">
        <v>102</v>
      </c>
      <c r="BK71" s="136">
        <v>50</v>
      </c>
      <c r="BL71" s="137">
        <v>25</v>
      </c>
      <c r="BM71" s="137">
        <v>40</v>
      </c>
      <c r="BN71" s="137">
        <v>70</v>
      </c>
      <c r="BO71" s="137">
        <v>0</v>
      </c>
      <c r="BP71" s="137">
        <v>20</v>
      </c>
      <c r="BQ71" s="138">
        <f t="shared" si="28"/>
        <v>75</v>
      </c>
      <c r="BR71" s="138">
        <f t="shared" si="29"/>
        <v>110</v>
      </c>
      <c r="BS71" s="138">
        <f t="shared" si="30"/>
        <v>20</v>
      </c>
      <c r="BT71" s="138">
        <f t="shared" si="31"/>
        <v>205</v>
      </c>
      <c r="BU71" s="55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</row>
    <row r="72" spans="1:114" ht="13.5" hidden="1" customHeight="1">
      <c r="A72" s="54" t="s">
        <v>292</v>
      </c>
      <c r="B72" s="30" t="s">
        <v>293</v>
      </c>
      <c r="C72" s="28" t="s">
        <v>294</v>
      </c>
      <c r="D72" s="29" t="s">
        <v>295</v>
      </c>
      <c r="E72" s="28" t="s">
        <v>107</v>
      </c>
      <c r="F72" s="54" t="s">
        <v>108</v>
      </c>
      <c r="G72" s="27" t="s">
        <v>80</v>
      </c>
      <c r="H72" s="27" t="s">
        <v>80</v>
      </c>
      <c r="I72" s="31" t="s">
        <v>109</v>
      </c>
      <c r="J72" s="47" t="s">
        <v>134</v>
      </c>
      <c r="K72" s="112">
        <v>0</v>
      </c>
      <c r="L72" s="33">
        <v>19</v>
      </c>
      <c r="M72" s="33">
        <v>9</v>
      </c>
      <c r="N72" s="33">
        <v>2</v>
      </c>
      <c r="O72" s="107">
        <f t="shared" si="25"/>
        <v>129</v>
      </c>
      <c r="P72" s="33">
        <v>85</v>
      </c>
      <c r="Q72" s="33">
        <v>36</v>
      </c>
      <c r="R72" s="33">
        <v>8</v>
      </c>
      <c r="S72" s="106">
        <v>0</v>
      </c>
      <c r="T72" s="33">
        <v>0</v>
      </c>
      <c r="U72" s="33">
        <v>14</v>
      </c>
      <c r="V72" s="33">
        <v>5</v>
      </c>
      <c r="W72" s="33">
        <v>0</v>
      </c>
      <c r="X72" s="33">
        <v>0</v>
      </c>
      <c r="Y72" s="33">
        <v>0</v>
      </c>
      <c r="Z72" s="107">
        <v>0</v>
      </c>
      <c r="AA72" s="33">
        <v>0</v>
      </c>
      <c r="AB72" s="33">
        <v>9</v>
      </c>
      <c r="AC72" s="33">
        <v>0</v>
      </c>
      <c r="AD72" s="33">
        <v>0</v>
      </c>
      <c r="AE72" s="33">
        <v>0</v>
      </c>
      <c r="AF72" s="33">
        <v>0</v>
      </c>
      <c r="AG72" s="107">
        <v>0</v>
      </c>
      <c r="AH72" s="33">
        <v>0</v>
      </c>
      <c r="AI72" s="33">
        <v>2</v>
      </c>
      <c r="AJ72" s="33">
        <v>0</v>
      </c>
      <c r="AK72" s="33">
        <v>0</v>
      </c>
      <c r="AL72" s="33">
        <v>0</v>
      </c>
      <c r="AM72" s="33">
        <v>0</v>
      </c>
      <c r="AN72" s="120">
        <f>(M72+N72)/BV72</f>
        <v>0.36666666666666664</v>
      </c>
      <c r="AO72" s="120">
        <f>N72/BV72</f>
        <v>6.6666666666666666E-2</v>
      </c>
      <c r="AP72" s="27" t="s">
        <v>93</v>
      </c>
      <c r="AQ72" s="27" t="s">
        <v>85</v>
      </c>
      <c r="AR72" s="35" t="s">
        <v>109</v>
      </c>
      <c r="AS72" s="47" t="s">
        <v>134</v>
      </c>
      <c r="AT72" s="35" t="s">
        <v>120</v>
      </c>
      <c r="AU72" s="47" t="s">
        <v>87</v>
      </c>
      <c r="AV72" s="36">
        <v>0.85609254999999995</v>
      </c>
      <c r="AW72" s="36"/>
      <c r="AX72" s="36"/>
      <c r="AY72" s="36"/>
      <c r="AZ72" s="36">
        <v>2.1139999999999999</v>
      </c>
      <c r="BA72" s="37"/>
      <c r="BB72" s="37"/>
      <c r="BC72" s="123">
        <f t="shared" si="26"/>
        <v>2.9700925499999999</v>
      </c>
      <c r="BD72" s="24"/>
      <c r="BE72" s="24"/>
      <c r="BF72" s="24"/>
      <c r="BG72" s="24"/>
      <c r="BH72" s="124">
        <f t="shared" si="27"/>
        <v>2.9700925499999999</v>
      </c>
      <c r="BI72" s="45">
        <f>BH72/BV72</f>
        <v>9.9003085000000005E-2</v>
      </c>
      <c r="BJ72" s="39" t="s">
        <v>88</v>
      </c>
      <c r="BK72" s="136">
        <v>30</v>
      </c>
      <c r="BL72" s="137">
        <v>5</v>
      </c>
      <c r="BM72" s="137">
        <v>50</v>
      </c>
      <c r="BN72" s="137">
        <v>30</v>
      </c>
      <c r="BO72" s="137">
        <v>0</v>
      </c>
      <c r="BP72" s="137">
        <v>20</v>
      </c>
      <c r="BQ72" s="138">
        <f t="shared" si="28"/>
        <v>35</v>
      </c>
      <c r="BR72" s="138">
        <f t="shared" si="29"/>
        <v>80</v>
      </c>
      <c r="BS72" s="138">
        <f t="shared" si="30"/>
        <v>20</v>
      </c>
      <c r="BT72" s="138">
        <f t="shared" si="31"/>
        <v>135</v>
      </c>
      <c r="BU72" s="27" t="s">
        <v>123</v>
      </c>
      <c r="BV72" s="202">
        <v>30</v>
      </c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</row>
    <row r="73" spans="1:114" ht="12.75" hidden="1" customHeight="1">
      <c r="A73" s="25" t="s">
        <v>296</v>
      </c>
      <c r="B73" s="30" t="s">
        <v>297</v>
      </c>
      <c r="C73" s="30" t="s">
        <v>298</v>
      </c>
      <c r="D73" s="30" t="s">
        <v>133</v>
      </c>
      <c r="E73" s="28" t="s">
        <v>78</v>
      </c>
      <c r="F73" s="25" t="s">
        <v>108</v>
      </c>
      <c r="G73" s="30" t="s">
        <v>92</v>
      </c>
      <c r="H73" s="30" t="s">
        <v>92</v>
      </c>
      <c r="I73" s="58" t="s">
        <v>109</v>
      </c>
      <c r="J73" s="58" t="s">
        <v>87</v>
      </c>
      <c r="K73" s="107">
        <v>3</v>
      </c>
      <c r="L73" s="33">
        <v>0</v>
      </c>
      <c r="M73" s="33">
        <v>0</v>
      </c>
      <c r="N73" s="33">
        <v>3</v>
      </c>
      <c r="O73" s="107">
        <f t="shared" si="25"/>
        <v>12</v>
      </c>
      <c r="P73" s="33">
        <v>0</v>
      </c>
      <c r="Q73" s="33">
        <v>0</v>
      </c>
      <c r="R73" s="33">
        <v>12</v>
      </c>
      <c r="S73" s="107">
        <f>SUM(T73:Y73)</f>
        <v>0</v>
      </c>
      <c r="T73" s="33">
        <v>0</v>
      </c>
      <c r="U73" s="33">
        <v>0</v>
      </c>
      <c r="V73" s="33">
        <v>0</v>
      </c>
      <c r="W73" s="33">
        <v>0</v>
      </c>
      <c r="X73" s="33">
        <v>0</v>
      </c>
      <c r="Y73" s="33">
        <v>0</v>
      </c>
      <c r="Z73" s="107">
        <f>SUM(AA73:AF73)</f>
        <v>0</v>
      </c>
      <c r="AA73" s="33">
        <v>0</v>
      </c>
      <c r="AB73" s="33">
        <v>0</v>
      </c>
      <c r="AC73" s="33">
        <v>0</v>
      </c>
      <c r="AD73" s="33">
        <v>0</v>
      </c>
      <c r="AE73" s="33">
        <v>0</v>
      </c>
      <c r="AF73" s="33">
        <v>0</v>
      </c>
      <c r="AG73" s="107">
        <f>SUM(AH73:AM73)</f>
        <v>3</v>
      </c>
      <c r="AH73" s="33">
        <v>0</v>
      </c>
      <c r="AI73" s="33">
        <v>3</v>
      </c>
      <c r="AJ73" s="33">
        <v>0</v>
      </c>
      <c r="AK73" s="33">
        <v>0</v>
      </c>
      <c r="AL73" s="33">
        <v>0</v>
      </c>
      <c r="AM73" s="33">
        <v>0</v>
      </c>
      <c r="AN73" s="120">
        <f>(Z73+AG73)/K73</f>
        <v>1</v>
      </c>
      <c r="AO73" s="120">
        <f>N73/K73</f>
        <v>1</v>
      </c>
      <c r="AP73" s="27" t="s">
        <v>93</v>
      </c>
      <c r="AQ73" s="27" t="s">
        <v>85</v>
      </c>
      <c r="AR73" s="58" t="s">
        <v>109</v>
      </c>
      <c r="AS73" s="58" t="s">
        <v>87</v>
      </c>
      <c r="AT73" s="58" t="s">
        <v>109</v>
      </c>
      <c r="AU73" s="35" t="s">
        <v>119</v>
      </c>
      <c r="AV73" s="36">
        <v>0</v>
      </c>
      <c r="AW73" s="43"/>
      <c r="AX73" s="43"/>
      <c r="AY73" s="43"/>
      <c r="AZ73" s="43">
        <v>0.31305899999999998</v>
      </c>
      <c r="BA73" s="37"/>
      <c r="BB73" s="37"/>
      <c r="BC73" s="123">
        <f t="shared" si="26"/>
        <v>0.31305899999999998</v>
      </c>
      <c r="BD73" s="36" t="s">
        <v>111</v>
      </c>
      <c r="BE73" s="44"/>
      <c r="BF73" s="44"/>
      <c r="BG73" s="44"/>
      <c r="BH73" s="124">
        <f t="shared" si="27"/>
        <v>0.31305899999999998</v>
      </c>
      <c r="BI73" s="59">
        <f>BH73/K73</f>
        <v>0.10435299999999999</v>
      </c>
      <c r="BJ73" s="39" t="s">
        <v>102</v>
      </c>
      <c r="BK73" s="136">
        <v>40</v>
      </c>
      <c r="BL73" s="137">
        <v>40</v>
      </c>
      <c r="BM73" s="137">
        <v>50</v>
      </c>
      <c r="BN73" s="137">
        <v>10</v>
      </c>
      <c r="BO73" s="137">
        <v>20</v>
      </c>
      <c r="BP73" s="137">
        <v>30</v>
      </c>
      <c r="BQ73" s="138">
        <f t="shared" si="28"/>
        <v>80</v>
      </c>
      <c r="BR73" s="138">
        <f t="shared" si="29"/>
        <v>60</v>
      </c>
      <c r="BS73" s="138">
        <f t="shared" si="30"/>
        <v>50</v>
      </c>
      <c r="BT73" s="138">
        <f t="shared" si="31"/>
        <v>190</v>
      </c>
      <c r="BU73" s="27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</row>
    <row r="74" spans="1:114" ht="12.75" hidden="1" customHeight="1">
      <c r="A74" s="25" t="s">
        <v>299</v>
      </c>
      <c r="B74" s="29" t="s">
        <v>300</v>
      </c>
      <c r="C74" s="29" t="s">
        <v>301</v>
      </c>
      <c r="D74" s="29" t="s">
        <v>77</v>
      </c>
      <c r="E74" s="28" t="s">
        <v>78</v>
      </c>
      <c r="F74" s="25" t="s">
        <v>108</v>
      </c>
      <c r="G74" s="30" t="s">
        <v>92</v>
      </c>
      <c r="H74" s="30" t="s">
        <v>92</v>
      </c>
      <c r="I74" s="31" t="s">
        <v>158</v>
      </c>
      <c r="J74" s="47" t="s">
        <v>101</v>
      </c>
      <c r="K74" s="112">
        <v>13</v>
      </c>
      <c r="L74" s="33">
        <v>13</v>
      </c>
      <c r="M74" s="33">
        <v>0</v>
      </c>
      <c r="N74" s="33">
        <v>0</v>
      </c>
      <c r="O74" s="106">
        <f t="shared" si="25"/>
        <v>58</v>
      </c>
      <c r="P74" s="33">
        <v>58</v>
      </c>
      <c r="Q74" s="33">
        <v>0</v>
      </c>
      <c r="R74" s="33">
        <v>0</v>
      </c>
      <c r="S74" s="106">
        <f>SUM(T74:Y74)</f>
        <v>13</v>
      </c>
      <c r="T74" s="33">
        <v>0</v>
      </c>
      <c r="U74" s="33">
        <v>7</v>
      </c>
      <c r="V74" s="33">
        <v>6</v>
      </c>
      <c r="W74" s="33">
        <v>0</v>
      </c>
      <c r="X74" s="33">
        <v>0</v>
      </c>
      <c r="Y74" s="33">
        <v>0</v>
      </c>
      <c r="Z74" s="106">
        <f>SUM(AA74:AF74)</f>
        <v>0</v>
      </c>
      <c r="AA74" s="33">
        <v>0</v>
      </c>
      <c r="AB74" s="33">
        <v>0</v>
      </c>
      <c r="AC74" s="33">
        <v>0</v>
      </c>
      <c r="AD74" s="33">
        <v>0</v>
      </c>
      <c r="AE74" s="33">
        <v>0</v>
      </c>
      <c r="AF74" s="33">
        <v>0</v>
      </c>
      <c r="AG74" s="106">
        <f>SUM(AH74:AM74)</f>
        <v>0</v>
      </c>
      <c r="AH74" s="24">
        <v>0</v>
      </c>
      <c r="AI74" s="33">
        <v>0</v>
      </c>
      <c r="AJ74" s="33">
        <v>0</v>
      </c>
      <c r="AK74" s="24">
        <v>0</v>
      </c>
      <c r="AL74" s="24">
        <v>0</v>
      </c>
      <c r="AM74" s="24">
        <v>0</v>
      </c>
      <c r="AN74" s="120">
        <f>(M74+N74)/K74</f>
        <v>0</v>
      </c>
      <c r="AO74" s="120">
        <f>N74/K74</f>
        <v>0</v>
      </c>
      <c r="AP74" s="27" t="s">
        <v>84</v>
      </c>
      <c r="AQ74" s="29" t="s">
        <v>85</v>
      </c>
      <c r="AR74" s="35" t="s">
        <v>158</v>
      </c>
      <c r="AS74" s="47" t="s">
        <v>110</v>
      </c>
      <c r="AT74" s="35" t="s">
        <v>82</v>
      </c>
      <c r="AU74" s="27" t="s">
        <v>83</v>
      </c>
      <c r="AV74" s="36">
        <v>0.2</v>
      </c>
      <c r="AW74" s="36">
        <v>0.91129048000000001</v>
      </c>
      <c r="AX74" s="37"/>
      <c r="AY74" s="37"/>
      <c r="AZ74" s="37"/>
      <c r="BA74" s="37"/>
      <c r="BB74" s="37"/>
      <c r="BC74" s="123">
        <f t="shared" si="26"/>
        <v>1.1112904800000001</v>
      </c>
      <c r="BD74" s="36" t="s">
        <v>111</v>
      </c>
      <c r="BE74" s="49"/>
      <c r="BF74" s="49"/>
      <c r="BG74" s="49"/>
      <c r="BH74" s="124">
        <f t="shared" si="27"/>
        <v>1.1112904800000001</v>
      </c>
      <c r="BI74" s="45">
        <f>BH74/K74</f>
        <v>8.548388307692309E-2</v>
      </c>
      <c r="BJ74" s="39" t="s">
        <v>88</v>
      </c>
      <c r="BK74" s="136">
        <v>40</v>
      </c>
      <c r="BL74" s="137">
        <v>20</v>
      </c>
      <c r="BM74" s="137">
        <v>0</v>
      </c>
      <c r="BN74" s="137">
        <v>30</v>
      </c>
      <c r="BO74" s="137">
        <v>20</v>
      </c>
      <c r="BP74" s="137">
        <v>10</v>
      </c>
      <c r="BQ74" s="138">
        <f t="shared" si="28"/>
        <v>60</v>
      </c>
      <c r="BR74" s="138">
        <f t="shared" si="29"/>
        <v>30</v>
      </c>
      <c r="BS74" s="138">
        <f t="shared" si="30"/>
        <v>30</v>
      </c>
      <c r="BT74" s="138">
        <f t="shared" si="31"/>
        <v>120</v>
      </c>
      <c r="BU74" s="27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</row>
    <row r="75" spans="1:114" ht="13.5" hidden="1" customHeight="1">
      <c r="A75" s="25" t="s">
        <v>302</v>
      </c>
      <c r="B75" s="29" t="s">
        <v>303</v>
      </c>
      <c r="C75" s="29" t="s">
        <v>301</v>
      </c>
      <c r="D75" s="29" t="s">
        <v>77</v>
      </c>
      <c r="E75" s="28" t="s">
        <v>78</v>
      </c>
      <c r="F75" s="25" t="s">
        <v>108</v>
      </c>
      <c r="G75" s="30" t="s">
        <v>92</v>
      </c>
      <c r="H75" s="30" t="s">
        <v>92</v>
      </c>
      <c r="I75" s="31" t="s">
        <v>158</v>
      </c>
      <c r="J75" s="47" t="s">
        <v>101</v>
      </c>
      <c r="K75" s="112">
        <v>31</v>
      </c>
      <c r="L75" s="33">
        <v>20</v>
      </c>
      <c r="M75" s="33">
        <v>8</v>
      </c>
      <c r="N75" s="33">
        <v>3</v>
      </c>
      <c r="O75" s="106">
        <f t="shared" si="25"/>
        <v>144</v>
      </c>
      <c r="P75" s="33">
        <v>91</v>
      </c>
      <c r="Q75" s="33">
        <v>40</v>
      </c>
      <c r="R75" s="33">
        <v>13</v>
      </c>
      <c r="S75" s="106">
        <f>SUM(T75:Y75)</f>
        <v>20</v>
      </c>
      <c r="T75" s="33">
        <v>0</v>
      </c>
      <c r="U75" s="33">
        <v>11</v>
      </c>
      <c r="V75" s="33">
        <v>7</v>
      </c>
      <c r="W75" s="33">
        <v>2</v>
      </c>
      <c r="X75" s="33">
        <v>0</v>
      </c>
      <c r="Y75" s="33">
        <v>0</v>
      </c>
      <c r="Z75" s="106">
        <f>SUM(AA75:AF75)</f>
        <v>8</v>
      </c>
      <c r="AA75" s="33">
        <v>0</v>
      </c>
      <c r="AB75" s="33">
        <v>6</v>
      </c>
      <c r="AC75" s="33">
        <v>0</v>
      </c>
      <c r="AD75" s="33">
        <v>0</v>
      </c>
      <c r="AE75" s="33">
        <v>2</v>
      </c>
      <c r="AF75" s="33">
        <v>0</v>
      </c>
      <c r="AG75" s="106">
        <f>SUM(AH75:AM75)</f>
        <v>3</v>
      </c>
      <c r="AH75" s="24">
        <v>0</v>
      </c>
      <c r="AI75" s="33">
        <v>2</v>
      </c>
      <c r="AJ75" s="33">
        <v>1</v>
      </c>
      <c r="AK75" s="24">
        <v>0</v>
      </c>
      <c r="AL75" s="24">
        <v>0</v>
      </c>
      <c r="AM75" s="24">
        <v>0</v>
      </c>
      <c r="AN75" s="120">
        <f>(M75+N75)/K75</f>
        <v>0.35483870967741937</v>
      </c>
      <c r="AO75" s="120">
        <f>N75/K75</f>
        <v>9.6774193548387094E-2</v>
      </c>
      <c r="AP75" s="27" t="s">
        <v>93</v>
      </c>
      <c r="AQ75" s="29" t="s">
        <v>85</v>
      </c>
      <c r="AR75" s="35" t="s">
        <v>158</v>
      </c>
      <c r="AS75" s="47" t="s">
        <v>110</v>
      </c>
      <c r="AT75" s="35" t="s">
        <v>82</v>
      </c>
      <c r="AU75" s="27" t="s">
        <v>83</v>
      </c>
      <c r="AV75" s="36">
        <v>2.5</v>
      </c>
      <c r="AW75" s="36">
        <v>0.55225064999999995</v>
      </c>
      <c r="AX75" s="37"/>
      <c r="AY75" s="37"/>
      <c r="AZ75" s="37"/>
      <c r="BA75" s="37"/>
      <c r="BB75" s="37"/>
      <c r="BC75" s="123">
        <f t="shared" si="26"/>
        <v>3.05225065</v>
      </c>
      <c r="BD75" s="36" t="s">
        <v>111</v>
      </c>
      <c r="BE75" s="49"/>
      <c r="BF75" s="49">
        <v>0.6</v>
      </c>
      <c r="BG75" s="49"/>
      <c r="BH75" s="124">
        <f t="shared" si="27"/>
        <v>3.65225065</v>
      </c>
      <c r="BI75" s="45">
        <f>BH75/K75</f>
        <v>0.1178145370967742</v>
      </c>
      <c r="BJ75" s="39" t="s">
        <v>88</v>
      </c>
      <c r="BK75" s="136">
        <v>40</v>
      </c>
      <c r="BL75" s="137">
        <v>20</v>
      </c>
      <c r="BM75" s="137">
        <v>0</v>
      </c>
      <c r="BN75" s="137">
        <v>30</v>
      </c>
      <c r="BO75" s="137">
        <v>20</v>
      </c>
      <c r="BP75" s="137">
        <v>20</v>
      </c>
      <c r="BQ75" s="138">
        <f t="shared" si="28"/>
        <v>60</v>
      </c>
      <c r="BR75" s="138">
        <f t="shared" si="29"/>
        <v>30</v>
      </c>
      <c r="BS75" s="138">
        <f t="shared" si="30"/>
        <v>40</v>
      </c>
      <c r="BT75" s="138">
        <f t="shared" si="31"/>
        <v>130</v>
      </c>
      <c r="BU75" s="27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</row>
    <row r="76" spans="1:114" ht="12.75" hidden="1" customHeight="1">
      <c r="A76" s="54" t="s">
        <v>304</v>
      </c>
      <c r="B76" s="58" t="s">
        <v>305</v>
      </c>
      <c r="C76" s="58" t="s">
        <v>301</v>
      </c>
      <c r="D76" s="47" t="s">
        <v>77</v>
      </c>
      <c r="E76" s="28" t="s">
        <v>78</v>
      </c>
      <c r="F76" s="54" t="s">
        <v>79</v>
      </c>
      <c r="G76" s="47" t="s">
        <v>80</v>
      </c>
      <c r="H76" s="47" t="s">
        <v>80</v>
      </c>
      <c r="I76" s="47" t="s">
        <v>109</v>
      </c>
      <c r="J76" s="47" t="s">
        <v>135</v>
      </c>
      <c r="K76" s="112">
        <v>0</v>
      </c>
      <c r="L76" s="33">
        <v>29</v>
      </c>
      <c r="M76" s="33">
        <v>14</v>
      </c>
      <c r="N76" s="33">
        <v>2</v>
      </c>
      <c r="O76" s="106">
        <f t="shared" si="25"/>
        <v>189</v>
      </c>
      <c r="P76" s="33">
        <v>116</v>
      </c>
      <c r="Q76" s="33">
        <v>65</v>
      </c>
      <c r="R76" s="33">
        <v>8</v>
      </c>
      <c r="S76" s="106">
        <v>0</v>
      </c>
      <c r="T76" s="33">
        <v>0</v>
      </c>
      <c r="U76" s="33">
        <v>18</v>
      </c>
      <c r="V76" s="33">
        <v>11</v>
      </c>
      <c r="W76" s="33">
        <v>0</v>
      </c>
      <c r="X76" s="33">
        <v>0</v>
      </c>
      <c r="Y76" s="33">
        <v>0</v>
      </c>
      <c r="Z76" s="106">
        <v>0</v>
      </c>
      <c r="AA76" s="33">
        <v>0</v>
      </c>
      <c r="AB76" s="33">
        <v>8</v>
      </c>
      <c r="AC76" s="33">
        <v>3</v>
      </c>
      <c r="AD76" s="33">
        <v>3</v>
      </c>
      <c r="AE76" s="33">
        <v>0</v>
      </c>
      <c r="AF76" s="33">
        <v>0</v>
      </c>
      <c r="AG76" s="106">
        <v>0</v>
      </c>
      <c r="AH76" s="33">
        <v>0</v>
      </c>
      <c r="AI76" s="33">
        <v>2</v>
      </c>
      <c r="AJ76" s="33">
        <v>0</v>
      </c>
      <c r="AK76" s="33">
        <v>0</v>
      </c>
      <c r="AL76" s="33">
        <v>0</v>
      </c>
      <c r="AM76" s="33">
        <v>0</v>
      </c>
      <c r="AN76" s="120">
        <f>(M76+N76)/BV76</f>
        <v>0.35555555555555557</v>
      </c>
      <c r="AO76" s="120">
        <f>N76/BV76</f>
        <v>4.4444444444444446E-2</v>
      </c>
      <c r="AP76" s="35" t="s">
        <v>93</v>
      </c>
      <c r="AQ76" s="35" t="s">
        <v>85</v>
      </c>
      <c r="AR76" s="47" t="s">
        <v>109</v>
      </c>
      <c r="AS76" s="47" t="s">
        <v>135</v>
      </c>
      <c r="AT76" s="47" t="s">
        <v>120</v>
      </c>
      <c r="AU76" s="35" t="s">
        <v>119</v>
      </c>
      <c r="AV76" s="36">
        <v>0</v>
      </c>
      <c r="AW76" s="70"/>
      <c r="AX76" s="70"/>
      <c r="AY76" s="36"/>
      <c r="AZ76" s="36">
        <v>1</v>
      </c>
      <c r="BA76" s="36">
        <v>3.008</v>
      </c>
      <c r="BB76" s="36"/>
      <c r="BC76" s="123">
        <f t="shared" si="26"/>
        <v>4.008</v>
      </c>
      <c r="BD76" s="36"/>
      <c r="BE76" s="49"/>
      <c r="BF76" s="49"/>
      <c r="BG76" s="49"/>
      <c r="BH76" s="124">
        <f t="shared" si="27"/>
        <v>4.008</v>
      </c>
      <c r="BI76" s="45">
        <f>BH76/BV76</f>
        <v>8.9066666666666669E-2</v>
      </c>
      <c r="BJ76" s="39" t="s">
        <v>88</v>
      </c>
      <c r="BK76" s="136">
        <v>40</v>
      </c>
      <c r="BL76" s="137">
        <v>20</v>
      </c>
      <c r="BM76" s="137">
        <v>10</v>
      </c>
      <c r="BN76" s="137">
        <v>30</v>
      </c>
      <c r="BO76" s="137">
        <v>0</v>
      </c>
      <c r="BP76" s="137">
        <v>10</v>
      </c>
      <c r="BQ76" s="138">
        <f t="shared" si="28"/>
        <v>60</v>
      </c>
      <c r="BR76" s="138">
        <f t="shared" si="29"/>
        <v>40</v>
      </c>
      <c r="BS76" s="138">
        <f t="shared" si="30"/>
        <v>10</v>
      </c>
      <c r="BT76" s="138">
        <f t="shared" si="31"/>
        <v>110</v>
      </c>
      <c r="BU76" s="27" t="s">
        <v>306</v>
      </c>
      <c r="BV76" s="202">
        <v>45</v>
      </c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</row>
    <row r="77" spans="1:114" ht="13.5" hidden="1" customHeight="1">
      <c r="A77" s="25" t="s">
        <v>307</v>
      </c>
      <c r="B77" s="29" t="s">
        <v>308</v>
      </c>
      <c r="C77" s="29" t="s">
        <v>309</v>
      </c>
      <c r="D77" s="29" t="s">
        <v>127</v>
      </c>
      <c r="E77" s="28" t="s">
        <v>78</v>
      </c>
      <c r="F77" s="25" t="s">
        <v>108</v>
      </c>
      <c r="G77" s="27" t="s">
        <v>80</v>
      </c>
      <c r="H77" s="27" t="s">
        <v>80</v>
      </c>
      <c r="I77" s="31" t="s">
        <v>109</v>
      </c>
      <c r="J77" s="28" t="s">
        <v>101</v>
      </c>
      <c r="K77" s="112">
        <v>6</v>
      </c>
      <c r="L77" s="33">
        <v>3</v>
      </c>
      <c r="M77" s="33">
        <v>3</v>
      </c>
      <c r="N77" s="33">
        <v>0</v>
      </c>
      <c r="O77" s="106">
        <f t="shared" si="25"/>
        <v>24</v>
      </c>
      <c r="P77" s="33">
        <v>12</v>
      </c>
      <c r="Q77" s="33">
        <v>12</v>
      </c>
      <c r="R77" s="33">
        <v>0</v>
      </c>
      <c r="S77" s="106">
        <f>SUM(T77:Y77)</f>
        <v>3</v>
      </c>
      <c r="T77" s="33">
        <v>0</v>
      </c>
      <c r="U77" s="33">
        <v>3</v>
      </c>
      <c r="V77" s="33">
        <v>0</v>
      </c>
      <c r="W77" s="33">
        <v>0</v>
      </c>
      <c r="X77" s="33">
        <v>0</v>
      </c>
      <c r="Y77" s="33">
        <v>0</v>
      </c>
      <c r="Z77" s="106">
        <f>SUM(AA77:AF77)</f>
        <v>3</v>
      </c>
      <c r="AA77" s="33">
        <v>0</v>
      </c>
      <c r="AB77" s="33">
        <v>3</v>
      </c>
      <c r="AC77" s="33">
        <v>0</v>
      </c>
      <c r="AD77" s="33">
        <v>0</v>
      </c>
      <c r="AE77" s="33">
        <v>0</v>
      </c>
      <c r="AF77" s="33">
        <v>0</v>
      </c>
      <c r="AG77" s="106">
        <f>SUM(AH77:AM77)</f>
        <v>0</v>
      </c>
      <c r="AH77" s="33">
        <v>0</v>
      </c>
      <c r="AI77" s="33">
        <v>0</v>
      </c>
      <c r="AJ77" s="33">
        <v>0</v>
      </c>
      <c r="AK77" s="33">
        <v>0</v>
      </c>
      <c r="AL77" s="33">
        <v>0</v>
      </c>
      <c r="AM77" s="33">
        <v>0</v>
      </c>
      <c r="AN77" s="120">
        <f>(M77+N77)/K77</f>
        <v>0.5</v>
      </c>
      <c r="AO77" s="120">
        <f>N77/K77</f>
        <v>0</v>
      </c>
      <c r="AP77" s="27" t="s">
        <v>93</v>
      </c>
      <c r="AQ77" s="29" t="s">
        <v>85</v>
      </c>
      <c r="AR77" s="35" t="s">
        <v>109</v>
      </c>
      <c r="AS77" s="27" t="s">
        <v>101</v>
      </c>
      <c r="AT77" s="35" t="s">
        <v>94</v>
      </c>
      <c r="AU77" s="27" t="s">
        <v>99</v>
      </c>
      <c r="AV77" s="36">
        <v>0</v>
      </c>
      <c r="AW77" s="37"/>
      <c r="AX77" s="37"/>
      <c r="AY77" s="37"/>
      <c r="AZ77" s="43">
        <v>0.2</v>
      </c>
      <c r="BA77" s="43">
        <v>0.38800000000000001</v>
      </c>
      <c r="BB77" s="43"/>
      <c r="BC77" s="123">
        <f t="shared" si="26"/>
        <v>0.58800000000000008</v>
      </c>
      <c r="BD77" s="36"/>
      <c r="BE77" s="49"/>
      <c r="BF77" s="49"/>
      <c r="BG77" s="49"/>
      <c r="BH77" s="124">
        <f t="shared" si="27"/>
        <v>0.58800000000000008</v>
      </c>
      <c r="BI77" s="45">
        <f>BH77/K77</f>
        <v>9.8000000000000018E-2</v>
      </c>
      <c r="BJ77" s="39" t="s">
        <v>88</v>
      </c>
      <c r="BK77" s="136">
        <v>40</v>
      </c>
      <c r="BL77" s="137">
        <v>10</v>
      </c>
      <c r="BM77" s="137">
        <v>50</v>
      </c>
      <c r="BN77" s="137">
        <v>30</v>
      </c>
      <c r="BO77" s="137">
        <v>0</v>
      </c>
      <c r="BP77" s="137">
        <v>10</v>
      </c>
      <c r="BQ77" s="138">
        <f t="shared" si="28"/>
        <v>50</v>
      </c>
      <c r="BR77" s="138">
        <f t="shared" si="29"/>
        <v>80</v>
      </c>
      <c r="BS77" s="138">
        <f t="shared" si="30"/>
        <v>10</v>
      </c>
      <c r="BT77" s="138">
        <f t="shared" si="31"/>
        <v>140</v>
      </c>
      <c r="BU77" s="27"/>
      <c r="BV77" s="8"/>
      <c r="BW77" s="8"/>
      <c r="BX77" s="8"/>
      <c r="BY77" s="71"/>
      <c r="BZ77" s="71"/>
      <c r="CA77" s="71"/>
      <c r="CB77" s="71"/>
      <c r="CC77" s="71"/>
      <c r="CD77" s="71"/>
      <c r="CE77" s="71"/>
      <c r="CF77" s="71"/>
      <c r="CG77" s="71"/>
      <c r="CH77" s="71"/>
      <c r="CI77" s="71"/>
      <c r="CJ77" s="71"/>
      <c r="CK77" s="71"/>
      <c r="CL77" s="71"/>
      <c r="CM77" s="71"/>
      <c r="CN77" s="71"/>
      <c r="CO77" s="71"/>
      <c r="CP77" s="71"/>
      <c r="CQ77" s="71"/>
      <c r="CR77" s="71"/>
      <c r="CS77" s="71"/>
      <c r="CT77" s="71"/>
      <c r="CU77" s="71"/>
      <c r="CV77" s="71"/>
      <c r="CW77" s="71"/>
      <c r="CX77" s="71"/>
      <c r="CY77" s="71"/>
      <c r="CZ77" s="71"/>
      <c r="DA77" s="71"/>
      <c r="DB77" s="71"/>
      <c r="DC77" s="71"/>
      <c r="DD77" s="71"/>
      <c r="DE77" s="71"/>
      <c r="DF77" s="71"/>
      <c r="DG77" s="71"/>
      <c r="DH77" s="71"/>
      <c r="DI77" s="71"/>
      <c r="DJ77" s="71"/>
    </row>
    <row r="78" spans="1:114" ht="12.75" hidden="1" customHeight="1">
      <c r="A78" s="25" t="s">
        <v>310</v>
      </c>
      <c r="B78" s="30" t="s">
        <v>311</v>
      </c>
      <c r="C78" s="29" t="s">
        <v>312</v>
      </c>
      <c r="D78" s="29" t="s">
        <v>313</v>
      </c>
      <c r="E78" s="28" t="s">
        <v>151</v>
      </c>
      <c r="F78" s="25" t="s">
        <v>108</v>
      </c>
      <c r="G78" s="27" t="s">
        <v>80</v>
      </c>
      <c r="H78" s="27" t="s">
        <v>80</v>
      </c>
      <c r="I78" s="31" t="s">
        <v>86</v>
      </c>
      <c r="J78" s="30" t="s">
        <v>87</v>
      </c>
      <c r="K78" s="106">
        <v>48</v>
      </c>
      <c r="L78" s="33">
        <v>31</v>
      </c>
      <c r="M78" s="33">
        <v>17</v>
      </c>
      <c r="N78" s="33">
        <v>0</v>
      </c>
      <c r="O78" s="106">
        <f t="shared" si="25"/>
        <v>210</v>
      </c>
      <c r="P78" s="33">
        <v>132</v>
      </c>
      <c r="Q78" s="33">
        <v>78</v>
      </c>
      <c r="R78" s="33">
        <v>0</v>
      </c>
      <c r="S78" s="106">
        <f>SUM(T78:Y78)</f>
        <v>31</v>
      </c>
      <c r="T78" s="33">
        <v>0</v>
      </c>
      <c r="U78" s="33">
        <v>23</v>
      </c>
      <c r="V78" s="33">
        <v>8</v>
      </c>
      <c r="W78" s="33">
        <v>0</v>
      </c>
      <c r="X78" s="33">
        <v>0</v>
      </c>
      <c r="Y78" s="33">
        <v>0</v>
      </c>
      <c r="Z78" s="106">
        <f>SUM(AA78:AF78)</f>
        <v>17</v>
      </c>
      <c r="AA78" s="33">
        <v>0</v>
      </c>
      <c r="AB78" s="33">
        <v>11</v>
      </c>
      <c r="AC78" s="33">
        <v>4</v>
      </c>
      <c r="AD78" s="33">
        <v>1</v>
      </c>
      <c r="AE78" s="33">
        <v>1</v>
      </c>
      <c r="AF78" s="33">
        <v>0</v>
      </c>
      <c r="AG78" s="106">
        <f>SUM(AH78:AM78)</f>
        <v>0</v>
      </c>
      <c r="AH78" s="33">
        <v>0</v>
      </c>
      <c r="AI78" s="33">
        <v>0</v>
      </c>
      <c r="AJ78" s="33">
        <v>0</v>
      </c>
      <c r="AK78" s="33">
        <v>0</v>
      </c>
      <c r="AL78" s="33">
        <v>0</v>
      </c>
      <c r="AM78" s="33">
        <v>0</v>
      </c>
      <c r="AN78" s="120">
        <f>(M78+N78)/K78</f>
        <v>0.35416666666666669</v>
      </c>
      <c r="AO78" s="120">
        <f>N78/K78</f>
        <v>0</v>
      </c>
      <c r="AP78" s="27" t="s">
        <v>93</v>
      </c>
      <c r="AQ78" s="27" t="s">
        <v>85</v>
      </c>
      <c r="AR78" s="35" t="s">
        <v>86</v>
      </c>
      <c r="AS78" s="30" t="s">
        <v>87</v>
      </c>
      <c r="AT78" s="35" t="s">
        <v>94</v>
      </c>
      <c r="AU78" s="30" t="s">
        <v>119</v>
      </c>
      <c r="AV78" s="36">
        <v>0</v>
      </c>
      <c r="AW78" s="36"/>
      <c r="AX78" s="36"/>
      <c r="AY78" s="36">
        <v>2.351</v>
      </c>
      <c r="AZ78" s="36">
        <v>2.351</v>
      </c>
      <c r="BA78" s="36"/>
      <c r="BB78" s="36"/>
      <c r="BC78" s="123">
        <f t="shared" si="26"/>
        <v>4.702</v>
      </c>
      <c r="BD78" s="36"/>
      <c r="BE78" s="49"/>
      <c r="BF78" s="49"/>
      <c r="BG78" s="49"/>
      <c r="BH78" s="124">
        <f t="shared" si="27"/>
        <v>4.702</v>
      </c>
      <c r="BI78" s="45">
        <f>BH78/K78</f>
        <v>9.7958333333333328E-2</v>
      </c>
      <c r="BJ78" s="39" t="s">
        <v>102</v>
      </c>
      <c r="BK78" s="136">
        <v>50</v>
      </c>
      <c r="BL78" s="137">
        <v>45</v>
      </c>
      <c r="BM78" s="137">
        <v>0</v>
      </c>
      <c r="BN78" s="137">
        <v>70</v>
      </c>
      <c r="BO78" s="137">
        <v>0</v>
      </c>
      <c r="BP78" s="137">
        <v>10</v>
      </c>
      <c r="BQ78" s="138">
        <f t="shared" si="28"/>
        <v>95</v>
      </c>
      <c r="BR78" s="138">
        <f t="shared" si="29"/>
        <v>70</v>
      </c>
      <c r="BS78" s="138">
        <f t="shared" si="30"/>
        <v>10</v>
      </c>
      <c r="BT78" s="138">
        <f t="shared" si="31"/>
        <v>175</v>
      </c>
      <c r="BU78" s="55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</row>
    <row r="79" spans="1:114" ht="15.75" hidden="1" customHeight="1">
      <c r="A79" s="26" t="s">
        <v>314</v>
      </c>
      <c r="B79" s="30" t="s">
        <v>315</v>
      </c>
      <c r="C79" s="30" t="s">
        <v>312</v>
      </c>
      <c r="D79" s="29" t="s">
        <v>313</v>
      </c>
      <c r="E79" s="28" t="s">
        <v>151</v>
      </c>
      <c r="F79" s="24" t="s">
        <v>79</v>
      </c>
      <c r="G79" s="27" t="s">
        <v>91</v>
      </c>
      <c r="H79" s="27" t="s">
        <v>92</v>
      </c>
      <c r="I79" s="51" t="s">
        <v>82</v>
      </c>
      <c r="J79" s="48" t="s">
        <v>121</v>
      </c>
      <c r="K79" s="107">
        <v>14</v>
      </c>
      <c r="L79" s="24">
        <v>10</v>
      </c>
      <c r="M79" s="24">
        <v>3</v>
      </c>
      <c r="N79" s="24">
        <v>1</v>
      </c>
      <c r="O79" s="106">
        <f t="shared" si="25"/>
        <v>64</v>
      </c>
      <c r="P79" s="24">
        <v>48</v>
      </c>
      <c r="Q79" s="24">
        <v>12</v>
      </c>
      <c r="R79" s="24">
        <v>4</v>
      </c>
      <c r="S79" s="106">
        <f>SUM(T79:Y79)</f>
        <v>10</v>
      </c>
      <c r="T79" s="24">
        <v>0</v>
      </c>
      <c r="U79" s="24">
        <v>4</v>
      </c>
      <c r="V79" s="24">
        <v>4</v>
      </c>
      <c r="W79" s="24">
        <v>2</v>
      </c>
      <c r="X79" s="24">
        <v>0</v>
      </c>
      <c r="Y79" s="24">
        <v>0</v>
      </c>
      <c r="Z79" s="106">
        <f>SUM(AA79:AF79)</f>
        <v>3</v>
      </c>
      <c r="AA79" s="24">
        <v>0</v>
      </c>
      <c r="AB79" s="24">
        <v>2</v>
      </c>
      <c r="AC79" s="24">
        <v>0</v>
      </c>
      <c r="AD79" s="24">
        <v>0</v>
      </c>
      <c r="AE79" s="24">
        <v>1</v>
      </c>
      <c r="AF79" s="24">
        <v>0</v>
      </c>
      <c r="AG79" s="106">
        <f>SUM(AH79:AM79)</f>
        <v>1</v>
      </c>
      <c r="AH79" s="24">
        <v>0</v>
      </c>
      <c r="AI79" s="24">
        <v>1</v>
      </c>
      <c r="AJ79" s="24">
        <v>0</v>
      </c>
      <c r="AK79" s="24">
        <v>0</v>
      </c>
      <c r="AL79" s="24">
        <v>0</v>
      </c>
      <c r="AM79" s="24">
        <v>0</v>
      </c>
      <c r="AN79" s="120">
        <f>(M79+N79)/K79</f>
        <v>0.2857142857142857</v>
      </c>
      <c r="AO79" s="120">
        <f>N79/K79</f>
        <v>7.1428571428571425E-2</v>
      </c>
      <c r="AP79" s="27" t="s">
        <v>93</v>
      </c>
      <c r="AQ79" s="27" t="s">
        <v>85</v>
      </c>
      <c r="AR79" s="27" t="s">
        <v>82</v>
      </c>
      <c r="AS79" s="30" t="s">
        <v>121</v>
      </c>
      <c r="AT79" s="27" t="s">
        <v>86</v>
      </c>
      <c r="AU79" s="28" t="s">
        <v>140</v>
      </c>
      <c r="AV79" s="36">
        <v>0</v>
      </c>
      <c r="AW79" s="43"/>
      <c r="AX79" s="43"/>
      <c r="AY79" s="43">
        <v>1.460942</v>
      </c>
      <c r="AZ79" s="43"/>
      <c r="BA79" s="43"/>
      <c r="BB79" s="43"/>
      <c r="BC79" s="123">
        <f t="shared" si="26"/>
        <v>1.460942</v>
      </c>
      <c r="BD79" s="36"/>
      <c r="BE79" s="44"/>
      <c r="BF79" s="44"/>
      <c r="BG79" s="44"/>
      <c r="BH79" s="124">
        <f t="shared" si="27"/>
        <v>1.460942</v>
      </c>
      <c r="BI79" s="45">
        <f>BH79/K79</f>
        <v>0.104353</v>
      </c>
      <c r="BJ79" s="39" t="s">
        <v>102</v>
      </c>
      <c r="BK79" s="136">
        <v>50</v>
      </c>
      <c r="BL79" s="137">
        <v>45</v>
      </c>
      <c r="BM79" s="137">
        <v>40</v>
      </c>
      <c r="BN79" s="137">
        <v>30</v>
      </c>
      <c r="BO79" s="137">
        <v>0</v>
      </c>
      <c r="BP79" s="137">
        <v>20</v>
      </c>
      <c r="BQ79" s="138">
        <f t="shared" si="28"/>
        <v>95</v>
      </c>
      <c r="BR79" s="138">
        <f t="shared" si="29"/>
        <v>70</v>
      </c>
      <c r="BS79" s="138">
        <f t="shared" si="30"/>
        <v>20</v>
      </c>
      <c r="BT79" s="138">
        <f t="shared" si="31"/>
        <v>185</v>
      </c>
      <c r="BU79" s="27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</row>
    <row r="80" spans="1:114" ht="18" hidden="1" customHeight="1">
      <c r="A80" s="24" t="s">
        <v>316</v>
      </c>
      <c r="B80" s="30" t="s">
        <v>317</v>
      </c>
      <c r="C80" s="30" t="s">
        <v>318</v>
      </c>
      <c r="D80" s="29" t="s">
        <v>133</v>
      </c>
      <c r="E80" s="28" t="s">
        <v>78</v>
      </c>
      <c r="F80" s="24" t="s">
        <v>79</v>
      </c>
      <c r="G80" s="27" t="s">
        <v>91</v>
      </c>
      <c r="H80" s="27" t="s">
        <v>92</v>
      </c>
      <c r="I80" s="27" t="s">
        <v>86</v>
      </c>
      <c r="J80" s="30" t="s">
        <v>121</v>
      </c>
      <c r="K80" s="107">
        <v>40</v>
      </c>
      <c r="L80" s="24">
        <v>27</v>
      </c>
      <c r="M80" s="24">
        <v>9</v>
      </c>
      <c r="N80" s="24">
        <v>4</v>
      </c>
      <c r="O80" s="107">
        <f t="shared" si="25"/>
        <v>177</v>
      </c>
      <c r="P80" s="24">
        <v>123</v>
      </c>
      <c r="Q80" s="24">
        <v>37</v>
      </c>
      <c r="R80" s="24">
        <v>17</v>
      </c>
      <c r="S80" s="107">
        <f>SUM(T80:Y80)</f>
        <v>27</v>
      </c>
      <c r="T80" s="24">
        <v>0</v>
      </c>
      <c r="U80" s="24">
        <v>12</v>
      </c>
      <c r="V80" s="24">
        <v>9</v>
      </c>
      <c r="W80" s="24">
        <v>6</v>
      </c>
      <c r="X80" s="24">
        <v>0</v>
      </c>
      <c r="Y80" s="24">
        <v>0</v>
      </c>
      <c r="Z80" s="107">
        <f>SUM(AA80:AF80)</f>
        <v>9</v>
      </c>
      <c r="AA80" s="24">
        <v>0</v>
      </c>
      <c r="AB80" s="24">
        <v>6</v>
      </c>
      <c r="AC80" s="24">
        <v>1</v>
      </c>
      <c r="AD80" s="24">
        <v>0</v>
      </c>
      <c r="AE80" s="24">
        <v>2</v>
      </c>
      <c r="AF80" s="24">
        <v>0</v>
      </c>
      <c r="AG80" s="107">
        <f>SUM(AH80:AM80)</f>
        <v>4</v>
      </c>
      <c r="AH80" s="24">
        <v>0</v>
      </c>
      <c r="AI80" s="24">
        <v>3</v>
      </c>
      <c r="AJ80" s="24">
        <v>1</v>
      </c>
      <c r="AK80" s="24">
        <v>0</v>
      </c>
      <c r="AL80" s="24">
        <v>0</v>
      </c>
      <c r="AM80" s="24">
        <v>0</v>
      </c>
      <c r="AN80" s="120">
        <f>(Z80+AG80)/K80</f>
        <v>0.32500000000000001</v>
      </c>
      <c r="AO80" s="120">
        <f>N80/K80</f>
        <v>0.1</v>
      </c>
      <c r="AP80" s="27" t="s">
        <v>93</v>
      </c>
      <c r="AQ80" s="27" t="s">
        <v>85</v>
      </c>
      <c r="AR80" s="27" t="s">
        <v>86</v>
      </c>
      <c r="AS80" s="30" t="s">
        <v>121</v>
      </c>
      <c r="AT80" s="27" t="s">
        <v>94</v>
      </c>
      <c r="AU80" s="28" t="s">
        <v>135</v>
      </c>
      <c r="AV80" s="36">
        <v>0</v>
      </c>
      <c r="AW80" s="43"/>
      <c r="AX80" s="43"/>
      <c r="AY80" s="43">
        <v>2</v>
      </c>
      <c r="AZ80" s="43">
        <v>2.1741199999999998</v>
      </c>
      <c r="BA80" s="43"/>
      <c r="BB80" s="43"/>
      <c r="BC80" s="123">
        <f t="shared" si="26"/>
        <v>4.1741200000000003</v>
      </c>
      <c r="BD80" s="36" t="s">
        <v>111</v>
      </c>
      <c r="BE80" s="44"/>
      <c r="BF80" s="44"/>
      <c r="BG80" s="44"/>
      <c r="BH80" s="124">
        <f t="shared" si="27"/>
        <v>4.1741200000000003</v>
      </c>
      <c r="BI80" s="45">
        <f>BH80/K80</f>
        <v>0.104353</v>
      </c>
      <c r="BJ80" s="39" t="s">
        <v>88</v>
      </c>
      <c r="BK80" s="136">
        <v>40</v>
      </c>
      <c r="BL80" s="137">
        <v>40</v>
      </c>
      <c r="BM80" s="137">
        <v>10</v>
      </c>
      <c r="BN80" s="137">
        <v>10</v>
      </c>
      <c r="BO80" s="137">
        <v>20</v>
      </c>
      <c r="BP80" s="137">
        <v>20</v>
      </c>
      <c r="BQ80" s="138">
        <f t="shared" si="28"/>
        <v>80</v>
      </c>
      <c r="BR80" s="138">
        <f t="shared" si="29"/>
        <v>20</v>
      </c>
      <c r="BS80" s="138">
        <f t="shared" si="30"/>
        <v>40</v>
      </c>
      <c r="BT80" s="138">
        <f t="shared" si="31"/>
        <v>140</v>
      </c>
      <c r="BU80" s="27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</row>
    <row r="81" spans="1:114" ht="13.5" hidden="1" customHeight="1">
      <c r="A81" s="25" t="s">
        <v>319</v>
      </c>
      <c r="B81" s="30" t="s">
        <v>320</v>
      </c>
      <c r="C81" s="29" t="s">
        <v>318</v>
      </c>
      <c r="D81" s="29" t="s">
        <v>133</v>
      </c>
      <c r="E81" s="28" t="s">
        <v>78</v>
      </c>
      <c r="F81" s="25" t="s">
        <v>79</v>
      </c>
      <c r="G81" s="27" t="s">
        <v>92</v>
      </c>
      <c r="H81" s="27" t="s">
        <v>92</v>
      </c>
      <c r="I81" s="27" t="s">
        <v>109</v>
      </c>
      <c r="J81" s="27" t="s">
        <v>135</v>
      </c>
      <c r="K81" s="107">
        <v>0</v>
      </c>
      <c r="L81" s="33">
        <v>26</v>
      </c>
      <c r="M81" s="33">
        <v>10</v>
      </c>
      <c r="N81" s="33">
        <v>4</v>
      </c>
      <c r="O81" s="107">
        <f t="shared" si="25"/>
        <v>178</v>
      </c>
      <c r="P81" s="33">
        <v>112</v>
      </c>
      <c r="Q81" s="33">
        <v>49</v>
      </c>
      <c r="R81" s="33">
        <v>17</v>
      </c>
      <c r="S81" s="107">
        <v>0</v>
      </c>
      <c r="T81" s="33">
        <v>0</v>
      </c>
      <c r="U81" s="33">
        <v>12</v>
      </c>
      <c r="V81" s="33">
        <v>8</v>
      </c>
      <c r="W81" s="33">
        <v>6</v>
      </c>
      <c r="X81" s="33">
        <v>0</v>
      </c>
      <c r="Y81" s="33">
        <v>0</v>
      </c>
      <c r="Z81" s="107">
        <v>0</v>
      </c>
      <c r="AA81" s="33">
        <v>0</v>
      </c>
      <c r="AB81" s="33">
        <v>7</v>
      </c>
      <c r="AC81" s="33">
        <v>1</v>
      </c>
      <c r="AD81" s="33">
        <v>0</v>
      </c>
      <c r="AE81" s="33">
        <v>2</v>
      </c>
      <c r="AF81" s="33">
        <v>0</v>
      </c>
      <c r="AG81" s="107">
        <v>0</v>
      </c>
      <c r="AH81" s="33">
        <v>0</v>
      </c>
      <c r="AI81" s="33">
        <v>3</v>
      </c>
      <c r="AJ81" s="33">
        <v>1</v>
      </c>
      <c r="AK81" s="33">
        <v>0</v>
      </c>
      <c r="AL81" s="33">
        <v>0</v>
      </c>
      <c r="AM81" s="33">
        <v>0</v>
      </c>
      <c r="AN81" s="120">
        <f>(M81+N81)/BV81</f>
        <v>0.35</v>
      </c>
      <c r="AO81" s="120">
        <f>N81/BV81</f>
        <v>0.1</v>
      </c>
      <c r="AP81" s="27" t="s">
        <v>93</v>
      </c>
      <c r="AQ81" s="27" t="s">
        <v>85</v>
      </c>
      <c r="AR81" s="27" t="s">
        <v>109</v>
      </c>
      <c r="AS81" s="27" t="s">
        <v>135</v>
      </c>
      <c r="AT81" s="27" t="s">
        <v>120</v>
      </c>
      <c r="AU81" s="27" t="s">
        <v>135</v>
      </c>
      <c r="AV81" s="36">
        <v>0</v>
      </c>
      <c r="AW81" s="43"/>
      <c r="AX81" s="43"/>
      <c r="AY81" s="43"/>
      <c r="AZ81" s="43">
        <v>1</v>
      </c>
      <c r="BA81" s="36">
        <v>3.1741199999999998</v>
      </c>
      <c r="BB81" s="36"/>
      <c r="BC81" s="123">
        <f t="shared" si="26"/>
        <v>4.1741200000000003</v>
      </c>
      <c r="BD81" s="36" t="s">
        <v>111</v>
      </c>
      <c r="BE81" s="44"/>
      <c r="BF81" s="44"/>
      <c r="BG81" s="44"/>
      <c r="BH81" s="124">
        <f t="shared" si="27"/>
        <v>4.1741200000000003</v>
      </c>
      <c r="BI81" s="45">
        <f>BH81/BV81</f>
        <v>0.104353</v>
      </c>
      <c r="BJ81" s="39" t="s">
        <v>88</v>
      </c>
      <c r="BK81" s="136">
        <v>40</v>
      </c>
      <c r="BL81" s="137">
        <v>40</v>
      </c>
      <c r="BM81" s="137">
        <v>10</v>
      </c>
      <c r="BN81" s="137">
        <v>10</v>
      </c>
      <c r="BO81" s="137">
        <v>20</v>
      </c>
      <c r="BP81" s="137">
        <v>20</v>
      </c>
      <c r="BQ81" s="138">
        <f t="shared" si="28"/>
        <v>80</v>
      </c>
      <c r="BR81" s="138">
        <f t="shared" si="29"/>
        <v>20</v>
      </c>
      <c r="BS81" s="138">
        <f t="shared" si="30"/>
        <v>40</v>
      </c>
      <c r="BT81" s="138">
        <f t="shared" si="31"/>
        <v>140</v>
      </c>
      <c r="BU81" s="27" t="s">
        <v>129</v>
      </c>
      <c r="BV81" s="202">
        <v>40</v>
      </c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</row>
    <row r="82" spans="1:114" ht="13.5" hidden="1" customHeight="1">
      <c r="A82" s="24" t="s">
        <v>321</v>
      </c>
      <c r="B82" s="150" t="s">
        <v>322</v>
      </c>
      <c r="C82" s="151" t="s">
        <v>323</v>
      </c>
      <c r="D82" s="29" t="s">
        <v>155</v>
      </c>
      <c r="E82" s="28" t="s">
        <v>151</v>
      </c>
      <c r="F82" s="152" t="s">
        <v>108</v>
      </c>
      <c r="G82" s="153" t="s">
        <v>91</v>
      </c>
      <c r="H82" s="27" t="s">
        <v>92</v>
      </c>
      <c r="I82" s="56" t="s">
        <v>158</v>
      </c>
      <c r="J82" s="28" t="s">
        <v>87</v>
      </c>
      <c r="K82" s="107">
        <v>25</v>
      </c>
      <c r="L82" s="33">
        <v>23</v>
      </c>
      <c r="M82" s="33">
        <v>0</v>
      </c>
      <c r="N82" s="33">
        <v>2</v>
      </c>
      <c r="O82" s="107">
        <f t="shared" si="25"/>
        <v>98</v>
      </c>
      <c r="P82" s="33">
        <v>92</v>
      </c>
      <c r="Q82" s="33">
        <v>0</v>
      </c>
      <c r="R82" s="33">
        <v>6</v>
      </c>
      <c r="S82" s="107">
        <f>SUM(T82:Y82)</f>
        <v>23</v>
      </c>
      <c r="T82" s="33">
        <v>0</v>
      </c>
      <c r="U82" s="33">
        <v>23</v>
      </c>
      <c r="V82" s="33">
        <v>0</v>
      </c>
      <c r="W82" s="33">
        <v>0</v>
      </c>
      <c r="X82" s="33">
        <v>0</v>
      </c>
      <c r="Y82" s="33">
        <v>0</v>
      </c>
      <c r="Z82" s="107">
        <f>SUM(AA82:AF82)</f>
        <v>0</v>
      </c>
      <c r="AA82" s="33">
        <v>0</v>
      </c>
      <c r="AB82" s="33">
        <v>0</v>
      </c>
      <c r="AC82" s="33">
        <v>0</v>
      </c>
      <c r="AD82" s="33">
        <v>0</v>
      </c>
      <c r="AE82" s="33">
        <v>0</v>
      </c>
      <c r="AF82" s="33">
        <v>0</v>
      </c>
      <c r="AG82" s="107">
        <f>SUM(AH82:AM82)</f>
        <v>2</v>
      </c>
      <c r="AH82" s="33">
        <v>0</v>
      </c>
      <c r="AI82" s="33">
        <v>2</v>
      </c>
      <c r="AJ82" s="33">
        <v>0</v>
      </c>
      <c r="AK82" s="33">
        <v>0</v>
      </c>
      <c r="AL82" s="33">
        <v>0</v>
      </c>
      <c r="AM82" s="33">
        <v>0</v>
      </c>
      <c r="AN82" s="120">
        <f>(Z82+AG82)/K82</f>
        <v>0.08</v>
      </c>
      <c r="AO82" s="120">
        <f>N82/K82</f>
        <v>0.08</v>
      </c>
      <c r="AP82" s="27" t="s">
        <v>93</v>
      </c>
      <c r="AQ82" s="27" t="s">
        <v>85</v>
      </c>
      <c r="AR82" s="27" t="s">
        <v>158</v>
      </c>
      <c r="AS82" s="27" t="s">
        <v>87</v>
      </c>
      <c r="AT82" s="27" t="s">
        <v>100</v>
      </c>
      <c r="AU82" s="27" t="s">
        <v>140</v>
      </c>
      <c r="AV82" s="36">
        <v>2.8234585000000001</v>
      </c>
      <c r="AW82" s="43"/>
      <c r="AX82" s="43"/>
      <c r="AY82" s="43"/>
      <c r="AZ82" s="36"/>
      <c r="BA82" s="36"/>
      <c r="BB82" s="36"/>
      <c r="BC82" s="123">
        <f t="shared" si="26"/>
        <v>2.8234585000000001</v>
      </c>
      <c r="BD82" s="36" t="s">
        <v>111</v>
      </c>
      <c r="BE82" s="44"/>
      <c r="BF82" s="44"/>
      <c r="BG82" s="44"/>
      <c r="BH82" s="124">
        <f t="shared" si="27"/>
        <v>2.8234585000000001</v>
      </c>
      <c r="BI82" s="59">
        <f>BH82/K82</f>
        <v>0.11293834</v>
      </c>
      <c r="BJ82" s="39" t="s">
        <v>102</v>
      </c>
      <c r="BK82" s="136">
        <v>50</v>
      </c>
      <c r="BL82" s="137">
        <v>50</v>
      </c>
      <c r="BM82" s="137">
        <v>10</v>
      </c>
      <c r="BN82" s="137">
        <v>70</v>
      </c>
      <c r="BO82" s="137">
        <v>20</v>
      </c>
      <c r="BP82" s="137">
        <v>20</v>
      </c>
      <c r="BQ82" s="138">
        <f t="shared" si="28"/>
        <v>100</v>
      </c>
      <c r="BR82" s="138">
        <f t="shared" si="29"/>
        <v>80</v>
      </c>
      <c r="BS82" s="138">
        <f t="shared" si="30"/>
        <v>40</v>
      </c>
      <c r="BT82" s="138">
        <f t="shared" si="31"/>
        <v>220</v>
      </c>
      <c r="BU82" s="27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</row>
    <row r="83" spans="1:114" ht="12.75" hidden="1" customHeight="1">
      <c r="A83" s="24" t="s">
        <v>324</v>
      </c>
      <c r="B83" s="50" t="s">
        <v>325</v>
      </c>
      <c r="C83" s="29" t="s">
        <v>155</v>
      </c>
      <c r="D83" s="29" t="s">
        <v>155</v>
      </c>
      <c r="E83" s="28" t="s">
        <v>151</v>
      </c>
      <c r="F83" s="24" t="s">
        <v>108</v>
      </c>
      <c r="G83" s="27" t="s">
        <v>91</v>
      </c>
      <c r="H83" s="27" t="s">
        <v>92</v>
      </c>
      <c r="I83" s="56" t="s">
        <v>214</v>
      </c>
      <c r="J83" s="27" t="s">
        <v>87</v>
      </c>
      <c r="K83" s="106">
        <v>10</v>
      </c>
      <c r="L83" s="33">
        <v>4</v>
      </c>
      <c r="M83" s="33">
        <v>4</v>
      </c>
      <c r="N83" s="33">
        <v>2</v>
      </c>
      <c r="O83" s="106">
        <f t="shared" si="25"/>
        <v>65</v>
      </c>
      <c r="P83" s="33">
        <v>24</v>
      </c>
      <c r="Q83" s="33">
        <v>32</v>
      </c>
      <c r="R83" s="33">
        <v>9</v>
      </c>
      <c r="S83" s="106">
        <f>SUM(T83:Y83)</f>
        <v>4</v>
      </c>
      <c r="T83" s="33">
        <v>0</v>
      </c>
      <c r="U83" s="33">
        <v>0</v>
      </c>
      <c r="V83" s="33">
        <v>0</v>
      </c>
      <c r="W83" s="33">
        <v>4</v>
      </c>
      <c r="X83" s="33">
        <v>0</v>
      </c>
      <c r="Y83" s="33">
        <v>0</v>
      </c>
      <c r="Z83" s="106">
        <f>SUM(AA83:AF83)</f>
        <v>4</v>
      </c>
      <c r="AA83" s="33">
        <v>0</v>
      </c>
      <c r="AB83" s="33">
        <v>0</v>
      </c>
      <c r="AC83" s="33">
        <v>0</v>
      </c>
      <c r="AD83" s="33">
        <v>0</v>
      </c>
      <c r="AE83" s="33">
        <v>4</v>
      </c>
      <c r="AF83" s="33">
        <v>0</v>
      </c>
      <c r="AG83" s="106">
        <f>SUM(AH83:AM83)</f>
        <v>2</v>
      </c>
      <c r="AH83" s="33">
        <v>0</v>
      </c>
      <c r="AI83" s="33">
        <v>1</v>
      </c>
      <c r="AJ83" s="33">
        <v>1</v>
      </c>
      <c r="AK83" s="33">
        <v>0</v>
      </c>
      <c r="AL83" s="33">
        <v>0</v>
      </c>
      <c r="AM83" s="33">
        <v>0</v>
      </c>
      <c r="AN83" s="120">
        <f>(Z83+AG83)/K83</f>
        <v>0.6</v>
      </c>
      <c r="AO83" s="120">
        <f>N83/K83</f>
        <v>0.2</v>
      </c>
      <c r="AP83" s="27" t="s">
        <v>93</v>
      </c>
      <c r="AQ83" s="27" t="s">
        <v>262</v>
      </c>
      <c r="AR83" s="35" t="s">
        <v>210</v>
      </c>
      <c r="AS83" s="35" t="s">
        <v>135</v>
      </c>
      <c r="AT83" s="35" t="s">
        <v>100</v>
      </c>
      <c r="AU83" s="35" t="s">
        <v>83</v>
      </c>
      <c r="AV83" s="36">
        <v>0.983317</v>
      </c>
      <c r="AW83" s="37"/>
      <c r="AX83" s="37"/>
      <c r="AY83" s="37"/>
      <c r="AZ83" s="37"/>
      <c r="BA83" s="37"/>
      <c r="BB83" s="37"/>
      <c r="BC83" s="123">
        <f t="shared" si="26"/>
        <v>0.983317</v>
      </c>
      <c r="BD83" s="36" t="s">
        <v>111</v>
      </c>
      <c r="BE83" s="44"/>
      <c r="BF83" s="44"/>
      <c r="BG83" s="44">
        <v>2.7933329999999999E-2</v>
      </c>
      <c r="BH83" s="124">
        <f t="shared" si="27"/>
        <v>1.01125033</v>
      </c>
      <c r="BI83" s="45">
        <f>BH83/K83</f>
        <v>0.101125033</v>
      </c>
      <c r="BJ83" s="39" t="s">
        <v>102</v>
      </c>
      <c r="BK83" s="136">
        <v>50</v>
      </c>
      <c r="BL83" s="137">
        <v>50</v>
      </c>
      <c r="BM83" s="137">
        <v>80</v>
      </c>
      <c r="BN83" s="137">
        <v>70</v>
      </c>
      <c r="BO83" s="137">
        <v>20</v>
      </c>
      <c r="BP83" s="137">
        <v>20</v>
      </c>
      <c r="BQ83" s="138">
        <f t="shared" si="28"/>
        <v>100</v>
      </c>
      <c r="BR83" s="138">
        <f t="shared" si="29"/>
        <v>150</v>
      </c>
      <c r="BS83" s="138">
        <f t="shared" si="30"/>
        <v>40</v>
      </c>
      <c r="BT83" s="138">
        <f t="shared" si="31"/>
        <v>290</v>
      </c>
      <c r="BU83" s="55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</row>
    <row r="84" spans="1:114" ht="12.75" hidden="1" customHeight="1">
      <c r="A84" s="54" t="s">
        <v>326</v>
      </c>
      <c r="B84" s="27" t="s">
        <v>327</v>
      </c>
      <c r="C84" s="28" t="s">
        <v>155</v>
      </c>
      <c r="D84" s="29" t="s">
        <v>155</v>
      </c>
      <c r="E84" s="28" t="s">
        <v>151</v>
      </c>
      <c r="F84" s="54" t="s">
        <v>108</v>
      </c>
      <c r="G84" s="27" t="s">
        <v>80</v>
      </c>
      <c r="H84" s="27" t="s">
        <v>81</v>
      </c>
      <c r="I84" s="31" t="s">
        <v>109</v>
      </c>
      <c r="J84" s="47" t="s">
        <v>110</v>
      </c>
      <c r="K84" s="112">
        <v>0</v>
      </c>
      <c r="L84" s="33">
        <v>20</v>
      </c>
      <c r="M84" s="33">
        <v>3</v>
      </c>
      <c r="N84" s="33">
        <v>1</v>
      </c>
      <c r="O84" s="107">
        <f t="shared" si="25"/>
        <v>95</v>
      </c>
      <c r="P84" s="33">
        <v>80</v>
      </c>
      <c r="Q84" s="33">
        <v>3</v>
      </c>
      <c r="R84" s="33">
        <v>12</v>
      </c>
      <c r="S84" s="107">
        <v>0</v>
      </c>
      <c r="T84" s="33">
        <v>0</v>
      </c>
      <c r="U84" s="33">
        <v>20</v>
      </c>
      <c r="V84" s="33">
        <v>0</v>
      </c>
      <c r="W84" s="33">
        <v>0</v>
      </c>
      <c r="X84" s="33">
        <v>0</v>
      </c>
      <c r="Y84" s="33">
        <v>0</v>
      </c>
      <c r="Z84" s="107">
        <v>0</v>
      </c>
      <c r="AA84" s="33">
        <v>0</v>
      </c>
      <c r="AB84" s="33">
        <v>3</v>
      </c>
      <c r="AC84" s="33">
        <v>0</v>
      </c>
      <c r="AD84" s="33">
        <v>0</v>
      </c>
      <c r="AE84" s="33">
        <v>0</v>
      </c>
      <c r="AF84" s="33">
        <v>0</v>
      </c>
      <c r="AG84" s="107">
        <v>0</v>
      </c>
      <c r="AH84" s="33">
        <v>0</v>
      </c>
      <c r="AI84" s="33">
        <v>1</v>
      </c>
      <c r="AJ84" s="33">
        <v>0</v>
      </c>
      <c r="AK84" s="33">
        <v>0</v>
      </c>
      <c r="AL84" s="33">
        <v>0</v>
      </c>
      <c r="AM84" s="33">
        <v>0</v>
      </c>
      <c r="AN84" s="120">
        <f>(M84+N84)/BV84</f>
        <v>0.16666666666666666</v>
      </c>
      <c r="AO84" s="120">
        <f>N84/BV84</f>
        <v>4.1666666666666664E-2</v>
      </c>
      <c r="AP84" s="27" t="s">
        <v>84</v>
      </c>
      <c r="AQ84" s="27" t="s">
        <v>85</v>
      </c>
      <c r="AR84" s="35" t="s">
        <v>109</v>
      </c>
      <c r="AS84" s="47" t="s">
        <v>110</v>
      </c>
      <c r="AT84" s="35" t="s">
        <v>120</v>
      </c>
      <c r="AU84" s="47" t="s">
        <v>87</v>
      </c>
      <c r="AV84" s="36">
        <v>0</v>
      </c>
      <c r="AW84" s="36"/>
      <c r="AX84" s="36"/>
      <c r="AY84" s="36"/>
      <c r="AZ84" s="36">
        <v>1.105</v>
      </c>
      <c r="BA84" s="36">
        <v>0.83899999999999997</v>
      </c>
      <c r="BB84" s="37"/>
      <c r="BC84" s="123">
        <f t="shared" si="26"/>
        <v>1.944</v>
      </c>
      <c r="BD84" s="24"/>
      <c r="BE84" s="24"/>
      <c r="BF84" s="24"/>
      <c r="BG84" s="24"/>
      <c r="BH84" s="124">
        <f t="shared" si="27"/>
        <v>1.944</v>
      </c>
      <c r="BI84" s="45">
        <f>BH84/BV84</f>
        <v>8.1000000000000003E-2</v>
      </c>
      <c r="BJ84" s="39" t="s">
        <v>88</v>
      </c>
      <c r="BK84" s="136">
        <v>50</v>
      </c>
      <c r="BL84" s="137">
        <v>50</v>
      </c>
      <c r="BM84" s="137">
        <v>0</v>
      </c>
      <c r="BN84" s="137">
        <v>30</v>
      </c>
      <c r="BO84" s="137">
        <v>20</v>
      </c>
      <c r="BP84" s="137">
        <v>10</v>
      </c>
      <c r="BQ84" s="138">
        <f t="shared" si="28"/>
        <v>100</v>
      </c>
      <c r="BR84" s="138">
        <f t="shared" si="29"/>
        <v>30</v>
      </c>
      <c r="BS84" s="138">
        <f t="shared" si="30"/>
        <v>30</v>
      </c>
      <c r="BT84" s="138">
        <f t="shared" si="31"/>
        <v>160</v>
      </c>
      <c r="BU84" s="27" t="s">
        <v>328</v>
      </c>
      <c r="BV84" s="202">
        <v>24</v>
      </c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</row>
    <row r="85" spans="1:114" ht="12.75" hidden="1" customHeight="1">
      <c r="A85" s="25" t="s">
        <v>329</v>
      </c>
      <c r="B85" s="29" t="s">
        <v>330</v>
      </c>
      <c r="C85" s="29" t="s">
        <v>155</v>
      </c>
      <c r="D85" s="29" t="s">
        <v>155</v>
      </c>
      <c r="E85" s="28" t="s">
        <v>151</v>
      </c>
      <c r="F85" s="25" t="s">
        <v>79</v>
      </c>
      <c r="G85" s="27" t="s">
        <v>91</v>
      </c>
      <c r="H85" s="27" t="s">
        <v>92</v>
      </c>
      <c r="I85" s="56" t="s">
        <v>94</v>
      </c>
      <c r="J85" s="27" t="s">
        <v>134</v>
      </c>
      <c r="K85" s="107">
        <v>0</v>
      </c>
      <c r="L85" s="33">
        <v>35</v>
      </c>
      <c r="M85" s="33">
        <v>13</v>
      </c>
      <c r="N85" s="33">
        <v>2</v>
      </c>
      <c r="O85" s="106">
        <f t="shared" si="25"/>
        <v>227</v>
      </c>
      <c r="P85" s="33">
        <v>165</v>
      </c>
      <c r="Q85" s="33">
        <v>52</v>
      </c>
      <c r="R85" s="33">
        <v>10</v>
      </c>
      <c r="S85" s="106">
        <v>0</v>
      </c>
      <c r="T85" s="33">
        <v>0</v>
      </c>
      <c r="U85" s="33">
        <v>16</v>
      </c>
      <c r="V85" s="33">
        <v>16</v>
      </c>
      <c r="W85" s="33">
        <v>3</v>
      </c>
      <c r="X85" s="33">
        <v>0</v>
      </c>
      <c r="Y85" s="33">
        <v>0</v>
      </c>
      <c r="Z85" s="106">
        <v>0</v>
      </c>
      <c r="AA85" s="33">
        <v>0</v>
      </c>
      <c r="AB85" s="33">
        <v>12</v>
      </c>
      <c r="AC85" s="33">
        <v>0</v>
      </c>
      <c r="AD85" s="33">
        <v>0</v>
      </c>
      <c r="AE85" s="33">
        <v>1</v>
      </c>
      <c r="AF85" s="33">
        <v>0</v>
      </c>
      <c r="AG85" s="106">
        <v>0</v>
      </c>
      <c r="AH85" s="33">
        <v>0</v>
      </c>
      <c r="AI85" s="33">
        <v>2</v>
      </c>
      <c r="AJ85" s="33">
        <v>0</v>
      </c>
      <c r="AK85" s="33">
        <v>0</v>
      </c>
      <c r="AL85" s="33">
        <v>0</v>
      </c>
      <c r="AM85" s="33">
        <v>0</v>
      </c>
      <c r="AN85" s="120">
        <f>(M85+N85)/BV85</f>
        <v>0.3</v>
      </c>
      <c r="AO85" s="120">
        <f>N85/BV85</f>
        <v>0.04</v>
      </c>
      <c r="AP85" s="27" t="s">
        <v>93</v>
      </c>
      <c r="AQ85" s="27" t="s">
        <v>85</v>
      </c>
      <c r="AR85" s="27" t="s">
        <v>94</v>
      </c>
      <c r="AS85" s="27" t="s">
        <v>134</v>
      </c>
      <c r="AT85" s="35" t="s">
        <v>128</v>
      </c>
      <c r="AU85" s="27" t="s">
        <v>98</v>
      </c>
      <c r="AV85" s="36">
        <v>0</v>
      </c>
      <c r="AW85" s="43"/>
      <c r="AX85" s="43"/>
      <c r="AY85" s="43"/>
      <c r="AZ85" s="43"/>
      <c r="BA85" s="43">
        <v>0.5</v>
      </c>
      <c r="BB85" s="43">
        <v>4.7176499999999999</v>
      </c>
      <c r="BC85" s="123">
        <f t="shared" si="26"/>
        <v>5.2176499999999999</v>
      </c>
      <c r="BD85" s="36" t="s">
        <v>111</v>
      </c>
      <c r="BE85" s="44"/>
      <c r="BF85" s="44"/>
      <c r="BG85" s="44"/>
      <c r="BH85" s="124">
        <f t="shared" si="27"/>
        <v>5.2176499999999999</v>
      </c>
      <c r="BI85" s="45">
        <f>BH85/BV85</f>
        <v>0.104353</v>
      </c>
      <c r="BJ85" s="39" t="s">
        <v>88</v>
      </c>
      <c r="BK85" s="136">
        <v>50</v>
      </c>
      <c r="BL85" s="137">
        <v>50</v>
      </c>
      <c r="BM85" s="137">
        <v>10</v>
      </c>
      <c r="BN85" s="137">
        <v>10</v>
      </c>
      <c r="BO85" s="137">
        <v>20</v>
      </c>
      <c r="BP85" s="137">
        <v>20</v>
      </c>
      <c r="BQ85" s="138">
        <f t="shared" si="28"/>
        <v>100</v>
      </c>
      <c r="BR85" s="138">
        <f t="shared" si="29"/>
        <v>20</v>
      </c>
      <c r="BS85" s="138">
        <f t="shared" si="30"/>
        <v>40</v>
      </c>
      <c r="BT85" s="138">
        <f t="shared" si="31"/>
        <v>160</v>
      </c>
      <c r="BU85" s="27" t="s">
        <v>331</v>
      </c>
      <c r="BV85" s="202">
        <v>50</v>
      </c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</row>
    <row r="86" spans="1:114" ht="13.5" hidden="1" customHeight="1">
      <c r="A86" s="24" t="s">
        <v>332</v>
      </c>
      <c r="B86" s="29" t="s">
        <v>333</v>
      </c>
      <c r="C86" s="30" t="s">
        <v>155</v>
      </c>
      <c r="D86" s="29" t="s">
        <v>155</v>
      </c>
      <c r="E86" s="28" t="s">
        <v>151</v>
      </c>
      <c r="F86" s="24" t="s">
        <v>79</v>
      </c>
      <c r="G86" s="29" t="s">
        <v>91</v>
      </c>
      <c r="H86" s="29" t="s">
        <v>92</v>
      </c>
      <c r="I86" s="29" t="s">
        <v>109</v>
      </c>
      <c r="J86" s="27" t="s">
        <v>134</v>
      </c>
      <c r="K86" s="112">
        <v>0</v>
      </c>
      <c r="L86" s="72">
        <v>60</v>
      </c>
      <c r="M86" s="72">
        <v>23</v>
      </c>
      <c r="N86" s="72">
        <v>4</v>
      </c>
      <c r="O86" s="106">
        <f t="shared" si="25"/>
        <v>395</v>
      </c>
      <c r="P86" s="33">
        <v>286</v>
      </c>
      <c r="Q86" s="33">
        <v>91</v>
      </c>
      <c r="R86" s="33">
        <v>18</v>
      </c>
      <c r="S86" s="106">
        <v>0</v>
      </c>
      <c r="T86" s="33">
        <v>0</v>
      </c>
      <c r="U86" s="33">
        <v>28</v>
      </c>
      <c r="V86" s="33">
        <v>26</v>
      </c>
      <c r="W86" s="33">
        <v>6</v>
      </c>
      <c r="X86" s="33">
        <v>0</v>
      </c>
      <c r="Y86" s="33">
        <v>0</v>
      </c>
      <c r="Z86" s="106">
        <v>0</v>
      </c>
      <c r="AA86" s="33">
        <v>0</v>
      </c>
      <c r="AB86" s="33">
        <v>21</v>
      </c>
      <c r="AC86" s="33">
        <v>0</v>
      </c>
      <c r="AD86" s="33">
        <v>0</v>
      </c>
      <c r="AE86" s="33">
        <v>2</v>
      </c>
      <c r="AF86" s="33">
        <v>0</v>
      </c>
      <c r="AG86" s="106">
        <v>0</v>
      </c>
      <c r="AH86" s="72">
        <v>0</v>
      </c>
      <c r="AI86" s="72">
        <v>4</v>
      </c>
      <c r="AJ86" s="72">
        <v>0</v>
      </c>
      <c r="AK86" s="72">
        <v>0</v>
      </c>
      <c r="AL86" s="72">
        <v>0</v>
      </c>
      <c r="AM86" s="72">
        <v>0</v>
      </c>
      <c r="AN86" s="120">
        <f>(M86+N86)/BV86</f>
        <v>0.31034482758620691</v>
      </c>
      <c r="AO86" s="120">
        <f>N86/BV86</f>
        <v>4.5977011494252873E-2</v>
      </c>
      <c r="AP86" s="27" t="s">
        <v>93</v>
      </c>
      <c r="AQ86" s="27" t="s">
        <v>85</v>
      </c>
      <c r="AR86" s="29" t="s">
        <v>109</v>
      </c>
      <c r="AS86" s="27" t="s">
        <v>134</v>
      </c>
      <c r="AT86" s="29" t="s">
        <v>128</v>
      </c>
      <c r="AU86" s="27" t="s">
        <v>134</v>
      </c>
      <c r="AV86" s="36">
        <v>0</v>
      </c>
      <c r="AW86" s="36"/>
      <c r="AX86" s="36"/>
      <c r="AY86" s="36"/>
      <c r="AZ86" s="36">
        <v>1</v>
      </c>
      <c r="BA86" s="36">
        <v>4</v>
      </c>
      <c r="BB86" s="36">
        <f>4.078711-0.5-0.1</f>
        <v>3.4787110000000001</v>
      </c>
      <c r="BC86" s="123">
        <f t="shared" si="26"/>
        <v>8.4787110000000006</v>
      </c>
      <c r="BD86" s="24" t="s">
        <v>111</v>
      </c>
      <c r="BE86" s="44"/>
      <c r="BF86" s="44">
        <v>0.6</v>
      </c>
      <c r="BG86" s="49"/>
      <c r="BH86" s="124">
        <f t="shared" si="27"/>
        <v>9.0787110000000002</v>
      </c>
      <c r="BI86" s="45">
        <f>BH86/BV86</f>
        <v>0.104353</v>
      </c>
      <c r="BJ86" s="39" t="s">
        <v>102</v>
      </c>
      <c r="BK86" s="136">
        <v>50</v>
      </c>
      <c r="BL86" s="137">
        <v>50</v>
      </c>
      <c r="BM86" s="137">
        <v>40</v>
      </c>
      <c r="BN86" s="137">
        <v>30</v>
      </c>
      <c r="BO86" s="137">
        <v>20</v>
      </c>
      <c r="BP86" s="137">
        <v>20</v>
      </c>
      <c r="BQ86" s="138">
        <f t="shared" si="28"/>
        <v>100</v>
      </c>
      <c r="BR86" s="138">
        <f t="shared" si="29"/>
        <v>70</v>
      </c>
      <c r="BS86" s="138">
        <f t="shared" si="30"/>
        <v>40</v>
      </c>
      <c r="BT86" s="138">
        <f t="shared" si="31"/>
        <v>210</v>
      </c>
      <c r="BU86" s="27" t="s">
        <v>334</v>
      </c>
      <c r="BV86" s="202">
        <v>87</v>
      </c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</row>
    <row r="87" spans="1:114" ht="13.5" hidden="1" customHeight="1">
      <c r="A87" s="25" t="s">
        <v>335</v>
      </c>
      <c r="B87" s="29" t="s">
        <v>336</v>
      </c>
      <c r="C87" s="58" t="s">
        <v>155</v>
      </c>
      <c r="D87" s="30" t="s">
        <v>155</v>
      </c>
      <c r="E87" s="28" t="s">
        <v>151</v>
      </c>
      <c r="F87" s="25" t="s">
        <v>108</v>
      </c>
      <c r="G87" s="28" t="s">
        <v>92</v>
      </c>
      <c r="H87" s="28" t="s">
        <v>92</v>
      </c>
      <c r="I87" s="30" t="s">
        <v>86</v>
      </c>
      <c r="J87" s="28" t="s">
        <v>110</v>
      </c>
      <c r="K87" s="106">
        <v>12</v>
      </c>
      <c r="L87" s="33">
        <v>8</v>
      </c>
      <c r="M87" s="33">
        <v>0</v>
      </c>
      <c r="N87" s="33">
        <v>4</v>
      </c>
      <c r="O87" s="106">
        <f t="shared" si="25"/>
        <v>44</v>
      </c>
      <c r="P87" s="33">
        <v>24</v>
      </c>
      <c r="Q87" s="33">
        <v>0</v>
      </c>
      <c r="R87" s="33">
        <v>20</v>
      </c>
      <c r="S87" s="106">
        <f t="shared" ref="S87:S100" si="32">SUM(T87:Y87)</f>
        <v>8</v>
      </c>
      <c r="T87" s="33">
        <v>0</v>
      </c>
      <c r="U87" s="33">
        <v>0</v>
      </c>
      <c r="V87" s="33">
        <v>0</v>
      </c>
      <c r="W87" s="33">
        <v>8</v>
      </c>
      <c r="X87" s="33">
        <v>0</v>
      </c>
      <c r="Y87" s="33">
        <v>0</v>
      </c>
      <c r="Z87" s="106">
        <f t="shared" ref="Z87:Z100" si="33">SUM(AA87:AF87)</f>
        <v>0</v>
      </c>
      <c r="AA87" s="33">
        <v>0</v>
      </c>
      <c r="AB87" s="33">
        <v>0</v>
      </c>
      <c r="AC87" s="33">
        <v>0</v>
      </c>
      <c r="AD87" s="33">
        <v>0</v>
      </c>
      <c r="AE87" s="33">
        <v>0</v>
      </c>
      <c r="AF87" s="33">
        <v>0</v>
      </c>
      <c r="AG87" s="106">
        <f t="shared" ref="AG87:AG100" si="34">SUM(AH87:AM87)</f>
        <v>4</v>
      </c>
      <c r="AH87" s="33">
        <v>0</v>
      </c>
      <c r="AI87" s="33">
        <v>0</v>
      </c>
      <c r="AJ87" s="33">
        <v>4</v>
      </c>
      <c r="AK87" s="33">
        <v>0</v>
      </c>
      <c r="AL87" s="33">
        <v>0</v>
      </c>
      <c r="AM87" s="33">
        <v>0</v>
      </c>
      <c r="AN87" s="120">
        <f t="shared" ref="AN87:AN92" si="35">(M87+N87)/K87</f>
        <v>0.33333333333333331</v>
      </c>
      <c r="AO87" s="120">
        <f t="shared" ref="AO87:AO100" si="36">N87/K87</f>
        <v>0.33333333333333331</v>
      </c>
      <c r="AP87" s="27" t="s">
        <v>93</v>
      </c>
      <c r="AQ87" s="27" t="s">
        <v>241</v>
      </c>
      <c r="AR87" s="30" t="s">
        <v>86</v>
      </c>
      <c r="AS87" s="28" t="s">
        <v>110</v>
      </c>
      <c r="AT87" s="30" t="s">
        <v>94</v>
      </c>
      <c r="AU87" s="27" t="s">
        <v>101</v>
      </c>
      <c r="AV87" s="36">
        <v>0</v>
      </c>
      <c r="AW87" s="43"/>
      <c r="AX87" s="43"/>
      <c r="AY87" s="43">
        <v>1.0522359999999999</v>
      </c>
      <c r="AZ87" s="37"/>
      <c r="BA87" s="37"/>
      <c r="BB87" s="37"/>
      <c r="BC87" s="123">
        <f t="shared" si="26"/>
        <v>1.0522359999999999</v>
      </c>
      <c r="BD87" s="36" t="s">
        <v>111</v>
      </c>
      <c r="BE87" s="44"/>
      <c r="BF87" s="44">
        <v>0.2</v>
      </c>
      <c r="BG87" s="44"/>
      <c r="BH87" s="124">
        <f t="shared" si="27"/>
        <v>1.2522359999999999</v>
      </c>
      <c r="BI87" s="45">
        <f t="shared" ref="BI87:BI100" si="37">BH87/K87</f>
        <v>0.10435299999999999</v>
      </c>
      <c r="BJ87" s="39" t="s">
        <v>102</v>
      </c>
      <c r="BK87" s="136">
        <v>50</v>
      </c>
      <c r="BL87" s="137">
        <v>50</v>
      </c>
      <c r="BM87" s="137">
        <v>0</v>
      </c>
      <c r="BN87" s="137">
        <v>30</v>
      </c>
      <c r="BO87" s="137">
        <v>20</v>
      </c>
      <c r="BP87" s="137">
        <v>20</v>
      </c>
      <c r="BQ87" s="138">
        <f t="shared" si="28"/>
        <v>100</v>
      </c>
      <c r="BR87" s="138">
        <f t="shared" si="29"/>
        <v>30</v>
      </c>
      <c r="BS87" s="138">
        <f t="shared" si="30"/>
        <v>40</v>
      </c>
      <c r="BT87" s="138">
        <f t="shared" si="31"/>
        <v>170</v>
      </c>
      <c r="BU87" s="27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</row>
    <row r="88" spans="1:114" ht="13.5" hidden="1" customHeight="1">
      <c r="A88" s="25" t="s">
        <v>337</v>
      </c>
      <c r="B88" s="30" t="s">
        <v>338</v>
      </c>
      <c r="C88" s="30" t="s">
        <v>155</v>
      </c>
      <c r="D88" s="30" t="s">
        <v>155</v>
      </c>
      <c r="E88" s="28" t="s">
        <v>151</v>
      </c>
      <c r="F88" s="25" t="s">
        <v>108</v>
      </c>
      <c r="G88" s="30" t="s">
        <v>80</v>
      </c>
      <c r="H88" s="30" t="s">
        <v>81</v>
      </c>
      <c r="I88" s="30" t="s">
        <v>86</v>
      </c>
      <c r="J88" s="28" t="s">
        <v>110</v>
      </c>
      <c r="K88" s="107">
        <v>12</v>
      </c>
      <c r="L88" s="33">
        <v>12</v>
      </c>
      <c r="M88" s="33">
        <v>0</v>
      </c>
      <c r="N88" s="33">
        <v>0</v>
      </c>
      <c r="O88" s="106">
        <f t="shared" si="25"/>
        <v>48</v>
      </c>
      <c r="P88" s="33">
        <v>48</v>
      </c>
      <c r="Q88" s="33">
        <v>0</v>
      </c>
      <c r="R88" s="33">
        <v>0</v>
      </c>
      <c r="S88" s="106">
        <f t="shared" si="32"/>
        <v>12</v>
      </c>
      <c r="T88" s="33">
        <v>0</v>
      </c>
      <c r="U88" s="33">
        <v>12</v>
      </c>
      <c r="V88" s="33">
        <v>0</v>
      </c>
      <c r="W88" s="33">
        <v>0</v>
      </c>
      <c r="X88" s="33">
        <v>0</v>
      </c>
      <c r="Y88" s="33">
        <v>0</v>
      </c>
      <c r="Z88" s="106">
        <f t="shared" si="33"/>
        <v>0</v>
      </c>
      <c r="AA88" s="33">
        <v>0</v>
      </c>
      <c r="AB88" s="33">
        <v>0</v>
      </c>
      <c r="AC88" s="33">
        <v>0</v>
      </c>
      <c r="AD88" s="33">
        <v>0</v>
      </c>
      <c r="AE88" s="33">
        <v>0</v>
      </c>
      <c r="AF88" s="33">
        <v>0</v>
      </c>
      <c r="AG88" s="106">
        <f t="shared" si="34"/>
        <v>0</v>
      </c>
      <c r="AH88" s="33">
        <v>0</v>
      </c>
      <c r="AI88" s="33">
        <v>0</v>
      </c>
      <c r="AJ88" s="33">
        <v>0</v>
      </c>
      <c r="AK88" s="33">
        <v>0</v>
      </c>
      <c r="AL88" s="33">
        <v>0</v>
      </c>
      <c r="AM88" s="33">
        <v>0</v>
      </c>
      <c r="AN88" s="120">
        <f t="shared" si="35"/>
        <v>0</v>
      </c>
      <c r="AO88" s="120">
        <f t="shared" si="36"/>
        <v>0</v>
      </c>
      <c r="AP88" s="27" t="s">
        <v>84</v>
      </c>
      <c r="AQ88" s="27" t="s">
        <v>85</v>
      </c>
      <c r="AR88" s="30" t="s">
        <v>86</v>
      </c>
      <c r="AS88" s="28" t="s">
        <v>110</v>
      </c>
      <c r="AT88" s="30" t="s">
        <v>94</v>
      </c>
      <c r="AU88" s="27" t="s">
        <v>121</v>
      </c>
      <c r="AV88" s="36">
        <v>0</v>
      </c>
      <c r="AW88" s="43"/>
      <c r="AX88" s="43"/>
      <c r="AY88" s="43">
        <v>0.97199999999999998</v>
      </c>
      <c r="AZ88" s="37"/>
      <c r="BA88" s="37"/>
      <c r="BB88" s="37"/>
      <c r="BC88" s="123">
        <f t="shared" si="26"/>
        <v>0.97199999999999998</v>
      </c>
      <c r="BD88" s="36" t="s">
        <v>111</v>
      </c>
      <c r="BE88" s="44"/>
      <c r="BF88" s="44"/>
      <c r="BG88" s="44"/>
      <c r="BH88" s="124">
        <f t="shared" si="27"/>
        <v>0.97199999999999998</v>
      </c>
      <c r="BI88" s="45">
        <f t="shared" si="37"/>
        <v>8.1000000000000003E-2</v>
      </c>
      <c r="BJ88" s="39" t="s">
        <v>88</v>
      </c>
      <c r="BK88" s="136">
        <v>50</v>
      </c>
      <c r="BL88" s="137">
        <v>50</v>
      </c>
      <c r="BM88" s="137">
        <v>0</v>
      </c>
      <c r="BN88" s="137">
        <v>30</v>
      </c>
      <c r="BO88" s="137">
        <v>20</v>
      </c>
      <c r="BP88" s="137">
        <v>10</v>
      </c>
      <c r="BQ88" s="138">
        <f t="shared" si="28"/>
        <v>100</v>
      </c>
      <c r="BR88" s="138">
        <f t="shared" si="29"/>
        <v>30</v>
      </c>
      <c r="BS88" s="138">
        <f t="shared" si="30"/>
        <v>30</v>
      </c>
      <c r="BT88" s="138">
        <f t="shared" si="31"/>
        <v>160</v>
      </c>
      <c r="BU88" s="27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</row>
    <row r="89" spans="1:114" ht="13.5" hidden="1" customHeight="1">
      <c r="A89" s="25" t="s">
        <v>339</v>
      </c>
      <c r="B89" s="30" t="s">
        <v>340</v>
      </c>
      <c r="C89" s="30" t="s">
        <v>155</v>
      </c>
      <c r="D89" s="30" t="s">
        <v>155</v>
      </c>
      <c r="E89" s="28" t="s">
        <v>151</v>
      </c>
      <c r="F89" s="25" t="s">
        <v>108</v>
      </c>
      <c r="G89" s="30" t="s">
        <v>92</v>
      </c>
      <c r="H89" s="30" t="s">
        <v>92</v>
      </c>
      <c r="I89" s="30" t="s">
        <v>100</v>
      </c>
      <c r="J89" s="28" t="s">
        <v>110</v>
      </c>
      <c r="K89" s="107">
        <v>30</v>
      </c>
      <c r="L89" s="33">
        <v>0</v>
      </c>
      <c r="M89" s="33">
        <v>27</v>
      </c>
      <c r="N89" s="33">
        <v>3</v>
      </c>
      <c r="O89" s="106">
        <f t="shared" si="25"/>
        <v>80</v>
      </c>
      <c r="P89" s="33">
        <v>0</v>
      </c>
      <c r="Q89" s="33">
        <v>71</v>
      </c>
      <c r="R89" s="33">
        <v>9</v>
      </c>
      <c r="S89" s="106">
        <f t="shared" si="32"/>
        <v>0</v>
      </c>
      <c r="T89" s="33">
        <v>0</v>
      </c>
      <c r="U89" s="33">
        <v>0</v>
      </c>
      <c r="V89" s="33">
        <v>0</v>
      </c>
      <c r="W89" s="33">
        <v>0</v>
      </c>
      <c r="X89" s="33">
        <v>0</v>
      </c>
      <c r="Y89" s="33">
        <v>0</v>
      </c>
      <c r="Z89" s="106">
        <f t="shared" si="33"/>
        <v>27</v>
      </c>
      <c r="AA89" s="33">
        <v>10</v>
      </c>
      <c r="AB89" s="33">
        <v>17</v>
      </c>
      <c r="AC89" s="33">
        <v>0</v>
      </c>
      <c r="AD89" s="33">
        <v>0</v>
      </c>
      <c r="AE89" s="33">
        <v>0</v>
      </c>
      <c r="AF89" s="33">
        <v>0</v>
      </c>
      <c r="AG89" s="106">
        <f t="shared" si="34"/>
        <v>3</v>
      </c>
      <c r="AH89" s="33">
        <v>0</v>
      </c>
      <c r="AI89" s="33">
        <v>3</v>
      </c>
      <c r="AJ89" s="33">
        <v>0</v>
      </c>
      <c r="AK89" s="33">
        <v>0</v>
      </c>
      <c r="AL89" s="33">
        <v>0</v>
      </c>
      <c r="AM89" s="33">
        <v>0</v>
      </c>
      <c r="AN89" s="120">
        <f t="shared" si="35"/>
        <v>1</v>
      </c>
      <c r="AO89" s="120">
        <f t="shared" si="36"/>
        <v>0.1</v>
      </c>
      <c r="AP89" s="27" t="s">
        <v>93</v>
      </c>
      <c r="AQ89" s="27" t="s">
        <v>241</v>
      </c>
      <c r="AR89" s="30" t="s">
        <v>100</v>
      </c>
      <c r="AS89" s="28" t="s">
        <v>110</v>
      </c>
      <c r="AT89" s="30" t="s">
        <v>86</v>
      </c>
      <c r="AU89" s="27" t="s">
        <v>101</v>
      </c>
      <c r="AV89" s="36">
        <v>0</v>
      </c>
      <c r="AW89" s="43">
        <v>1</v>
      </c>
      <c r="AX89" s="43">
        <v>1.63059</v>
      </c>
      <c r="AY89" s="43"/>
      <c r="AZ89" s="37"/>
      <c r="BA89" s="37"/>
      <c r="BB89" s="37"/>
      <c r="BC89" s="123">
        <f t="shared" si="26"/>
        <v>2.6305899999999998</v>
      </c>
      <c r="BD89" s="36"/>
      <c r="BE89" s="44"/>
      <c r="BF89" s="44">
        <v>0.5</v>
      </c>
      <c r="BG89" s="44"/>
      <c r="BH89" s="124">
        <f t="shared" si="27"/>
        <v>3.1305899999999998</v>
      </c>
      <c r="BI89" s="45">
        <f t="shared" si="37"/>
        <v>0.10435299999999999</v>
      </c>
      <c r="BJ89" s="39" t="s">
        <v>102</v>
      </c>
      <c r="BK89" s="136">
        <v>50</v>
      </c>
      <c r="BL89" s="137">
        <v>50</v>
      </c>
      <c r="BM89" s="137">
        <v>0</v>
      </c>
      <c r="BN89" s="137">
        <v>30</v>
      </c>
      <c r="BO89" s="137">
        <v>20</v>
      </c>
      <c r="BP89" s="137">
        <v>30</v>
      </c>
      <c r="BQ89" s="138">
        <f t="shared" si="28"/>
        <v>100</v>
      </c>
      <c r="BR89" s="138">
        <f t="shared" si="29"/>
        <v>30</v>
      </c>
      <c r="BS89" s="138">
        <f t="shared" si="30"/>
        <v>50</v>
      </c>
      <c r="BT89" s="138">
        <f t="shared" si="31"/>
        <v>180</v>
      </c>
      <c r="BU89" s="27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</row>
    <row r="90" spans="1:114" ht="13.5" hidden="1" customHeight="1">
      <c r="A90" s="24" t="s">
        <v>341</v>
      </c>
      <c r="B90" s="58" t="s">
        <v>342</v>
      </c>
      <c r="C90" s="58" t="s">
        <v>155</v>
      </c>
      <c r="D90" s="30" t="s">
        <v>155</v>
      </c>
      <c r="E90" s="28" t="s">
        <v>151</v>
      </c>
      <c r="F90" s="24" t="s">
        <v>108</v>
      </c>
      <c r="G90" s="28" t="s">
        <v>91</v>
      </c>
      <c r="H90" s="28" t="s">
        <v>92</v>
      </c>
      <c r="I90" s="47" t="s">
        <v>82</v>
      </c>
      <c r="J90" s="58" t="s">
        <v>87</v>
      </c>
      <c r="K90" s="112">
        <v>51</v>
      </c>
      <c r="L90" s="24">
        <v>20</v>
      </c>
      <c r="M90" s="24">
        <v>27</v>
      </c>
      <c r="N90" s="24">
        <v>4</v>
      </c>
      <c r="O90" s="106">
        <f t="shared" si="25"/>
        <v>188</v>
      </c>
      <c r="P90" s="24">
        <v>80</v>
      </c>
      <c r="Q90" s="24">
        <v>96</v>
      </c>
      <c r="R90" s="24">
        <v>12</v>
      </c>
      <c r="S90" s="106">
        <f t="shared" si="32"/>
        <v>20</v>
      </c>
      <c r="T90" s="24">
        <v>0</v>
      </c>
      <c r="U90" s="24">
        <v>20</v>
      </c>
      <c r="V90" s="24">
        <v>0</v>
      </c>
      <c r="W90" s="24">
        <v>0</v>
      </c>
      <c r="X90" s="24">
        <v>0</v>
      </c>
      <c r="Y90" s="24">
        <v>0</v>
      </c>
      <c r="Z90" s="106">
        <f t="shared" si="33"/>
        <v>27</v>
      </c>
      <c r="AA90" s="24">
        <v>6</v>
      </c>
      <c r="AB90" s="24">
        <v>21</v>
      </c>
      <c r="AC90" s="24">
        <v>0</v>
      </c>
      <c r="AD90" s="24">
        <v>0</v>
      </c>
      <c r="AE90" s="24">
        <v>0</v>
      </c>
      <c r="AF90" s="24">
        <v>0</v>
      </c>
      <c r="AG90" s="106">
        <f t="shared" si="34"/>
        <v>4</v>
      </c>
      <c r="AH90" s="24">
        <v>2</v>
      </c>
      <c r="AI90" s="24">
        <v>2</v>
      </c>
      <c r="AJ90" s="24">
        <v>0</v>
      </c>
      <c r="AK90" s="24">
        <v>0</v>
      </c>
      <c r="AL90" s="24">
        <v>0</v>
      </c>
      <c r="AM90" s="24">
        <v>0</v>
      </c>
      <c r="AN90" s="120">
        <f t="shared" si="35"/>
        <v>0.60784313725490191</v>
      </c>
      <c r="AO90" s="120">
        <f t="shared" si="36"/>
        <v>7.8431372549019607E-2</v>
      </c>
      <c r="AP90" s="27" t="s">
        <v>93</v>
      </c>
      <c r="AQ90" s="27" t="s">
        <v>85</v>
      </c>
      <c r="AR90" s="47" t="s">
        <v>82</v>
      </c>
      <c r="AS90" s="47" t="s">
        <v>87</v>
      </c>
      <c r="AT90" s="47" t="s">
        <v>86</v>
      </c>
      <c r="AU90" s="35" t="s">
        <v>83</v>
      </c>
      <c r="AV90" s="36">
        <v>0</v>
      </c>
      <c r="AW90" s="43"/>
      <c r="AX90" s="43">
        <v>2.5</v>
      </c>
      <c r="AY90" s="43">
        <v>2.1572891900000002</v>
      </c>
      <c r="AZ90" s="37"/>
      <c r="BA90" s="37"/>
      <c r="BB90" s="37"/>
      <c r="BC90" s="123">
        <f t="shared" si="26"/>
        <v>4.6572891900000002</v>
      </c>
      <c r="BD90" s="24" t="s">
        <v>111</v>
      </c>
      <c r="BE90" s="44"/>
      <c r="BF90" s="44">
        <v>1</v>
      </c>
      <c r="BG90" s="44"/>
      <c r="BH90" s="124">
        <f t="shared" si="27"/>
        <v>5.6572891900000002</v>
      </c>
      <c r="BI90" s="45">
        <f t="shared" si="37"/>
        <v>0.11092723901960784</v>
      </c>
      <c r="BJ90" s="39" t="s">
        <v>102</v>
      </c>
      <c r="BK90" s="136">
        <v>50</v>
      </c>
      <c r="BL90" s="137">
        <v>50</v>
      </c>
      <c r="BM90" s="137">
        <v>0</v>
      </c>
      <c r="BN90" s="137">
        <v>30</v>
      </c>
      <c r="BO90" s="137">
        <v>20</v>
      </c>
      <c r="BP90" s="137">
        <v>20</v>
      </c>
      <c r="BQ90" s="138">
        <f t="shared" si="28"/>
        <v>100</v>
      </c>
      <c r="BR90" s="138">
        <f t="shared" si="29"/>
        <v>30</v>
      </c>
      <c r="BS90" s="138">
        <f t="shared" si="30"/>
        <v>40</v>
      </c>
      <c r="BT90" s="138">
        <f t="shared" si="31"/>
        <v>170</v>
      </c>
      <c r="BU90" s="35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</row>
    <row r="91" spans="1:114" ht="13.5" hidden="1" customHeight="1">
      <c r="A91" s="25" t="s">
        <v>343</v>
      </c>
      <c r="B91" s="29" t="s">
        <v>344</v>
      </c>
      <c r="C91" s="58" t="s">
        <v>155</v>
      </c>
      <c r="D91" s="30" t="s">
        <v>155</v>
      </c>
      <c r="E91" s="28" t="s">
        <v>151</v>
      </c>
      <c r="F91" s="25" t="s">
        <v>108</v>
      </c>
      <c r="G91" s="28" t="s">
        <v>80</v>
      </c>
      <c r="H91" s="30" t="s">
        <v>81</v>
      </c>
      <c r="I91" s="30" t="s">
        <v>82</v>
      </c>
      <c r="J91" s="28" t="s">
        <v>135</v>
      </c>
      <c r="K91" s="107">
        <v>30</v>
      </c>
      <c r="L91" s="33">
        <v>30</v>
      </c>
      <c r="M91" s="33">
        <v>0</v>
      </c>
      <c r="N91" s="33">
        <v>0</v>
      </c>
      <c r="O91" s="106">
        <f t="shared" si="25"/>
        <v>86</v>
      </c>
      <c r="P91" s="33">
        <v>86</v>
      </c>
      <c r="Q91" s="33">
        <v>0</v>
      </c>
      <c r="R91" s="33">
        <v>0</v>
      </c>
      <c r="S91" s="106">
        <f t="shared" si="32"/>
        <v>30</v>
      </c>
      <c r="T91" s="33">
        <v>12</v>
      </c>
      <c r="U91" s="33">
        <v>18</v>
      </c>
      <c r="V91" s="33">
        <v>0</v>
      </c>
      <c r="W91" s="33">
        <v>0</v>
      </c>
      <c r="X91" s="33">
        <v>0</v>
      </c>
      <c r="Y91" s="33">
        <v>0</v>
      </c>
      <c r="Z91" s="106">
        <f t="shared" si="33"/>
        <v>0</v>
      </c>
      <c r="AA91" s="33">
        <v>0</v>
      </c>
      <c r="AB91" s="33">
        <v>0</v>
      </c>
      <c r="AC91" s="33">
        <v>0</v>
      </c>
      <c r="AD91" s="33">
        <v>0</v>
      </c>
      <c r="AE91" s="33">
        <v>0</v>
      </c>
      <c r="AF91" s="33">
        <v>0</v>
      </c>
      <c r="AG91" s="106">
        <f t="shared" si="34"/>
        <v>0</v>
      </c>
      <c r="AH91" s="33">
        <v>0</v>
      </c>
      <c r="AI91" s="33">
        <v>0</v>
      </c>
      <c r="AJ91" s="33">
        <v>0</v>
      </c>
      <c r="AK91" s="33">
        <v>0</v>
      </c>
      <c r="AL91" s="33">
        <v>0</v>
      </c>
      <c r="AM91" s="33">
        <v>0</v>
      </c>
      <c r="AN91" s="120">
        <f t="shared" si="35"/>
        <v>0</v>
      </c>
      <c r="AO91" s="120">
        <f t="shared" si="36"/>
        <v>0</v>
      </c>
      <c r="AP91" s="27" t="s">
        <v>84</v>
      </c>
      <c r="AQ91" s="27" t="s">
        <v>85</v>
      </c>
      <c r="AR91" s="30" t="s">
        <v>82</v>
      </c>
      <c r="AS91" s="30" t="s">
        <v>135</v>
      </c>
      <c r="AT91" s="30" t="s">
        <v>109</v>
      </c>
      <c r="AU91" s="27" t="s">
        <v>119</v>
      </c>
      <c r="AV91" s="36">
        <v>0</v>
      </c>
      <c r="AW91" s="43"/>
      <c r="AX91" s="43">
        <v>1.5</v>
      </c>
      <c r="AY91" s="43">
        <v>0.93</v>
      </c>
      <c r="AZ91" s="37"/>
      <c r="BA91" s="37"/>
      <c r="BB91" s="37"/>
      <c r="BC91" s="123">
        <f t="shared" si="26"/>
        <v>2.4300000000000002</v>
      </c>
      <c r="BD91" s="36"/>
      <c r="BE91" s="44"/>
      <c r="BF91" s="44"/>
      <c r="BG91" s="44"/>
      <c r="BH91" s="124">
        <f t="shared" si="27"/>
        <v>2.4300000000000002</v>
      </c>
      <c r="BI91" s="45">
        <f t="shared" si="37"/>
        <v>8.1000000000000003E-2</v>
      </c>
      <c r="BJ91" s="39" t="s">
        <v>102</v>
      </c>
      <c r="BK91" s="136">
        <v>50</v>
      </c>
      <c r="BL91" s="137">
        <v>50</v>
      </c>
      <c r="BM91" s="137">
        <v>0</v>
      </c>
      <c r="BN91" s="137">
        <v>30</v>
      </c>
      <c r="BO91" s="137">
        <v>20</v>
      </c>
      <c r="BP91" s="137">
        <v>20</v>
      </c>
      <c r="BQ91" s="138">
        <f t="shared" si="28"/>
        <v>100</v>
      </c>
      <c r="BR91" s="138">
        <f t="shared" si="29"/>
        <v>30</v>
      </c>
      <c r="BS91" s="138">
        <f t="shared" si="30"/>
        <v>40</v>
      </c>
      <c r="BT91" s="138">
        <f t="shared" si="31"/>
        <v>170</v>
      </c>
      <c r="BU91" s="27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</row>
    <row r="92" spans="1:114" ht="13.5" hidden="1" customHeight="1">
      <c r="A92" s="25" t="s">
        <v>345</v>
      </c>
      <c r="B92" s="29" t="s">
        <v>346</v>
      </c>
      <c r="C92" s="58" t="s">
        <v>155</v>
      </c>
      <c r="D92" s="30" t="s">
        <v>155</v>
      </c>
      <c r="E92" s="28" t="s">
        <v>151</v>
      </c>
      <c r="F92" s="25" t="s">
        <v>108</v>
      </c>
      <c r="G92" s="28" t="s">
        <v>80</v>
      </c>
      <c r="H92" s="28" t="s">
        <v>80</v>
      </c>
      <c r="I92" s="30" t="s">
        <v>82</v>
      </c>
      <c r="J92" s="28" t="s">
        <v>135</v>
      </c>
      <c r="K92" s="107">
        <v>53</v>
      </c>
      <c r="L92" s="33">
        <v>45</v>
      </c>
      <c r="M92" s="33">
        <v>8</v>
      </c>
      <c r="N92" s="33">
        <v>0</v>
      </c>
      <c r="O92" s="106">
        <f t="shared" si="25"/>
        <v>176</v>
      </c>
      <c r="P92" s="33">
        <v>150</v>
      </c>
      <c r="Q92" s="33">
        <v>26</v>
      </c>
      <c r="R92" s="33">
        <v>0</v>
      </c>
      <c r="S92" s="106">
        <f t="shared" si="32"/>
        <v>45</v>
      </c>
      <c r="T92" s="33">
        <v>15</v>
      </c>
      <c r="U92" s="33">
        <v>30</v>
      </c>
      <c r="V92" s="33">
        <v>0</v>
      </c>
      <c r="W92" s="33">
        <v>0</v>
      </c>
      <c r="X92" s="33">
        <v>0</v>
      </c>
      <c r="Y92" s="33">
        <v>0</v>
      </c>
      <c r="Z92" s="106">
        <f t="shared" si="33"/>
        <v>8</v>
      </c>
      <c r="AA92" s="33">
        <v>3</v>
      </c>
      <c r="AB92" s="33">
        <v>5</v>
      </c>
      <c r="AC92" s="33">
        <v>0</v>
      </c>
      <c r="AD92" s="33">
        <v>0</v>
      </c>
      <c r="AE92" s="33">
        <v>0</v>
      </c>
      <c r="AF92" s="33">
        <v>0</v>
      </c>
      <c r="AG92" s="106">
        <f t="shared" si="34"/>
        <v>0</v>
      </c>
      <c r="AH92" s="33">
        <v>0</v>
      </c>
      <c r="AI92" s="33">
        <v>0</v>
      </c>
      <c r="AJ92" s="33">
        <v>0</v>
      </c>
      <c r="AK92" s="33">
        <v>0</v>
      </c>
      <c r="AL92" s="33">
        <v>0</v>
      </c>
      <c r="AM92" s="33">
        <v>0</v>
      </c>
      <c r="AN92" s="120">
        <f t="shared" si="35"/>
        <v>0.15094339622641509</v>
      </c>
      <c r="AO92" s="120">
        <f t="shared" si="36"/>
        <v>0</v>
      </c>
      <c r="AP92" s="27" t="s">
        <v>93</v>
      </c>
      <c r="AQ92" s="27" t="s">
        <v>85</v>
      </c>
      <c r="AR92" s="30" t="s">
        <v>82</v>
      </c>
      <c r="AS92" s="30" t="s">
        <v>135</v>
      </c>
      <c r="AT92" s="30" t="s">
        <v>109</v>
      </c>
      <c r="AU92" s="27" t="s">
        <v>119</v>
      </c>
      <c r="AV92" s="36">
        <v>0</v>
      </c>
      <c r="AW92" s="43"/>
      <c r="AX92" s="43">
        <v>2</v>
      </c>
      <c r="AY92" s="43">
        <v>3.883</v>
      </c>
      <c r="AZ92" s="37"/>
      <c r="BA92" s="37"/>
      <c r="BB92" s="37"/>
      <c r="BC92" s="123">
        <f t="shared" si="26"/>
        <v>5.883</v>
      </c>
      <c r="BD92" s="36"/>
      <c r="BE92" s="44"/>
      <c r="BF92" s="44"/>
      <c r="BG92" s="44"/>
      <c r="BH92" s="124">
        <f t="shared" si="27"/>
        <v>5.883</v>
      </c>
      <c r="BI92" s="45">
        <f t="shared" si="37"/>
        <v>0.111</v>
      </c>
      <c r="BJ92" s="39" t="s">
        <v>102</v>
      </c>
      <c r="BK92" s="136">
        <v>50</v>
      </c>
      <c r="BL92" s="137">
        <v>50</v>
      </c>
      <c r="BM92" s="137">
        <v>0</v>
      </c>
      <c r="BN92" s="137">
        <v>70</v>
      </c>
      <c r="BO92" s="137">
        <v>20</v>
      </c>
      <c r="BP92" s="137">
        <v>20</v>
      </c>
      <c r="BQ92" s="138">
        <f t="shared" si="28"/>
        <v>100</v>
      </c>
      <c r="BR92" s="138">
        <f t="shared" si="29"/>
        <v>70</v>
      </c>
      <c r="BS92" s="138">
        <f t="shared" si="30"/>
        <v>40</v>
      </c>
      <c r="BT92" s="138">
        <f t="shared" si="31"/>
        <v>210</v>
      </c>
      <c r="BU92" s="27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8"/>
      <c r="DD92" s="8"/>
      <c r="DE92" s="8"/>
      <c r="DF92" s="8"/>
      <c r="DG92" s="8"/>
      <c r="DH92" s="8"/>
      <c r="DI92" s="8"/>
      <c r="DJ92" s="8"/>
    </row>
    <row r="93" spans="1:114" ht="13.5" hidden="1" customHeight="1">
      <c r="A93" s="26" t="s">
        <v>347</v>
      </c>
      <c r="B93" s="27" t="s">
        <v>348</v>
      </c>
      <c r="C93" s="28" t="s">
        <v>155</v>
      </c>
      <c r="D93" s="29" t="s">
        <v>155</v>
      </c>
      <c r="E93" s="28" t="s">
        <v>151</v>
      </c>
      <c r="F93" s="54" t="s">
        <v>108</v>
      </c>
      <c r="G93" s="27" t="s">
        <v>91</v>
      </c>
      <c r="H93" s="27" t="s">
        <v>92</v>
      </c>
      <c r="I93" s="31" t="s">
        <v>100</v>
      </c>
      <c r="J93" s="47" t="s">
        <v>98</v>
      </c>
      <c r="K93" s="115">
        <v>25</v>
      </c>
      <c r="L93" s="33">
        <v>17</v>
      </c>
      <c r="M93" s="33">
        <v>6</v>
      </c>
      <c r="N93" s="33">
        <v>2</v>
      </c>
      <c r="O93" s="106">
        <f t="shared" si="25"/>
        <v>118</v>
      </c>
      <c r="P93" s="33">
        <v>81</v>
      </c>
      <c r="Q93" s="33">
        <v>29</v>
      </c>
      <c r="R93" s="33">
        <v>8</v>
      </c>
      <c r="S93" s="106">
        <f t="shared" si="32"/>
        <v>17</v>
      </c>
      <c r="T93" s="33">
        <v>0</v>
      </c>
      <c r="U93" s="33">
        <v>8</v>
      </c>
      <c r="V93" s="33">
        <v>5</v>
      </c>
      <c r="W93" s="33">
        <v>4</v>
      </c>
      <c r="X93" s="33">
        <v>0</v>
      </c>
      <c r="Y93" s="33">
        <v>0</v>
      </c>
      <c r="Z93" s="106">
        <f t="shared" si="33"/>
        <v>6</v>
      </c>
      <c r="AA93" s="33">
        <v>0</v>
      </c>
      <c r="AB93" s="33">
        <v>4</v>
      </c>
      <c r="AC93" s="33">
        <v>1</v>
      </c>
      <c r="AD93" s="33">
        <v>0</v>
      </c>
      <c r="AE93" s="33">
        <v>1</v>
      </c>
      <c r="AF93" s="33">
        <v>0</v>
      </c>
      <c r="AG93" s="106">
        <f t="shared" si="34"/>
        <v>2</v>
      </c>
      <c r="AH93" s="33">
        <v>0</v>
      </c>
      <c r="AI93" s="33">
        <v>2</v>
      </c>
      <c r="AJ93" s="33">
        <v>0</v>
      </c>
      <c r="AK93" s="33">
        <v>0</v>
      </c>
      <c r="AL93" s="33">
        <v>0</v>
      </c>
      <c r="AM93" s="33">
        <v>0</v>
      </c>
      <c r="AN93" s="120">
        <f>(Z93+AG93)/K93</f>
        <v>0.32</v>
      </c>
      <c r="AO93" s="120">
        <f t="shared" si="36"/>
        <v>0.08</v>
      </c>
      <c r="AP93" s="27" t="s">
        <v>93</v>
      </c>
      <c r="AQ93" s="27" t="s">
        <v>85</v>
      </c>
      <c r="AR93" s="35" t="s">
        <v>100</v>
      </c>
      <c r="AS93" s="47" t="s">
        <v>101</v>
      </c>
      <c r="AT93" s="35" t="s">
        <v>82</v>
      </c>
      <c r="AU93" s="47" t="s">
        <v>87</v>
      </c>
      <c r="AV93" s="36">
        <v>0</v>
      </c>
      <c r="AW93" s="36">
        <v>1.5</v>
      </c>
      <c r="AX93" s="36">
        <v>0.60882499999999995</v>
      </c>
      <c r="AY93" s="36"/>
      <c r="AZ93" s="37"/>
      <c r="BA93" s="37"/>
      <c r="BB93" s="37"/>
      <c r="BC93" s="123">
        <f t="shared" si="26"/>
        <v>2.1088249999999999</v>
      </c>
      <c r="BD93" s="24"/>
      <c r="BE93" s="24"/>
      <c r="BF93" s="44">
        <v>0.5</v>
      </c>
      <c r="BG93" s="24"/>
      <c r="BH93" s="124">
        <f t="shared" si="27"/>
        <v>2.6088249999999999</v>
      </c>
      <c r="BI93" s="59">
        <f t="shared" si="37"/>
        <v>0.104353</v>
      </c>
      <c r="BJ93" s="39" t="s">
        <v>88</v>
      </c>
      <c r="BK93" s="136">
        <v>50</v>
      </c>
      <c r="BL93" s="137">
        <v>50</v>
      </c>
      <c r="BM93" s="137">
        <v>0</v>
      </c>
      <c r="BN93" s="137">
        <v>30</v>
      </c>
      <c r="BO93" s="137">
        <v>0</v>
      </c>
      <c r="BP93" s="137">
        <v>20</v>
      </c>
      <c r="BQ93" s="138">
        <f t="shared" si="28"/>
        <v>100</v>
      </c>
      <c r="BR93" s="138">
        <f t="shared" si="29"/>
        <v>30</v>
      </c>
      <c r="BS93" s="138">
        <f t="shared" si="30"/>
        <v>20</v>
      </c>
      <c r="BT93" s="138">
        <f t="shared" si="31"/>
        <v>150</v>
      </c>
      <c r="BU93" s="27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8"/>
      <c r="DD93" s="8"/>
      <c r="DE93" s="8"/>
      <c r="DF93" s="8"/>
      <c r="DG93" s="8"/>
      <c r="DH93" s="8"/>
      <c r="DI93" s="8"/>
      <c r="DJ93" s="8"/>
    </row>
    <row r="94" spans="1:114" ht="13.5" hidden="1" customHeight="1">
      <c r="A94" s="54" t="s">
        <v>349</v>
      </c>
      <c r="B94" s="30" t="s">
        <v>350</v>
      </c>
      <c r="C94" s="28" t="s">
        <v>351</v>
      </c>
      <c r="D94" s="29" t="s">
        <v>295</v>
      </c>
      <c r="E94" s="28" t="s">
        <v>107</v>
      </c>
      <c r="F94" s="24" t="s">
        <v>108</v>
      </c>
      <c r="G94" s="27" t="s">
        <v>80</v>
      </c>
      <c r="H94" s="27" t="s">
        <v>80</v>
      </c>
      <c r="I94" s="31" t="s">
        <v>86</v>
      </c>
      <c r="J94" s="47" t="s">
        <v>87</v>
      </c>
      <c r="K94" s="112">
        <v>46</v>
      </c>
      <c r="L94" s="33">
        <v>31</v>
      </c>
      <c r="M94" s="33">
        <v>15</v>
      </c>
      <c r="N94" s="33">
        <v>0</v>
      </c>
      <c r="O94" s="106">
        <f t="shared" si="25"/>
        <v>196</v>
      </c>
      <c r="P94" s="33">
        <v>132</v>
      </c>
      <c r="Q94" s="33">
        <v>64</v>
      </c>
      <c r="R94" s="33">
        <v>0</v>
      </c>
      <c r="S94" s="106">
        <f t="shared" si="32"/>
        <v>31</v>
      </c>
      <c r="T94" s="33">
        <v>0</v>
      </c>
      <c r="U94" s="33">
        <v>23</v>
      </c>
      <c r="V94" s="33">
        <v>8</v>
      </c>
      <c r="W94" s="33">
        <v>0</v>
      </c>
      <c r="X94" s="33">
        <v>0</v>
      </c>
      <c r="Y94" s="33">
        <v>0</v>
      </c>
      <c r="Z94" s="106">
        <f t="shared" si="33"/>
        <v>15</v>
      </c>
      <c r="AA94" s="33">
        <v>0</v>
      </c>
      <c r="AB94" s="33">
        <v>13</v>
      </c>
      <c r="AC94" s="33">
        <v>2</v>
      </c>
      <c r="AD94" s="33">
        <v>0</v>
      </c>
      <c r="AE94" s="33">
        <v>0</v>
      </c>
      <c r="AF94" s="33">
        <v>0</v>
      </c>
      <c r="AG94" s="106">
        <f t="shared" si="34"/>
        <v>0</v>
      </c>
      <c r="AH94" s="33">
        <v>0</v>
      </c>
      <c r="AI94" s="33">
        <v>0</v>
      </c>
      <c r="AJ94" s="33">
        <v>0</v>
      </c>
      <c r="AK94" s="33">
        <v>0</v>
      </c>
      <c r="AL94" s="33">
        <v>0</v>
      </c>
      <c r="AM94" s="33">
        <v>0</v>
      </c>
      <c r="AN94" s="120">
        <f>(M94+N94)/K94</f>
        <v>0.32608695652173914</v>
      </c>
      <c r="AO94" s="120">
        <f t="shared" si="36"/>
        <v>0</v>
      </c>
      <c r="AP94" s="27" t="s">
        <v>93</v>
      </c>
      <c r="AQ94" s="27" t="s">
        <v>85</v>
      </c>
      <c r="AR94" s="58" t="s">
        <v>86</v>
      </c>
      <c r="AS94" s="47" t="s">
        <v>87</v>
      </c>
      <c r="AT94" s="35" t="s">
        <v>94</v>
      </c>
      <c r="AU94" s="47" t="s">
        <v>119</v>
      </c>
      <c r="AV94" s="36">
        <v>1.4477641299999999</v>
      </c>
      <c r="AW94" s="36"/>
      <c r="AX94" s="43"/>
      <c r="AY94" s="43">
        <f>3.15642586</f>
        <v>3.1564258600000001</v>
      </c>
      <c r="AZ94" s="37"/>
      <c r="BA94" s="37"/>
      <c r="BB94" s="37"/>
      <c r="BC94" s="123">
        <f t="shared" si="26"/>
        <v>4.6041899900000001</v>
      </c>
      <c r="BD94" s="24"/>
      <c r="BE94" s="24"/>
      <c r="BF94" s="24"/>
      <c r="BG94" s="24"/>
      <c r="BH94" s="124">
        <f t="shared" si="27"/>
        <v>4.6041899900000001</v>
      </c>
      <c r="BI94" s="45">
        <f t="shared" si="37"/>
        <v>0.10009108673913043</v>
      </c>
      <c r="BJ94" s="39" t="s">
        <v>102</v>
      </c>
      <c r="BK94" s="136">
        <v>30</v>
      </c>
      <c r="BL94" s="137">
        <v>5</v>
      </c>
      <c r="BM94" s="137">
        <v>50</v>
      </c>
      <c r="BN94" s="137">
        <v>70</v>
      </c>
      <c r="BO94" s="137">
        <v>0</v>
      </c>
      <c r="BP94" s="137">
        <v>20</v>
      </c>
      <c r="BQ94" s="138">
        <f t="shared" si="28"/>
        <v>35</v>
      </c>
      <c r="BR94" s="138">
        <f t="shared" si="29"/>
        <v>120</v>
      </c>
      <c r="BS94" s="138">
        <f t="shared" si="30"/>
        <v>20</v>
      </c>
      <c r="BT94" s="138">
        <f t="shared" si="31"/>
        <v>175</v>
      </c>
      <c r="BU94" s="55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8"/>
      <c r="DD94" s="8"/>
      <c r="DE94" s="8"/>
      <c r="DF94" s="8"/>
      <c r="DG94" s="8"/>
      <c r="DH94" s="8"/>
      <c r="DI94" s="8"/>
      <c r="DJ94" s="8"/>
    </row>
    <row r="95" spans="1:114" ht="13.5" hidden="1" customHeight="1">
      <c r="A95" s="24" t="s">
        <v>352</v>
      </c>
      <c r="B95" s="35" t="s">
        <v>510</v>
      </c>
      <c r="C95" s="35" t="s">
        <v>354</v>
      </c>
      <c r="D95" s="50" t="s">
        <v>313</v>
      </c>
      <c r="E95" s="28" t="s">
        <v>151</v>
      </c>
      <c r="F95" s="24" t="s">
        <v>108</v>
      </c>
      <c r="G95" s="47" t="s">
        <v>92</v>
      </c>
      <c r="H95" s="47" t="s">
        <v>92</v>
      </c>
      <c r="I95" s="31" t="s">
        <v>100</v>
      </c>
      <c r="J95" s="28" t="s">
        <v>87</v>
      </c>
      <c r="K95" s="109">
        <v>29</v>
      </c>
      <c r="L95" s="24">
        <v>19</v>
      </c>
      <c r="M95" s="24">
        <v>6</v>
      </c>
      <c r="N95" s="24">
        <v>4</v>
      </c>
      <c r="O95" s="106">
        <f t="shared" si="25"/>
        <v>128</v>
      </c>
      <c r="P95" s="33">
        <v>92</v>
      </c>
      <c r="Q95" s="33">
        <v>24</v>
      </c>
      <c r="R95" s="33">
        <v>12</v>
      </c>
      <c r="S95" s="106">
        <f t="shared" si="32"/>
        <v>19</v>
      </c>
      <c r="T95" s="33">
        <v>0</v>
      </c>
      <c r="U95" s="33">
        <v>7</v>
      </c>
      <c r="V95" s="33">
        <v>8</v>
      </c>
      <c r="W95" s="33">
        <v>4</v>
      </c>
      <c r="X95" s="33">
        <v>0</v>
      </c>
      <c r="Y95" s="33">
        <v>0</v>
      </c>
      <c r="Z95" s="106">
        <f t="shared" si="33"/>
        <v>6</v>
      </c>
      <c r="AA95" s="33">
        <v>0</v>
      </c>
      <c r="AB95" s="33">
        <v>3</v>
      </c>
      <c r="AC95" s="33">
        <v>3</v>
      </c>
      <c r="AD95" s="33">
        <v>0</v>
      </c>
      <c r="AE95" s="33">
        <v>0</v>
      </c>
      <c r="AF95" s="33">
        <v>0</v>
      </c>
      <c r="AG95" s="106">
        <f t="shared" si="34"/>
        <v>4</v>
      </c>
      <c r="AH95" s="33">
        <v>0</v>
      </c>
      <c r="AI95" s="33">
        <v>4</v>
      </c>
      <c r="AJ95" s="33">
        <v>0</v>
      </c>
      <c r="AK95" s="33">
        <v>0</v>
      </c>
      <c r="AL95" s="33">
        <v>0</v>
      </c>
      <c r="AM95" s="33">
        <v>0</v>
      </c>
      <c r="AN95" s="120">
        <f>(M95+N95)/K95</f>
        <v>0.34482758620689657</v>
      </c>
      <c r="AO95" s="120">
        <f t="shared" si="36"/>
        <v>0.13793103448275862</v>
      </c>
      <c r="AP95" s="27" t="s">
        <v>93</v>
      </c>
      <c r="AQ95" s="27" t="s">
        <v>85</v>
      </c>
      <c r="AR95" s="31" t="s">
        <v>100</v>
      </c>
      <c r="AS95" s="28" t="s">
        <v>87</v>
      </c>
      <c r="AT95" s="35" t="s">
        <v>82</v>
      </c>
      <c r="AU95" s="28" t="s">
        <v>134</v>
      </c>
      <c r="AV95" s="36">
        <v>0.38700000000000001</v>
      </c>
      <c r="AW95" s="43">
        <v>2.1294369999999998</v>
      </c>
      <c r="AX95" s="37"/>
      <c r="AY95" s="37"/>
      <c r="AZ95" s="37"/>
      <c r="BA95" s="37"/>
      <c r="BB95" s="37"/>
      <c r="BC95" s="123">
        <f t="shared" si="26"/>
        <v>2.5164369999999998</v>
      </c>
      <c r="BD95" s="24" t="s">
        <v>111</v>
      </c>
      <c r="BE95" s="44"/>
      <c r="BF95" s="44">
        <v>0.5</v>
      </c>
      <c r="BG95" s="49">
        <v>9.7999999999999997E-3</v>
      </c>
      <c r="BH95" s="124">
        <f t="shared" si="27"/>
        <v>3.0262369999999996</v>
      </c>
      <c r="BI95" s="45">
        <f t="shared" si="37"/>
        <v>0.10435299999999999</v>
      </c>
      <c r="BJ95" s="39" t="s">
        <v>102</v>
      </c>
      <c r="BK95" s="136">
        <v>50</v>
      </c>
      <c r="BL95" s="137">
        <v>45</v>
      </c>
      <c r="BM95" s="137">
        <v>50</v>
      </c>
      <c r="BN95" s="137">
        <v>30</v>
      </c>
      <c r="BO95" s="137">
        <v>20</v>
      </c>
      <c r="BP95" s="137">
        <v>20</v>
      </c>
      <c r="BQ95" s="138">
        <f t="shared" si="28"/>
        <v>95</v>
      </c>
      <c r="BR95" s="138">
        <f t="shared" si="29"/>
        <v>80</v>
      </c>
      <c r="BS95" s="138">
        <f t="shared" si="30"/>
        <v>40</v>
      </c>
      <c r="BT95" s="138">
        <f t="shared" si="31"/>
        <v>215</v>
      </c>
      <c r="BU95" s="55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</row>
    <row r="96" spans="1:114" ht="12.75" hidden="1" customHeight="1">
      <c r="A96" s="25" t="s">
        <v>355</v>
      </c>
      <c r="B96" s="30" t="s">
        <v>356</v>
      </c>
      <c r="C96" s="30" t="s">
        <v>357</v>
      </c>
      <c r="D96" s="30" t="s">
        <v>127</v>
      </c>
      <c r="E96" s="28" t="s">
        <v>78</v>
      </c>
      <c r="F96" s="25" t="s">
        <v>108</v>
      </c>
      <c r="G96" s="28" t="s">
        <v>80</v>
      </c>
      <c r="H96" s="28" t="s">
        <v>358</v>
      </c>
      <c r="I96" s="47" t="s">
        <v>158</v>
      </c>
      <c r="J96" s="47" t="s">
        <v>134</v>
      </c>
      <c r="K96" s="112">
        <v>45</v>
      </c>
      <c r="L96" s="24">
        <v>31</v>
      </c>
      <c r="M96" s="24">
        <v>14</v>
      </c>
      <c r="N96" s="33">
        <v>0</v>
      </c>
      <c r="O96" s="106">
        <f t="shared" si="25"/>
        <v>163</v>
      </c>
      <c r="P96" s="33">
        <v>114</v>
      </c>
      <c r="Q96" s="33">
        <v>49</v>
      </c>
      <c r="R96" s="33">
        <v>0</v>
      </c>
      <c r="S96" s="106">
        <f t="shared" si="32"/>
        <v>31</v>
      </c>
      <c r="T96" s="33">
        <v>6</v>
      </c>
      <c r="U96" s="33">
        <v>21</v>
      </c>
      <c r="V96" s="33">
        <v>4</v>
      </c>
      <c r="W96" s="33">
        <v>0</v>
      </c>
      <c r="X96" s="33">
        <v>0</v>
      </c>
      <c r="Y96" s="33">
        <v>0</v>
      </c>
      <c r="Z96" s="106">
        <f t="shared" si="33"/>
        <v>14</v>
      </c>
      <c r="AA96" s="33">
        <v>2</v>
      </c>
      <c r="AB96" s="33">
        <v>12</v>
      </c>
      <c r="AC96" s="33">
        <v>0</v>
      </c>
      <c r="AD96" s="33">
        <v>0</v>
      </c>
      <c r="AE96" s="33">
        <v>0</v>
      </c>
      <c r="AF96" s="33">
        <v>0</v>
      </c>
      <c r="AG96" s="106">
        <f t="shared" si="34"/>
        <v>0</v>
      </c>
      <c r="AH96" s="33">
        <v>0</v>
      </c>
      <c r="AI96" s="33">
        <v>0</v>
      </c>
      <c r="AJ96" s="33">
        <v>0</v>
      </c>
      <c r="AK96" s="33">
        <v>0</v>
      </c>
      <c r="AL96" s="33">
        <v>0</v>
      </c>
      <c r="AM96" s="33">
        <v>0</v>
      </c>
      <c r="AN96" s="120">
        <f>(M96+N96)/K96</f>
        <v>0.31111111111111112</v>
      </c>
      <c r="AO96" s="120">
        <f t="shared" si="36"/>
        <v>0</v>
      </c>
      <c r="AP96" s="27" t="s">
        <v>93</v>
      </c>
      <c r="AQ96" s="29" t="s">
        <v>85</v>
      </c>
      <c r="AR96" s="35" t="s">
        <v>158</v>
      </c>
      <c r="AS96" s="35" t="s">
        <v>134</v>
      </c>
      <c r="AT96" s="35" t="s">
        <v>82</v>
      </c>
      <c r="AU96" s="35" t="s">
        <v>101</v>
      </c>
      <c r="AV96" s="36">
        <v>1.90934812</v>
      </c>
      <c r="AW96" s="36">
        <v>2.9620000000000002</v>
      </c>
      <c r="AX96" s="37"/>
      <c r="AY96" s="37"/>
      <c r="AZ96" s="37"/>
      <c r="BA96" s="37"/>
      <c r="BB96" s="37"/>
      <c r="BC96" s="123">
        <f t="shared" si="26"/>
        <v>4.8713481200000004</v>
      </c>
      <c r="BD96" s="36" t="s">
        <v>111</v>
      </c>
      <c r="BE96" s="49"/>
      <c r="BF96" s="49"/>
      <c r="BG96" s="49"/>
      <c r="BH96" s="124">
        <f t="shared" si="27"/>
        <v>4.8713481200000004</v>
      </c>
      <c r="BI96" s="45">
        <f t="shared" si="37"/>
        <v>0.10825218044444446</v>
      </c>
      <c r="BJ96" s="39" t="s">
        <v>102</v>
      </c>
      <c r="BK96" s="136">
        <v>40</v>
      </c>
      <c r="BL96" s="137">
        <v>10</v>
      </c>
      <c r="BM96" s="137">
        <v>80</v>
      </c>
      <c r="BN96" s="137">
        <v>70</v>
      </c>
      <c r="BO96" s="137">
        <v>20</v>
      </c>
      <c r="BP96" s="137">
        <v>10</v>
      </c>
      <c r="BQ96" s="138">
        <f t="shared" si="28"/>
        <v>50</v>
      </c>
      <c r="BR96" s="138">
        <f t="shared" si="29"/>
        <v>150</v>
      </c>
      <c r="BS96" s="138">
        <f t="shared" si="30"/>
        <v>30</v>
      </c>
      <c r="BT96" s="138">
        <f t="shared" si="31"/>
        <v>230</v>
      </c>
      <c r="BU96" s="27"/>
      <c r="BV96" s="9"/>
      <c r="BW96" s="9"/>
      <c r="BX96" s="9"/>
      <c r="BY96" s="9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</row>
    <row r="97" spans="1:114" ht="12.75" hidden="1" customHeight="1">
      <c r="A97" s="25" t="s">
        <v>359</v>
      </c>
      <c r="B97" s="30" t="s">
        <v>360</v>
      </c>
      <c r="C97" s="58" t="s">
        <v>357</v>
      </c>
      <c r="D97" s="30" t="s">
        <v>127</v>
      </c>
      <c r="E97" s="28" t="s">
        <v>78</v>
      </c>
      <c r="F97" s="25" t="s">
        <v>108</v>
      </c>
      <c r="G97" s="30" t="s">
        <v>92</v>
      </c>
      <c r="H97" s="30" t="s">
        <v>92</v>
      </c>
      <c r="I97" s="58" t="s">
        <v>213</v>
      </c>
      <c r="J97" s="47" t="s">
        <v>134</v>
      </c>
      <c r="K97" s="107">
        <v>44</v>
      </c>
      <c r="L97" s="53">
        <v>0</v>
      </c>
      <c r="M97" s="53">
        <v>30</v>
      </c>
      <c r="N97" s="33">
        <v>14</v>
      </c>
      <c r="O97" s="106">
        <f t="shared" si="25"/>
        <v>128</v>
      </c>
      <c r="P97" s="33">
        <v>0</v>
      </c>
      <c r="Q97" s="33">
        <v>82</v>
      </c>
      <c r="R97" s="33">
        <v>46</v>
      </c>
      <c r="S97" s="106">
        <f t="shared" si="32"/>
        <v>0</v>
      </c>
      <c r="T97" s="33">
        <v>0</v>
      </c>
      <c r="U97" s="33">
        <v>0</v>
      </c>
      <c r="V97" s="33">
        <v>0</v>
      </c>
      <c r="W97" s="33">
        <v>0</v>
      </c>
      <c r="X97" s="33">
        <v>0</v>
      </c>
      <c r="Y97" s="33">
        <v>0</v>
      </c>
      <c r="Z97" s="106">
        <f t="shared" si="33"/>
        <v>30</v>
      </c>
      <c r="AA97" s="33">
        <v>18</v>
      </c>
      <c r="AB97" s="33">
        <v>10</v>
      </c>
      <c r="AC97" s="33">
        <v>2</v>
      </c>
      <c r="AD97" s="33">
        <v>0</v>
      </c>
      <c r="AE97" s="33">
        <v>0</v>
      </c>
      <c r="AF97" s="33">
        <v>0</v>
      </c>
      <c r="AG97" s="106">
        <f t="shared" si="34"/>
        <v>14</v>
      </c>
      <c r="AH97" s="33">
        <v>0</v>
      </c>
      <c r="AI97" s="33">
        <v>14</v>
      </c>
      <c r="AJ97" s="33">
        <v>0</v>
      </c>
      <c r="AK97" s="33">
        <v>0</v>
      </c>
      <c r="AL97" s="33">
        <v>0</v>
      </c>
      <c r="AM97" s="33">
        <v>0</v>
      </c>
      <c r="AN97" s="120">
        <f>(Z97+AG97)/K97</f>
        <v>1</v>
      </c>
      <c r="AO97" s="120">
        <f t="shared" si="36"/>
        <v>0.31818181818181818</v>
      </c>
      <c r="AP97" s="27" t="s">
        <v>93</v>
      </c>
      <c r="AQ97" s="27" t="s">
        <v>85</v>
      </c>
      <c r="AR97" s="58" t="s">
        <v>97</v>
      </c>
      <c r="AS97" s="58" t="s">
        <v>121</v>
      </c>
      <c r="AT97" s="58" t="s">
        <v>100</v>
      </c>
      <c r="AU97" s="58" t="s">
        <v>98</v>
      </c>
      <c r="AV97" s="36">
        <v>3.3519188</v>
      </c>
      <c r="AW97" s="43"/>
      <c r="AX97" s="43"/>
      <c r="AY97" s="43"/>
      <c r="AZ97" s="37"/>
      <c r="BA97" s="37"/>
      <c r="BB97" s="37"/>
      <c r="BC97" s="123">
        <f t="shared" si="26"/>
        <v>3.3519188</v>
      </c>
      <c r="BD97" s="36" t="s">
        <v>111</v>
      </c>
      <c r="BE97" s="44"/>
      <c r="BF97" s="44"/>
      <c r="BG97" s="44"/>
      <c r="BH97" s="124">
        <f t="shared" si="27"/>
        <v>3.3519188</v>
      </c>
      <c r="BI97" s="45">
        <f t="shared" si="37"/>
        <v>7.6179972727272727E-2</v>
      </c>
      <c r="BJ97" s="39" t="s">
        <v>102</v>
      </c>
      <c r="BK97" s="136">
        <v>40</v>
      </c>
      <c r="BL97" s="137">
        <v>10</v>
      </c>
      <c r="BM97" s="137">
        <v>80</v>
      </c>
      <c r="BN97" s="137">
        <v>70</v>
      </c>
      <c r="BO97" s="137">
        <v>0</v>
      </c>
      <c r="BP97" s="137">
        <v>30</v>
      </c>
      <c r="BQ97" s="138">
        <f t="shared" si="28"/>
        <v>50</v>
      </c>
      <c r="BR97" s="138">
        <f t="shared" si="29"/>
        <v>150</v>
      </c>
      <c r="BS97" s="138">
        <f t="shared" si="30"/>
        <v>30</v>
      </c>
      <c r="BT97" s="138">
        <f t="shared" si="31"/>
        <v>230</v>
      </c>
      <c r="BU97" s="35"/>
      <c r="BV97" s="8"/>
      <c r="BW97" s="8"/>
      <c r="BX97" s="8"/>
      <c r="BY97" s="57"/>
      <c r="BZ97" s="57"/>
      <c r="CA97" s="57"/>
      <c r="CB97" s="57"/>
      <c r="CC97" s="57"/>
      <c r="CD97" s="57"/>
      <c r="CE97" s="57"/>
      <c r="CF97" s="57"/>
      <c r="CG97" s="57"/>
      <c r="CH97" s="57"/>
      <c r="CI97" s="57"/>
      <c r="CJ97" s="57"/>
      <c r="CK97" s="57"/>
      <c r="CL97" s="57"/>
      <c r="CM97" s="57"/>
      <c r="CN97" s="57"/>
      <c r="CO97" s="57"/>
      <c r="CP97" s="57"/>
      <c r="CQ97" s="57"/>
      <c r="CR97" s="57"/>
      <c r="CS97" s="57"/>
      <c r="CT97" s="57"/>
      <c r="CU97" s="57"/>
      <c r="CV97" s="57"/>
      <c r="CW97" s="57"/>
      <c r="CX97" s="57"/>
      <c r="CY97" s="57"/>
      <c r="CZ97" s="57"/>
      <c r="DA97" s="57"/>
      <c r="DB97" s="57"/>
      <c r="DC97" s="57"/>
      <c r="DD97" s="57"/>
      <c r="DE97" s="57"/>
      <c r="DF97" s="57"/>
      <c r="DG97" s="57"/>
      <c r="DH97" s="57"/>
      <c r="DI97" s="57"/>
      <c r="DJ97" s="57"/>
    </row>
    <row r="98" spans="1:114" ht="13.5" hidden="1" customHeight="1">
      <c r="A98" s="26" t="s">
        <v>361</v>
      </c>
      <c r="B98" s="73" t="s">
        <v>362</v>
      </c>
      <c r="C98" s="73" t="s">
        <v>357</v>
      </c>
      <c r="D98" s="29" t="s">
        <v>127</v>
      </c>
      <c r="E98" s="27" t="s">
        <v>78</v>
      </c>
      <c r="F98" s="26" t="s">
        <v>108</v>
      </c>
      <c r="G98" s="35" t="s">
        <v>92</v>
      </c>
      <c r="H98" s="35" t="s">
        <v>92</v>
      </c>
      <c r="I98" s="31" t="s">
        <v>109</v>
      </c>
      <c r="J98" s="28" t="s">
        <v>87</v>
      </c>
      <c r="K98" s="114">
        <v>10</v>
      </c>
      <c r="L98" s="33">
        <v>7</v>
      </c>
      <c r="M98" s="33">
        <v>2</v>
      </c>
      <c r="N98" s="33">
        <v>1</v>
      </c>
      <c r="O98" s="106">
        <f t="shared" si="25"/>
        <v>43</v>
      </c>
      <c r="P98" s="33">
        <v>31</v>
      </c>
      <c r="Q98" s="33">
        <v>8</v>
      </c>
      <c r="R98" s="33">
        <v>4</v>
      </c>
      <c r="S98" s="106">
        <f t="shared" si="32"/>
        <v>7</v>
      </c>
      <c r="T98" s="33">
        <v>0</v>
      </c>
      <c r="U98" s="33">
        <v>4</v>
      </c>
      <c r="V98" s="33">
        <v>3</v>
      </c>
      <c r="W98" s="33">
        <v>0</v>
      </c>
      <c r="X98" s="33">
        <v>0</v>
      </c>
      <c r="Y98" s="33">
        <v>0</v>
      </c>
      <c r="Z98" s="106">
        <f t="shared" si="33"/>
        <v>2</v>
      </c>
      <c r="AA98" s="33">
        <v>0</v>
      </c>
      <c r="AB98" s="33">
        <v>2</v>
      </c>
      <c r="AC98" s="33">
        <v>0</v>
      </c>
      <c r="AD98" s="33">
        <v>0</v>
      </c>
      <c r="AE98" s="33">
        <v>0</v>
      </c>
      <c r="AF98" s="33">
        <v>0</v>
      </c>
      <c r="AG98" s="106">
        <f t="shared" si="34"/>
        <v>1</v>
      </c>
      <c r="AH98" s="33">
        <v>0</v>
      </c>
      <c r="AI98" s="33">
        <v>1</v>
      </c>
      <c r="AJ98" s="33">
        <v>0</v>
      </c>
      <c r="AK98" s="33">
        <v>0</v>
      </c>
      <c r="AL98" s="33">
        <v>0</v>
      </c>
      <c r="AM98" s="33">
        <v>0</v>
      </c>
      <c r="AN98" s="120">
        <f>(Z98+AG98)/K98</f>
        <v>0.3</v>
      </c>
      <c r="AO98" s="120">
        <f t="shared" si="36"/>
        <v>0.1</v>
      </c>
      <c r="AP98" s="27" t="s">
        <v>93</v>
      </c>
      <c r="AQ98" s="27" t="s">
        <v>85</v>
      </c>
      <c r="AR98" s="35" t="s">
        <v>109</v>
      </c>
      <c r="AS98" s="35" t="s">
        <v>87</v>
      </c>
      <c r="AT98" s="35" t="s">
        <v>94</v>
      </c>
      <c r="AU98" s="35" t="s">
        <v>87</v>
      </c>
      <c r="AV98" s="36">
        <v>0</v>
      </c>
      <c r="AW98" s="36"/>
      <c r="AX98" s="36"/>
      <c r="AZ98" s="36">
        <v>1.0435300000000001</v>
      </c>
      <c r="BA98" s="37"/>
      <c r="BB98" s="37"/>
      <c r="BC98" s="123">
        <f t="shared" si="26"/>
        <v>1.0435300000000001</v>
      </c>
      <c r="BD98" s="24"/>
      <c r="BE98" s="154"/>
      <c r="BF98" s="154"/>
      <c r="BG98" s="44"/>
      <c r="BH98" s="124">
        <f t="shared" si="27"/>
        <v>1.0435300000000001</v>
      </c>
      <c r="BI98" s="45">
        <f t="shared" si="37"/>
        <v>0.104353</v>
      </c>
      <c r="BJ98" s="39" t="s">
        <v>88</v>
      </c>
      <c r="BK98" s="136">
        <v>40</v>
      </c>
      <c r="BL98" s="137">
        <v>10</v>
      </c>
      <c r="BM98" s="137">
        <v>0</v>
      </c>
      <c r="BN98" s="137">
        <v>30</v>
      </c>
      <c r="BO98" s="137">
        <v>0</v>
      </c>
      <c r="BP98" s="137">
        <v>20</v>
      </c>
      <c r="BQ98" s="138">
        <f t="shared" si="28"/>
        <v>50</v>
      </c>
      <c r="BR98" s="138">
        <f t="shared" si="29"/>
        <v>30</v>
      </c>
      <c r="BS98" s="138">
        <f t="shared" si="30"/>
        <v>20</v>
      </c>
      <c r="BT98" s="138">
        <f t="shared" si="31"/>
        <v>100</v>
      </c>
      <c r="BU98" s="55"/>
      <c r="BV98" s="8"/>
      <c r="BW98" s="8"/>
      <c r="BX98" s="8"/>
      <c r="BY98" s="40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8"/>
      <c r="DD98" s="8"/>
      <c r="DE98" s="8"/>
      <c r="DF98" s="8"/>
      <c r="DG98" s="8"/>
      <c r="DH98" s="8"/>
      <c r="DI98" s="8"/>
      <c r="DJ98" s="8"/>
    </row>
    <row r="99" spans="1:114" ht="13.5" hidden="1" customHeight="1">
      <c r="A99" s="155" t="s">
        <v>363</v>
      </c>
      <c r="B99" s="47" t="s">
        <v>364</v>
      </c>
      <c r="C99" s="47" t="s">
        <v>365</v>
      </c>
      <c r="D99" s="29" t="s">
        <v>127</v>
      </c>
      <c r="E99" s="27" t="s">
        <v>78</v>
      </c>
      <c r="F99" s="26" t="s">
        <v>108</v>
      </c>
      <c r="G99" s="35" t="s">
        <v>91</v>
      </c>
      <c r="H99" s="35" t="s">
        <v>92</v>
      </c>
      <c r="I99" s="31" t="s">
        <v>210</v>
      </c>
      <c r="J99" s="28" t="s">
        <v>99</v>
      </c>
      <c r="K99" s="109">
        <v>51</v>
      </c>
      <c r="L99" s="33">
        <v>34</v>
      </c>
      <c r="M99" s="33">
        <v>14</v>
      </c>
      <c r="N99" s="74">
        <v>3</v>
      </c>
      <c r="O99" s="106">
        <f t="shared" si="25"/>
        <v>200</v>
      </c>
      <c r="P99" s="33">
        <v>144</v>
      </c>
      <c r="Q99" s="33">
        <v>44</v>
      </c>
      <c r="R99" s="33">
        <v>12</v>
      </c>
      <c r="S99" s="106">
        <f t="shared" si="32"/>
        <v>34</v>
      </c>
      <c r="T99" s="33">
        <v>2</v>
      </c>
      <c r="U99" s="33">
        <v>22</v>
      </c>
      <c r="V99" s="33">
        <v>8</v>
      </c>
      <c r="W99" s="33">
        <v>2</v>
      </c>
      <c r="X99" s="33">
        <v>0</v>
      </c>
      <c r="Y99" s="33">
        <v>0</v>
      </c>
      <c r="Z99" s="106">
        <f t="shared" si="33"/>
        <v>14</v>
      </c>
      <c r="AA99" s="33">
        <v>6</v>
      </c>
      <c r="AB99" s="33">
        <v>8</v>
      </c>
      <c r="AC99" s="33">
        <v>0</v>
      </c>
      <c r="AD99" s="33">
        <v>0</v>
      </c>
      <c r="AE99" s="33">
        <v>0</v>
      </c>
      <c r="AF99" s="33">
        <v>0</v>
      </c>
      <c r="AG99" s="106">
        <f t="shared" si="34"/>
        <v>3</v>
      </c>
      <c r="AH99" s="33">
        <v>0</v>
      </c>
      <c r="AI99" s="33">
        <v>3</v>
      </c>
      <c r="AJ99" s="33">
        <v>0</v>
      </c>
      <c r="AK99" s="33">
        <v>0</v>
      </c>
      <c r="AL99" s="33">
        <v>0</v>
      </c>
      <c r="AM99" s="33">
        <v>0</v>
      </c>
      <c r="AN99" s="120">
        <f>(M99+N99)/K99</f>
        <v>0.33333333333333331</v>
      </c>
      <c r="AO99" s="120">
        <f t="shared" si="36"/>
        <v>5.8823529411764705E-2</v>
      </c>
      <c r="AP99" s="27" t="s">
        <v>93</v>
      </c>
      <c r="AQ99" s="27" t="s">
        <v>85</v>
      </c>
      <c r="AR99" s="35" t="s">
        <v>210</v>
      </c>
      <c r="AS99" s="35" t="s">
        <v>98</v>
      </c>
      <c r="AT99" s="35" t="s">
        <v>82</v>
      </c>
      <c r="AU99" s="35" t="s">
        <v>101</v>
      </c>
      <c r="AV99" s="36">
        <v>4.2307753000000003</v>
      </c>
      <c r="AW99" s="36"/>
      <c r="AX99" s="36"/>
      <c r="AY99" s="36"/>
      <c r="AZ99" s="37"/>
      <c r="BA99" s="37"/>
      <c r="BB99" s="37"/>
      <c r="BC99" s="123">
        <f t="shared" si="26"/>
        <v>4.2307753000000003</v>
      </c>
      <c r="BD99" s="24" t="s">
        <v>111</v>
      </c>
      <c r="BE99" s="154"/>
      <c r="BF99" s="154"/>
      <c r="BG99" s="44">
        <v>8.1499999999999993E-3</v>
      </c>
      <c r="BH99" s="124">
        <f t="shared" si="27"/>
        <v>4.2389253</v>
      </c>
      <c r="BI99" s="156">
        <f t="shared" si="37"/>
        <v>8.3116182352941173E-2</v>
      </c>
      <c r="BJ99" s="39" t="s">
        <v>102</v>
      </c>
      <c r="BK99" s="136">
        <v>40</v>
      </c>
      <c r="BL99" s="137">
        <v>10</v>
      </c>
      <c r="BM99" s="137">
        <v>80</v>
      </c>
      <c r="BN99" s="137">
        <v>70</v>
      </c>
      <c r="BO99" s="137">
        <v>0</v>
      </c>
      <c r="BP99" s="137">
        <v>20</v>
      </c>
      <c r="BQ99" s="138">
        <f t="shared" si="28"/>
        <v>50</v>
      </c>
      <c r="BR99" s="138">
        <f t="shared" si="29"/>
        <v>150</v>
      </c>
      <c r="BS99" s="138">
        <f t="shared" si="30"/>
        <v>20</v>
      </c>
      <c r="BT99" s="138">
        <f t="shared" si="31"/>
        <v>220</v>
      </c>
      <c r="BU99" s="55"/>
      <c r="BV99" s="8"/>
      <c r="BW99" s="8"/>
      <c r="BX99" s="8"/>
      <c r="BY99" s="40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8"/>
      <c r="DD99" s="8"/>
      <c r="DE99" s="8"/>
      <c r="DF99" s="8"/>
      <c r="DG99" s="8"/>
      <c r="DH99" s="8"/>
      <c r="DI99" s="8"/>
      <c r="DJ99" s="8"/>
    </row>
    <row r="100" spans="1:114" ht="12.75" hidden="1">
      <c r="A100" s="155" t="s">
        <v>366</v>
      </c>
      <c r="B100" s="29" t="s">
        <v>367</v>
      </c>
      <c r="C100" s="29" t="s">
        <v>365</v>
      </c>
      <c r="D100" s="29" t="s">
        <v>127</v>
      </c>
      <c r="E100" s="28" t="s">
        <v>78</v>
      </c>
      <c r="F100" s="25" t="s">
        <v>108</v>
      </c>
      <c r="G100" s="27" t="s">
        <v>80</v>
      </c>
      <c r="H100" s="27" t="s">
        <v>358</v>
      </c>
      <c r="I100" s="31" t="s">
        <v>86</v>
      </c>
      <c r="J100" s="28" t="s">
        <v>101</v>
      </c>
      <c r="K100" s="116">
        <v>15</v>
      </c>
      <c r="L100" s="33">
        <v>10</v>
      </c>
      <c r="M100" s="33">
        <v>4</v>
      </c>
      <c r="N100" s="33">
        <v>1</v>
      </c>
      <c r="O100" s="106">
        <f t="shared" si="25"/>
        <v>49</v>
      </c>
      <c r="P100" s="33">
        <v>26</v>
      </c>
      <c r="Q100" s="33">
        <v>19</v>
      </c>
      <c r="R100" s="33">
        <v>4</v>
      </c>
      <c r="S100" s="106">
        <f t="shared" si="32"/>
        <v>10</v>
      </c>
      <c r="T100" s="33">
        <v>8</v>
      </c>
      <c r="U100" s="33">
        <v>0</v>
      </c>
      <c r="V100" s="33">
        <v>2</v>
      </c>
      <c r="W100" s="33">
        <v>0</v>
      </c>
      <c r="X100" s="33">
        <v>0</v>
      </c>
      <c r="Y100" s="33">
        <v>0</v>
      </c>
      <c r="Z100" s="106">
        <f t="shared" si="33"/>
        <v>4</v>
      </c>
      <c r="AA100" s="33">
        <v>0</v>
      </c>
      <c r="AB100" s="33">
        <v>3</v>
      </c>
      <c r="AC100" s="33">
        <v>0</v>
      </c>
      <c r="AD100" s="33">
        <v>1</v>
      </c>
      <c r="AE100" s="33">
        <v>0</v>
      </c>
      <c r="AF100" s="33">
        <v>0</v>
      </c>
      <c r="AG100" s="106">
        <f t="shared" si="34"/>
        <v>1</v>
      </c>
      <c r="AH100" s="33">
        <v>0</v>
      </c>
      <c r="AI100" s="33">
        <v>1</v>
      </c>
      <c r="AJ100" s="33">
        <v>0</v>
      </c>
      <c r="AK100" s="33">
        <v>0</v>
      </c>
      <c r="AL100" s="33">
        <v>0</v>
      </c>
      <c r="AM100" s="33">
        <v>0</v>
      </c>
      <c r="AN100" s="120">
        <f>(M100+N100)/K100</f>
        <v>0.33333333333333331</v>
      </c>
      <c r="AO100" s="120">
        <f t="shared" si="36"/>
        <v>6.6666666666666666E-2</v>
      </c>
      <c r="AP100" s="27" t="s">
        <v>93</v>
      </c>
      <c r="AQ100" s="27" t="s">
        <v>85</v>
      </c>
      <c r="AR100" s="35" t="s">
        <v>86</v>
      </c>
      <c r="AS100" s="27" t="s">
        <v>101</v>
      </c>
      <c r="AT100" s="35" t="s">
        <v>94</v>
      </c>
      <c r="AU100" s="27" t="s">
        <v>83</v>
      </c>
      <c r="AV100" s="36">
        <v>0</v>
      </c>
      <c r="AW100" s="43"/>
      <c r="AX100" s="43"/>
      <c r="AY100" s="43">
        <v>1.5</v>
      </c>
      <c r="AZ100" s="37"/>
      <c r="BA100" s="37"/>
      <c r="BB100" s="37"/>
      <c r="BC100" s="123">
        <f t="shared" si="26"/>
        <v>1.5</v>
      </c>
      <c r="BD100" s="36"/>
      <c r="BE100" s="157"/>
      <c r="BF100" s="157"/>
      <c r="BG100" s="49"/>
      <c r="BH100" s="124">
        <f t="shared" si="27"/>
        <v>1.5</v>
      </c>
      <c r="BI100" s="156">
        <f t="shared" si="37"/>
        <v>0.1</v>
      </c>
      <c r="BJ100" s="39" t="s">
        <v>88</v>
      </c>
      <c r="BK100" s="136">
        <v>40</v>
      </c>
      <c r="BL100" s="137">
        <v>10</v>
      </c>
      <c r="BM100" s="137">
        <v>50</v>
      </c>
      <c r="BN100" s="137">
        <v>30</v>
      </c>
      <c r="BO100" s="137">
        <v>20</v>
      </c>
      <c r="BP100" s="137">
        <v>10</v>
      </c>
      <c r="BQ100" s="138">
        <f t="shared" si="28"/>
        <v>50</v>
      </c>
      <c r="BR100" s="138">
        <f t="shared" si="29"/>
        <v>80</v>
      </c>
      <c r="BS100" s="138">
        <f t="shared" si="30"/>
        <v>30</v>
      </c>
      <c r="BT100" s="138">
        <f t="shared" si="31"/>
        <v>160</v>
      </c>
      <c r="BU100" s="27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8"/>
      <c r="DD100" s="8"/>
      <c r="DE100" s="8"/>
      <c r="DF100" s="8"/>
      <c r="DG100" s="8"/>
      <c r="DH100" s="8"/>
      <c r="DI100" s="8"/>
      <c r="DJ100" s="8"/>
    </row>
    <row r="101" spans="1:114" ht="13.5" hidden="1" customHeight="1">
      <c r="A101" s="25" t="s">
        <v>368</v>
      </c>
      <c r="B101" s="29" t="s">
        <v>369</v>
      </c>
      <c r="C101" s="29" t="s">
        <v>370</v>
      </c>
      <c r="D101" s="29" t="s">
        <v>106</v>
      </c>
      <c r="E101" s="28" t="s">
        <v>107</v>
      </c>
      <c r="F101" s="25" t="s">
        <v>79</v>
      </c>
      <c r="G101" s="27" t="s">
        <v>80</v>
      </c>
      <c r="H101" s="27" t="s">
        <v>80</v>
      </c>
      <c r="I101" s="31" t="s">
        <v>109</v>
      </c>
      <c r="J101" s="28" t="s">
        <v>87</v>
      </c>
      <c r="K101" s="116">
        <v>0</v>
      </c>
      <c r="L101" s="33">
        <v>10</v>
      </c>
      <c r="M101" s="33">
        <v>6</v>
      </c>
      <c r="N101" s="33">
        <v>1</v>
      </c>
      <c r="O101" s="106">
        <f t="shared" si="25"/>
        <v>70</v>
      </c>
      <c r="P101" s="33">
        <v>44</v>
      </c>
      <c r="Q101" s="33">
        <v>26</v>
      </c>
      <c r="R101" s="33">
        <v>0</v>
      </c>
      <c r="S101" s="106">
        <v>0</v>
      </c>
      <c r="T101" s="33">
        <v>0</v>
      </c>
      <c r="U101" s="33">
        <v>7</v>
      </c>
      <c r="V101" s="33">
        <v>3</v>
      </c>
      <c r="W101" s="33">
        <v>0</v>
      </c>
      <c r="X101" s="33">
        <v>0</v>
      </c>
      <c r="Y101" s="33">
        <v>0</v>
      </c>
      <c r="Z101" s="106">
        <v>0</v>
      </c>
      <c r="AA101" s="33">
        <v>0</v>
      </c>
      <c r="AB101" s="33">
        <v>5</v>
      </c>
      <c r="AC101" s="33">
        <v>0</v>
      </c>
      <c r="AD101" s="33">
        <v>1</v>
      </c>
      <c r="AE101" s="33">
        <v>0</v>
      </c>
      <c r="AF101" s="33">
        <v>0</v>
      </c>
      <c r="AG101" s="106">
        <v>0</v>
      </c>
      <c r="AH101" s="33">
        <v>0</v>
      </c>
      <c r="AI101" s="33">
        <v>1</v>
      </c>
      <c r="AJ101" s="33">
        <v>0</v>
      </c>
      <c r="AK101" s="33">
        <v>0</v>
      </c>
      <c r="AL101" s="33">
        <v>0</v>
      </c>
      <c r="AM101" s="33">
        <v>0</v>
      </c>
      <c r="AN101" s="120">
        <f>(M101+N101)/BV101</f>
        <v>0.41176470588235292</v>
      </c>
      <c r="AO101" s="120">
        <f>N101/BV101</f>
        <v>5.8823529411764705E-2</v>
      </c>
      <c r="AP101" s="27" t="s">
        <v>93</v>
      </c>
      <c r="AQ101" s="27" t="s">
        <v>85</v>
      </c>
      <c r="AR101" s="35" t="s">
        <v>109</v>
      </c>
      <c r="AS101" s="27" t="s">
        <v>87</v>
      </c>
      <c r="AT101" s="35" t="s">
        <v>120</v>
      </c>
      <c r="AU101" s="27" t="s">
        <v>99</v>
      </c>
      <c r="AV101" s="36">
        <v>0</v>
      </c>
      <c r="AW101" s="43"/>
      <c r="AX101" s="43"/>
      <c r="AY101" s="43"/>
      <c r="AZ101" s="43">
        <v>1.665</v>
      </c>
      <c r="BA101" s="37"/>
      <c r="BB101" s="37"/>
      <c r="BC101" s="123">
        <f t="shared" si="26"/>
        <v>1.665</v>
      </c>
      <c r="BD101" s="36"/>
      <c r="BE101" s="49"/>
      <c r="BF101" s="49"/>
      <c r="BG101" s="49"/>
      <c r="BH101" s="124">
        <f t="shared" si="27"/>
        <v>1.665</v>
      </c>
      <c r="BI101" s="45">
        <f>BH101/BV101</f>
        <v>9.794117647058824E-2</v>
      </c>
      <c r="BJ101" s="39" t="s">
        <v>88</v>
      </c>
      <c r="BK101" s="136">
        <v>30</v>
      </c>
      <c r="BL101" s="137">
        <v>35</v>
      </c>
      <c r="BM101" s="137">
        <v>10</v>
      </c>
      <c r="BN101" s="137">
        <v>30</v>
      </c>
      <c r="BO101" s="137">
        <v>0</v>
      </c>
      <c r="BP101" s="137">
        <v>20</v>
      </c>
      <c r="BQ101" s="138">
        <f t="shared" si="28"/>
        <v>65</v>
      </c>
      <c r="BR101" s="138">
        <f t="shared" si="29"/>
        <v>40</v>
      </c>
      <c r="BS101" s="138">
        <f t="shared" si="30"/>
        <v>20</v>
      </c>
      <c r="BT101" s="138">
        <f t="shared" si="31"/>
        <v>125</v>
      </c>
      <c r="BU101" s="27" t="s">
        <v>371</v>
      </c>
      <c r="BV101" s="202">
        <v>17</v>
      </c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8"/>
      <c r="DD101" s="8"/>
      <c r="DE101" s="8"/>
      <c r="DF101" s="8"/>
      <c r="DG101" s="8"/>
      <c r="DH101" s="8"/>
      <c r="DI101" s="8"/>
      <c r="DJ101" s="8"/>
    </row>
    <row r="102" spans="1:114" ht="12.75" hidden="1" customHeight="1">
      <c r="A102" s="25" t="s">
        <v>372</v>
      </c>
      <c r="B102" s="75" t="s">
        <v>373</v>
      </c>
      <c r="C102" s="75" t="s">
        <v>374</v>
      </c>
      <c r="D102" s="29" t="s">
        <v>127</v>
      </c>
      <c r="E102" s="28" t="s">
        <v>78</v>
      </c>
      <c r="F102" s="25" t="s">
        <v>79</v>
      </c>
      <c r="G102" s="35" t="s">
        <v>80</v>
      </c>
      <c r="H102" s="35" t="s">
        <v>80</v>
      </c>
      <c r="I102" s="31" t="s">
        <v>86</v>
      </c>
      <c r="J102" s="30" t="s">
        <v>134</v>
      </c>
      <c r="K102" s="109">
        <v>20</v>
      </c>
      <c r="L102" s="33">
        <v>13</v>
      </c>
      <c r="M102" s="33">
        <v>6</v>
      </c>
      <c r="N102" s="33">
        <v>1</v>
      </c>
      <c r="O102" s="106">
        <f t="shared" si="25"/>
        <v>95</v>
      </c>
      <c r="P102" s="33">
        <v>59</v>
      </c>
      <c r="Q102" s="33">
        <v>32</v>
      </c>
      <c r="R102" s="33">
        <v>4</v>
      </c>
      <c r="S102" s="106">
        <f>SUM(T102:Y102)</f>
        <v>13</v>
      </c>
      <c r="T102" s="33">
        <v>0</v>
      </c>
      <c r="U102" s="33">
        <v>6</v>
      </c>
      <c r="V102" s="33">
        <v>7</v>
      </c>
      <c r="W102" s="33">
        <v>0</v>
      </c>
      <c r="X102" s="33">
        <v>0</v>
      </c>
      <c r="Y102" s="33">
        <v>0</v>
      </c>
      <c r="Z102" s="106">
        <f t="shared" ref="Z102:Z109" si="38">SUM(AA102:AF102)</f>
        <v>6</v>
      </c>
      <c r="AA102" s="33">
        <v>0</v>
      </c>
      <c r="AB102" s="33">
        <v>2</v>
      </c>
      <c r="AC102" s="33">
        <v>2</v>
      </c>
      <c r="AD102" s="33">
        <v>2</v>
      </c>
      <c r="AE102" s="33">
        <v>0</v>
      </c>
      <c r="AF102" s="33">
        <v>0</v>
      </c>
      <c r="AG102" s="106">
        <f>SUM(AH102:AM102)</f>
        <v>1</v>
      </c>
      <c r="AH102" s="33">
        <v>0</v>
      </c>
      <c r="AI102" s="33">
        <v>1</v>
      </c>
      <c r="AJ102" s="33">
        <v>0</v>
      </c>
      <c r="AK102" s="33">
        <v>0</v>
      </c>
      <c r="AL102" s="33">
        <v>0</v>
      </c>
      <c r="AM102" s="33">
        <v>0</v>
      </c>
      <c r="AN102" s="120">
        <f>(M102+N102)/K102</f>
        <v>0.35</v>
      </c>
      <c r="AO102" s="120">
        <f t="shared" ref="AO102:AO109" si="39">N102/K102</f>
        <v>0.05</v>
      </c>
      <c r="AP102" s="27" t="s">
        <v>93</v>
      </c>
      <c r="AQ102" s="27" t="s">
        <v>85</v>
      </c>
      <c r="AR102" s="35" t="s">
        <v>86</v>
      </c>
      <c r="AS102" s="30" t="s">
        <v>134</v>
      </c>
      <c r="AT102" s="35" t="s">
        <v>94</v>
      </c>
      <c r="AU102" s="30" t="s">
        <v>140</v>
      </c>
      <c r="AV102" s="36">
        <v>0</v>
      </c>
      <c r="AW102" s="37"/>
      <c r="AX102" s="37"/>
      <c r="AY102" s="36">
        <v>0.25</v>
      </c>
      <c r="AZ102" s="36">
        <v>1.7090000000000001</v>
      </c>
      <c r="BA102" s="36"/>
      <c r="BB102" s="36"/>
      <c r="BC102" s="123">
        <f t="shared" si="26"/>
        <v>1.9590000000000001</v>
      </c>
      <c r="BD102" s="49" t="s">
        <v>111</v>
      </c>
      <c r="BE102" s="49"/>
      <c r="BF102" s="49"/>
      <c r="BG102" s="69"/>
      <c r="BH102" s="124">
        <f t="shared" si="27"/>
        <v>1.9590000000000001</v>
      </c>
      <c r="BI102" s="45">
        <f t="shared" ref="BI102:BI109" si="40">BH102/K102</f>
        <v>9.7950000000000009E-2</v>
      </c>
      <c r="BJ102" s="39" t="s">
        <v>88</v>
      </c>
      <c r="BK102" s="136">
        <v>40</v>
      </c>
      <c r="BL102" s="137">
        <v>10</v>
      </c>
      <c r="BM102" s="137">
        <v>0</v>
      </c>
      <c r="BN102" s="137">
        <v>30</v>
      </c>
      <c r="BO102" s="137">
        <v>0</v>
      </c>
      <c r="BP102" s="137">
        <v>20</v>
      </c>
      <c r="BQ102" s="138">
        <f t="shared" si="28"/>
        <v>50</v>
      </c>
      <c r="BR102" s="138">
        <f t="shared" si="29"/>
        <v>30</v>
      </c>
      <c r="BS102" s="138">
        <f t="shared" si="30"/>
        <v>20</v>
      </c>
      <c r="BT102" s="138">
        <f t="shared" si="31"/>
        <v>100</v>
      </c>
      <c r="BU102" s="55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8"/>
      <c r="DD102" s="8"/>
      <c r="DE102" s="8"/>
      <c r="DF102" s="8"/>
      <c r="DG102" s="8"/>
      <c r="DH102" s="8"/>
      <c r="DI102" s="8"/>
      <c r="DJ102" s="8"/>
    </row>
    <row r="103" spans="1:114" ht="12.75" hidden="1" customHeight="1">
      <c r="A103" s="25" t="s">
        <v>375</v>
      </c>
      <c r="B103" s="50" t="s">
        <v>376</v>
      </c>
      <c r="C103" s="50" t="s">
        <v>374</v>
      </c>
      <c r="D103" s="29" t="s">
        <v>127</v>
      </c>
      <c r="E103" s="28" t="s">
        <v>78</v>
      </c>
      <c r="F103" s="25" t="s">
        <v>79</v>
      </c>
      <c r="G103" s="35" t="s">
        <v>91</v>
      </c>
      <c r="H103" s="35" t="s">
        <v>92</v>
      </c>
      <c r="I103" s="31" t="s">
        <v>213</v>
      </c>
      <c r="J103" s="30" t="s">
        <v>119</v>
      </c>
      <c r="K103" s="109">
        <v>97</v>
      </c>
      <c r="L103" s="33">
        <v>72</v>
      </c>
      <c r="M103" s="33">
        <v>19</v>
      </c>
      <c r="N103" s="33">
        <v>6</v>
      </c>
      <c r="O103" s="106">
        <f t="shared" si="25"/>
        <v>478</v>
      </c>
      <c r="P103" s="33">
        <v>356</v>
      </c>
      <c r="Q103" s="33">
        <v>100</v>
      </c>
      <c r="R103" s="33">
        <v>22</v>
      </c>
      <c r="S103" s="106">
        <f>SUM(T103:Y103)</f>
        <v>72</v>
      </c>
      <c r="T103" s="33">
        <v>0</v>
      </c>
      <c r="U103" s="33">
        <v>25</v>
      </c>
      <c r="V103" s="33">
        <v>26</v>
      </c>
      <c r="W103" s="33">
        <v>21</v>
      </c>
      <c r="X103" s="33">
        <v>0</v>
      </c>
      <c r="Y103" s="33">
        <v>0</v>
      </c>
      <c r="Z103" s="106">
        <f t="shared" si="38"/>
        <v>19</v>
      </c>
      <c r="AA103" s="33">
        <v>0</v>
      </c>
      <c r="AB103" s="33">
        <v>14</v>
      </c>
      <c r="AC103" s="33">
        <v>0</v>
      </c>
      <c r="AD103" s="33">
        <v>0</v>
      </c>
      <c r="AE103" s="33">
        <v>3</v>
      </c>
      <c r="AF103" s="33">
        <v>2</v>
      </c>
      <c r="AG103" s="106">
        <f>SUM(AH103:AM103)</f>
        <v>6</v>
      </c>
      <c r="AH103" s="33">
        <v>0</v>
      </c>
      <c r="AI103" s="33">
        <v>4</v>
      </c>
      <c r="AJ103" s="33">
        <v>2</v>
      </c>
      <c r="AK103" s="33">
        <v>0</v>
      </c>
      <c r="AL103" s="33">
        <v>0</v>
      </c>
      <c r="AM103" s="33">
        <v>0</v>
      </c>
      <c r="AN103" s="120">
        <f>(Z103+AG103)/K103</f>
        <v>0.25773195876288657</v>
      </c>
      <c r="AO103" s="120">
        <f t="shared" si="39"/>
        <v>6.1855670103092786E-2</v>
      </c>
      <c r="AP103" s="27" t="s">
        <v>93</v>
      </c>
      <c r="AQ103" s="27" t="s">
        <v>85</v>
      </c>
      <c r="AR103" s="35" t="s">
        <v>210</v>
      </c>
      <c r="AS103" s="30" t="s">
        <v>87</v>
      </c>
      <c r="AT103" s="35" t="s">
        <v>82</v>
      </c>
      <c r="AU103" s="30" t="s">
        <v>101</v>
      </c>
      <c r="AV103" s="36">
        <v>6.9498053999999998</v>
      </c>
      <c r="AW103" s="37"/>
      <c r="AX103" s="37"/>
      <c r="AY103" s="37"/>
      <c r="AZ103" s="37"/>
      <c r="BA103" s="37"/>
      <c r="BB103" s="37"/>
      <c r="BC103" s="123">
        <f t="shared" si="26"/>
        <v>6.9498053999999998</v>
      </c>
      <c r="BD103" s="49" t="s">
        <v>111</v>
      </c>
      <c r="BE103" s="49"/>
      <c r="BF103" s="49">
        <v>1.65</v>
      </c>
      <c r="BG103" s="69"/>
      <c r="BH103" s="124">
        <f t="shared" si="27"/>
        <v>8.5998053999999993</v>
      </c>
      <c r="BI103" s="45">
        <f t="shared" si="40"/>
        <v>8.8657787628865975E-2</v>
      </c>
      <c r="BJ103" s="39" t="s">
        <v>102</v>
      </c>
      <c r="BK103" s="136">
        <v>40</v>
      </c>
      <c r="BL103" s="137">
        <v>10</v>
      </c>
      <c r="BM103" s="137">
        <v>80</v>
      </c>
      <c r="BN103" s="137">
        <v>70</v>
      </c>
      <c r="BO103" s="137">
        <v>20</v>
      </c>
      <c r="BP103" s="137">
        <v>20</v>
      </c>
      <c r="BQ103" s="138">
        <f t="shared" si="28"/>
        <v>50</v>
      </c>
      <c r="BR103" s="138">
        <f t="shared" si="29"/>
        <v>150</v>
      </c>
      <c r="BS103" s="138">
        <f t="shared" si="30"/>
        <v>40</v>
      </c>
      <c r="BT103" s="138">
        <f t="shared" si="31"/>
        <v>240</v>
      </c>
      <c r="BU103" s="55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8"/>
      <c r="DD103" s="8"/>
      <c r="DE103" s="8"/>
      <c r="DF103" s="8"/>
      <c r="DG103" s="8"/>
      <c r="DH103" s="8"/>
      <c r="DI103" s="8"/>
      <c r="DJ103" s="8"/>
    </row>
    <row r="104" spans="1:114" ht="12.75" hidden="1" customHeight="1">
      <c r="A104" s="25" t="s">
        <v>377</v>
      </c>
      <c r="B104" s="50" t="s">
        <v>378</v>
      </c>
      <c r="C104" s="50" t="s">
        <v>379</v>
      </c>
      <c r="D104" s="30" t="s">
        <v>150</v>
      </c>
      <c r="E104" s="28" t="s">
        <v>151</v>
      </c>
      <c r="F104" s="25" t="s">
        <v>79</v>
      </c>
      <c r="G104" s="28" t="s">
        <v>91</v>
      </c>
      <c r="H104" s="28" t="s">
        <v>92</v>
      </c>
      <c r="I104" s="31" t="s">
        <v>82</v>
      </c>
      <c r="J104" s="30" t="s">
        <v>87</v>
      </c>
      <c r="K104" s="109">
        <v>25</v>
      </c>
      <c r="L104" s="24">
        <v>18</v>
      </c>
      <c r="M104" s="24">
        <v>6</v>
      </c>
      <c r="N104" s="33">
        <v>1</v>
      </c>
      <c r="O104" s="106">
        <f t="shared" si="25"/>
        <v>113</v>
      </c>
      <c r="P104" s="33">
        <v>82</v>
      </c>
      <c r="Q104" s="33">
        <v>26</v>
      </c>
      <c r="R104" s="33">
        <v>5</v>
      </c>
      <c r="S104" s="106">
        <f>SUM(T104:Y104)</f>
        <v>18</v>
      </c>
      <c r="T104" s="33">
        <v>0</v>
      </c>
      <c r="U104" s="33">
        <v>8</v>
      </c>
      <c r="V104" s="33">
        <v>8</v>
      </c>
      <c r="W104" s="33">
        <v>2</v>
      </c>
      <c r="X104" s="33">
        <v>0</v>
      </c>
      <c r="Y104" s="33">
        <v>0</v>
      </c>
      <c r="Z104" s="106">
        <f t="shared" si="38"/>
        <v>6</v>
      </c>
      <c r="AA104" s="33">
        <v>0</v>
      </c>
      <c r="AB104" s="33">
        <v>4</v>
      </c>
      <c r="AC104" s="33">
        <v>0</v>
      </c>
      <c r="AD104" s="33">
        <v>0</v>
      </c>
      <c r="AE104" s="33">
        <v>2</v>
      </c>
      <c r="AF104" s="33">
        <v>0</v>
      </c>
      <c r="AG104" s="106">
        <f>SUM(AH104:AM104)</f>
        <v>1</v>
      </c>
      <c r="AH104" s="33">
        <v>0</v>
      </c>
      <c r="AI104" s="33">
        <v>1</v>
      </c>
      <c r="AJ104" s="33">
        <v>0</v>
      </c>
      <c r="AK104" s="33">
        <v>0</v>
      </c>
      <c r="AL104" s="33">
        <v>0</v>
      </c>
      <c r="AM104" s="33">
        <v>0</v>
      </c>
      <c r="AN104" s="120">
        <f>(Z104+AG104)/K104</f>
        <v>0.28000000000000003</v>
      </c>
      <c r="AO104" s="120">
        <f t="shared" si="39"/>
        <v>0.04</v>
      </c>
      <c r="AP104" s="27" t="s">
        <v>93</v>
      </c>
      <c r="AQ104" s="28" t="s">
        <v>85</v>
      </c>
      <c r="AR104" s="35" t="s">
        <v>82</v>
      </c>
      <c r="AS104" s="47" t="s">
        <v>87</v>
      </c>
      <c r="AT104" s="35" t="s">
        <v>86</v>
      </c>
      <c r="AU104" s="47" t="s">
        <v>140</v>
      </c>
      <c r="AV104" s="36">
        <v>0</v>
      </c>
      <c r="AW104" s="43"/>
      <c r="AX104" s="43">
        <v>2.6019999999999999</v>
      </c>
      <c r="AY104" s="43"/>
      <c r="AZ104" s="37"/>
      <c r="BA104" s="37"/>
      <c r="BB104" s="37"/>
      <c r="BC104" s="123">
        <f t="shared" si="26"/>
        <v>2.6019999999999999</v>
      </c>
      <c r="BD104" s="36" t="s">
        <v>111</v>
      </c>
      <c r="BE104" s="44"/>
      <c r="BF104" s="44"/>
      <c r="BG104" s="44"/>
      <c r="BH104" s="124">
        <f t="shared" si="27"/>
        <v>2.6019999999999999</v>
      </c>
      <c r="BI104" s="45">
        <f t="shared" si="40"/>
        <v>0.10407999999999999</v>
      </c>
      <c r="BJ104" s="39" t="s">
        <v>88</v>
      </c>
      <c r="BK104" s="136">
        <v>50</v>
      </c>
      <c r="BL104" s="137">
        <v>25</v>
      </c>
      <c r="BM104" s="137">
        <v>0</v>
      </c>
      <c r="BN104" s="137">
        <v>10</v>
      </c>
      <c r="BO104" s="137">
        <v>0</v>
      </c>
      <c r="BP104" s="137">
        <v>20</v>
      </c>
      <c r="BQ104" s="138">
        <f t="shared" si="28"/>
        <v>75</v>
      </c>
      <c r="BR104" s="138">
        <f t="shared" si="29"/>
        <v>10</v>
      </c>
      <c r="BS104" s="138">
        <f t="shared" si="30"/>
        <v>20</v>
      </c>
      <c r="BT104" s="138">
        <f t="shared" si="31"/>
        <v>105</v>
      </c>
      <c r="BU104" s="55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  <c r="DI104" s="8"/>
      <c r="DJ104" s="8"/>
    </row>
    <row r="105" spans="1:114" ht="12.75" hidden="1" customHeight="1">
      <c r="A105" s="24" t="s">
        <v>380</v>
      </c>
      <c r="B105" s="35" t="s">
        <v>381</v>
      </c>
      <c r="C105" s="35" t="s">
        <v>382</v>
      </c>
      <c r="D105" s="50" t="s">
        <v>313</v>
      </c>
      <c r="E105" s="28" t="s">
        <v>151</v>
      </c>
      <c r="F105" s="24" t="s">
        <v>108</v>
      </c>
      <c r="G105" s="47" t="s">
        <v>92</v>
      </c>
      <c r="H105" s="47" t="s">
        <v>92</v>
      </c>
      <c r="I105" s="31" t="s">
        <v>86</v>
      </c>
      <c r="J105" s="30" t="s">
        <v>87</v>
      </c>
      <c r="K105" s="112">
        <v>40</v>
      </c>
      <c r="L105" s="24">
        <v>28</v>
      </c>
      <c r="M105" s="24">
        <v>9</v>
      </c>
      <c r="N105" s="24">
        <v>3</v>
      </c>
      <c r="O105" s="106">
        <f t="shared" si="25"/>
        <v>196</v>
      </c>
      <c r="P105" s="24">
        <v>140</v>
      </c>
      <c r="Q105" s="24">
        <v>43</v>
      </c>
      <c r="R105" s="24">
        <v>13</v>
      </c>
      <c r="S105" s="106">
        <f>SUM(T105:Y105)</f>
        <v>28</v>
      </c>
      <c r="T105" s="24">
        <v>0</v>
      </c>
      <c r="U105" s="24">
        <v>12</v>
      </c>
      <c r="V105" s="24">
        <v>11</v>
      </c>
      <c r="W105" s="24">
        <v>5</v>
      </c>
      <c r="X105" s="24">
        <v>0</v>
      </c>
      <c r="Y105" s="24">
        <v>0</v>
      </c>
      <c r="Z105" s="106">
        <f t="shared" si="38"/>
        <v>9</v>
      </c>
      <c r="AA105" s="24">
        <v>0</v>
      </c>
      <c r="AB105" s="24">
        <v>6</v>
      </c>
      <c r="AC105" s="24">
        <v>2</v>
      </c>
      <c r="AD105" s="24">
        <v>0</v>
      </c>
      <c r="AE105" s="24">
        <v>1</v>
      </c>
      <c r="AF105" s="24">
        <v>0</v>
      </c>
      <c r="AG105" s="106">
        <f>SUM(AH105:AM105)</f>
        <v>3</v>
      </c>
      <c r="AH105" s="24">
        <v>0</v>
      </c>
      <c r="AI105" s="24">
        <v>2</v>
      </c>
      <c r="AJ105" s="24">
        <v>1</v>
      </c>
      <c r="AK105" s="24">
        <v>0</v>
      </c>
      <c r="AL105" s="24">
        <v>0</v>
      </c>
      <c r="AM105" s="24">
        <v>0</v>
      </c>
      <c r="AN105" s="120">
        <f>(Z105+AG105)/K105</f>
        <v>0.3</v>
      </c>
      <c r="AO105" s="120">
        <f t="shared" si="39"/>
        <v>7.4999999999999997E-2</v>
      </c>
      <c r="AP105" s="27" t="s">
        <v>93</v>
      </c>
      <c r="AQ105" s="27" t="s">
        <v>85</v>
      </c>
      <c r="AR105" s="58" t="s">
        <v>86</v>
      </c>
      <c r="AS105" s="30" t="s">
        <v>87</v>
      </c>
      <c r="AT105" s="35" t="s">
        <v>109</v>
      </c>
      <c r="AU105" s="47" t="s">
        <v>134</v>
      </c>
      <c r="AV105" s="36">
        <v>0</v>
      </c>
      <c r="AW105" s="43"/>
      <c r="AX105" s="43"/>
      <c r="AY105" s="36">
        <v>2</v>
      </c>
      <c r="AZ105" s="36">
        <v>2.1739999999999999</v>
      </c>
      <c r="BA105" s="37"/>
      <c r="BB105" s="37"/>
      <c r="BC105" s="123">
        <f t="shared" si="26"/>
        <v>4.1739999999999995</v>
      </c>
      <c r="BD105" s="24" t="s">
        <v>111</v>
      </c>
      <c r="BE105" s="44"/>
      <c r="BF105" s="44"/>
      <c r="BG105" s="67"/>
      <c r="BH105" s="124">
        <f t="shared" si="27"/>
        <v>4.1739999999999995</v>
      </c>
      <c r="BI105" s="45">
        <f t="shared" si="40"/>
        <v>0.10434999999999998</v>
      </c>
      <c r="BJ105" s="39" t="s">
        <v>102</v>
      </c>
      <c r="BK105" s="136">
        <v>50</v>
      </c>
      <c r="BL105" s="137">
        <v>45</v>
      </c>
      <c r="BM105" s="137">
        <v>50</v>
      </c>
      <c r="BN105" s="137">
        <v>10</v>
      </c>
      <c r="BO105" s="137">
        <v>20</v>
      </c>
      <c r="BP105" s="137">
        <v>20</v>
      </c>
      <c r="BQ105" s="138">
        <f t="shared" si="28"/>
        <v>95</v>
      </c>
      <c r="BR105" s="138">
        <f t="shared" si="29"/>
        <v>60</v>
      </c>
      <c r="BS105" s="138">
        <f t="shared" si="30"/>
        <v>40</v>
      </c>
      <c r="BT105" s="138">
        <f t="shared" si="31"/>
        <v>195</v>
      </c>
      <c r="BU105" s="55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8"/>
      <c r="DD105" s="8"/>
      <c r="DE105" s="8"/>
      <c r="DF105" s="8"/>
      <c r="DG105" s="8"/>
      <c r="DH105" s="8"/>
      <c r="DI105" s="8"/>
      <c r="DJ105" s="8"/>
    </row>
    <row r="106" spans="1:114" ht="12.75" hidden="1" customHeight="1">
      <c r="A106" s="25" t="s">
        <v>383</v>
      </c>
      <c r="B106" s="50" t="s">
        <v>144</v>
      </c>
      <c r="C106" s="29" t="s">
        <v>384</v>
      </c>
      <c r="D106" s="29" t="s">
        <v>150</v>
      </c>
      <c r="E106" s="28" t="s">
        <v>151</v>
      </c>
      <c r="F106" s="25" t="s">
        <v>79</v>
      </c>
      <c r="G106" s="27" t="s">
        <v>80</v>
      </c>
      <c r="H106" s="27" t="s">
        <v>385</v>
      </c>
      <c r="I106" s="47" t="s">
        <v>86</v>
      </c>
      <c r="J106" s="35" t="s">
        <v>121</v>
      </c>
      <c r="K106" s="112">
        <v>4</v>
      </c>
      <c r="L106" s="33">
        <v>2</v>
      </c>
      <c r="M106" s="33">
        <v>2</v>
      </c>
      <c r="N106" s="33">
        <v>0</v>
      </c>
      <c r="O106" s="106">
        <f t="shared" si="25"/>
        <v>16</v>
      </c>
      <c r="P106" s="33">
        <v>8</v>
      </c>
      <c r="Q106" s="33">
        <v>8</v>
      </c>
      <c r="R106" s="33">
        <v>0</v>
      </c>
      <c r="S106" s="106">
        <f>SUM(T106:W106)</f>
        <v>2</v>
      </c>
      <c r="T106" s="33">
        <v>0</v>
      </c>
      <c r="U106" s="33">
        <v>2</v>
      </c>
      <c r="V106" s="33">
        <v>0</v>
      </c>
      <c r="W106" s="33">
        <v>0</v>
      </c>
      <c r="X106" s="33">
        <v>0</v>
      </c>
      <c r="Y106" s="33">
        <v>0</v>
      </c>
      <c r="Z106" s="106">
        <f t="shared" si="38"/>
        <v>2</v>
      </c>
      <c r="AA106" s="33">
        <v>0</v>
      </c>
      <c r="AB106" s="33">
        <v>2</v>
      </c>
      <c r="AC106" s="33">
        <v>0</v>
      </c>
      <c r="AD106" s="33">
        <v>0</v>
      </c>
      <c r="AE106" s="33">
        <v>0</v>
      </c>
      <c r="AF106" s="33">
        <v>0</v>
      </c>
      <c r="AG106" s="106">
        <f>SUM(AH106:AJ106)</f>
        <v>0</v>
      </c>
      <c r="AH106" s="33">
        <v>0</v>
      </c>
      <c r="AI106" s="33">
        <v>0</v>
      </c>
      <c r="AJ106" s="33">
        <v>0</v>
      </c>
      <c r="AK106" s="33">
        <v>0</v>
      </c>
      <c r="AL106" s="33">
        <v>0</v>
      </c>
      <c r="AM106" s="33">
        <v>0</v>
      </c>
      <c r="AN106" s="120">
        <f>(M106+N106)/K106</f>
        <v>0.5</v>
      </c>
      <c r="AO106" s="120">
        <f t="shared" si="39"/>
        <v>0</v>
      </c>
      <c r="AP106" s="27" t="s">
        <v>93</v>
      </c>
      <c r="AQ106" s="27" t="s">
        <v>85</v>
      </c>
      <c r="AR106" s="47" t="s">
        <v>86</v>
      </c>
      <c r="AS106" s="35" t="s">
        <v>121</v>
      </c>
      <c r="AT106" s="47" t="s">
        <v>109</v>
      </c>
      <c r="AU106" s="35" t="s">
        <v>146</v>
      </c>
      <c r="AV106" s="36">
        <v>0</v>
      </c>
      <c r="AW106" s="43"/>
      <c r="AX106" s="43"/>
      <c r="AY106" s="43">
        <v>0.46800000000000003</v>
      </c>
      <c r="AZ106" s="37"/>
      <c r="BA106" s="37"/>
      <c r="BB106" s="37"/>
      <c r="BC106" s="123">
        <f t="shared" si="26"/>
        <v>0.46800000000000003</v>
      </c>
      <c r="BD106" s="36"/>
      <c r="BE106" s="44"/>
      <c r="BF106" s="44"/>
      <c r="BG106" s="44"/>
      <c r="BH106" s="124">
        <f t="shared" si="27"/>
        <v>0.46800000000000003</v>
      </c>
      <c r="BI106" s="45">
        <f t="shared" si="40"/>
        <v>0.11700000000000001</v>
      </c>
      <c r="BJ106" s="39" t="s">
        <v>102</v>
      </c>
      <c r="BK106" s="136">
        <v>50</v>
      </c>
      <c r="BL106" s="137">
        <v>25</v>
      </c>
      <c r="BM106" s="137">
        <v>10</v>
      </c>
      <c r="BN106" s="137">
        <v>70</v>
      </c>
      <c r="BO106" s="137">
        <v>0</v>
      </c>
      <c r="BP106" s="137">
        <v>20</v>
      </c>
      <c r="BQ106" s="138">
        <f t="shared" si="28"/>
        <v>75</v>
      </c>
      <c r="BR106" s="138">
        <f t="shared" si="29"/>
        <v>80</v>
      </c>
      <c r="BS106" s="138">
        <f t="shared" si="30"/>
        <v>20</v>
      </c>
      <c r="BT106" s="138">
        <f t="shared" si="31"/>
        <v>175</v>
      </c>
      <c r="BU106" s="27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  <c r="DJ106" s="8"/>
    </row>
    <row r="107" spans="1:114" ht="12" hidden="1" customHeight="1">
      <c r="A107" s="25" t="s">
        <v>386</v>
      </c>
      <c r="B107" s="50" t="s">
        <v>387</v>
      </c>
      <c r="C107" s="29" t="s">
        <v>388</v>
      </c>
      <c r="D107" s="29" t="s">
        <v>274</v>
      </c>
      <c r="E107" s="28" t="s">
        <v>118</v>
      </c>
      <c r="F107" s="25" t="s">
        <v>79</v>
      </c>
      <c r="G107" s="27" t="s">
        <v>91</v>
      </c>
      <c r="H107" s="27" t="s">
        <v>92</v>
      </c>
      <c r="I107" s="47" t="s">
        <v>214</v>
      </c>
      <c r="J107" s="35" t="s">
        <v>134</v>
      </c>
      <c r="K107" s="112">
        <v>34</v>
      </c>
      <c r="L107" s="33">
        <v>28</v>
      </c>
      <c r="M107" s="33">
        <v>5</v>
      </c>
      <c r="N107" s="33">
        <v>1</v>
      </c>
      <c r="O107" s="106">
        <f t="shared" si="25"/>
        <v>158</v>
      </c>
      <c r="P107" s="33">
        <v>130</v>
      </c>
      <c r="Q107" s="33">
        <v>24</v>
      </c>
      <c r="R107" s="33">
        <v>4</v>
      </c>
      <c r="S107" s="106">
        <f>SUM(T107:Y107)</f>
        <v>28</v>
      </c>
      <c r="T107" s="33">
        <v>0</v>
      </c>
      <c r="U107" s="33">
        <v>12</v>
      </c>
      <c r="V107" s="33">
        <v>14</v>
      </c>
      <c r="W107" s="33">
        <v>2</v>
      </c>
      <c r="X107" s="33">
        <v>0</v>
      </c>
      <c r="Y107" s="33">
        <v>0</v>
      </c>
      <c r="Z107" s="106">
        <f t="shared" si="38"/>
        <v>5</v>
      </c>
      <c r="AA107" s="33">
        <v>0</v>
      </c>
      <c r="AB107" s="33">
        <v>4</v>
      </c>
      <c r="AC107" s="33">
        <v>0</v>
      </c>
      <c r="AD107" s="33">
        <v>0</v>
      </c>
      <c r="AE107" s="33">
        <v>1</v>
      </c>
      <c r="AF107" s="33">
        <v>0</v>
      </c>
      <c r="AG107" s="106">
        <f>SUM(AH107:AM107)</f>
        <v>1</v>
      </c>
      <c r="AH107" s="33">
        <v>0</v>
      </c>
      <c r="AI107" s="33">
        <v>1</v>
      </c>
      <c r="AJ107" s="33">
        <v>0</v>
      </c>
      <c r="AK107" s="33">
        <v>0</v>
      </c>
      <c r="AL107" s="33">
        <v>0</v>
      </c>
      <c r="AM107" s="33">
        <v>0</v>
      </c>
      <c r="AN107" s="120">
        <f>(Z107+AG107)/K107</f>
        <v>0.17647058823529413</v>
      </c>
      <c r="AO107" s="120">
        <f t="shared" si="39"/>
        <v>2.9411764705882353E-2</v>
      </c>
      <c r="AP107" s="27" t="s">
        <v>93</v>
      </c>
      <c r="AQ107" s="27" t="s">
        <v>85</v>
      </c>
      <c r="AR107" s="47" t="s">
        <v>97</v>
      </c>
      <c r="AS107" s="35" t="s">
        <v>83</v>
      </c>
      <c r="AT107" s="47" t="s">
        <v>100</v>
      </c>
      <c r="AU107" s="35" t="s">
        <v>83</v>
      </c>
      <c r="AV107" s="36">
        <v>1.64518345</v>
      </c>
      <c r="AW107" s="43"/>
      <c r="AX107" s="43"/>
      <c r="AY107" s="43"/>
      <c r="AZ107" s="37"/>
      <c r="BA107" s="37"/>
      <c r="BB107" s="37"/>
      <c r="BC107" s="123">
        <f t="shared" si="26"/>
        <v>1.64518345</v>
      </c>
      <c r="BD107" s="36" t="s">
        <v>111</v>
      </c>
      <c r="BE107" s="44"/>
      <c r="BF107" s="44">
        <v>1.8</v>
      </c>
      <c r="BG107" s="44">
        <v>1.2999999999999999E-2</v>
      </c>
      <c r="BH107" s="124">
        <f t="shared" si="27"/>
        <v>3.4581834499999999</v>
      </c>
      <c r="BI107" s="45">
        <f t="shared" si="40"/>
        <v>0.10171127794117647</v>
      </c>
      <c r="BJ107" s="39" t="s">
        <v>88</v>
      </c>
      <c r="BK107" s="136">
        <v>20</v>
      </c>
      <c r="BL107" s="137">
        <v>15</v>
      </c>
      <c r="BM107" s="137">
        <v>30</v>
      </c>
      <c r="BN107" s="137">
        <v>70</v>
      </c>
      <c r="BO107" s="137">
        <v>0</v>
      </c>
      <c r="BP107" s="137">
        <v>10</v>
      </c>
      <c r="BQ107" s="138">
        <f t="shared" si="28"/>
        <v>35</v>
      </c>
      <c r="BR107" s="138">
        <f t="shared" si="29"/>
        <v>100</v>
      </c>
      <c r="BS107" s="138">
        <f t="shared" si="30"/>
        <v>10</v>
      </c>
      <c r="BT107" s="138">
        <f t="shared" si="31"/>
        <v>145</v>
      </c>
      <c r="BU107" s="27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8"/>
      <c r="DD107" s="8"/>
      <c r="DE107" s="8"/>
      <c r="DF107" s="8"/>
      <c r="DG107" s="8"/>
      <c r="DH107" s="8"/>
      <c r="DI107" s="8"/>
      <c r="DJ107" s="8"/>
    </row>
    <row r="108" spans="1:114" ht="12.75" hidden="1" customHeight="1">
      <c r="A108" s="26" t="s">
        <v>389</v>
      </c>
      <c r="B108" s="29" t="s">
        <v>390</v>
      </c>
      <c r="C108" s="29" t="s">
        <v>391</v>
      </c>
      <c r="D108" s="29" t="s">
        <v>106</v>
      </c>
      <c r="E108" s="28" t="s">
        <v>107</v>
      </c>
      <c r="F108" s="25" t="s">
        <v>79</v>
      </c>
      <c r="G108" s="27" t="s">
        <v>80</v>
      </c>
      <c r="H108" s="27" t="s">
        <v>81</v>
      </c>
      <c r="I108" s="56" t="s">
        <v>82</v>
      </c>
      <c r="J108" s="28" t="s">
        <v>135</v>
      </c>
      <c r="K108" s="113">
        <v>6</v>
      </c>
      <c r="L108" s="33">
        <v>6</v>
      </c>
      <c r="M108" s="33">
        <v>0</v>
      </c>
      <c r="N108" s="33">
        <v>0</v>
      </c>
      <c r="O108" s="106">
        <v>26</v>
      </c>
      <c r="P108" s="33">
        <v>24</v>
      </c>
      <c r="Q108" s="33">
        <v>0</v>
      </c>
      <c r="R108" s="33">
        <v>0</v>
      </c>
      <c r="S108" s="106">
        <f>SUM(T108:Y108)</f>
        <v>6</v>
      </c>
      <c r="T108" s="33">
        <v>0</v>
      </c>
      <c r="U108" s="33">
        <v>4</v>
      </c>
      <c r="V108" s="33">
        <v>2</v>
      </c>
      <c r="W108" s="33">
        <v>0</v>
      </c>
      <c r="X108" s="33">
        <v>0</v>
      </c>
      <c r="Y108" s="33">
        <v>0</v>
      </c>
      <c r="Z108" s="106">
        <f t="shared" si="38"/>
        <v>0</v>
      </c>
      <c r="AA108" s="33">
        <v>0</v>
      </c>
      <c r="AB108" s="33">
        <v>0</v>
      </c>
      <c r="AC108" s="33">
        <v>0</v>
      </c>
      <c r="AD108" s="33">
        <v>0</v>
      </c>
      <c r="AE108" s="33">
        <v>0</v>
      </c>
      <c r="AF108" s="33">
        <v>0</v>
      </c>
      <c r="AG108" s="106">
        <f>SUM(AH108:AM108)</f>
        <v>0</v>
      </c>
      <c r="AH108" s="33">
        <v>0</v>
      </c>
      <c r="AI108" s="33">
        <v>0</v>
      </c>
      <c r="AJ108" s="33">
        <v>0</v>
      </c>
      <c r="AK108" s="33">
        <v>0</v>
      </c>
      <c r="AL108" s="33">
        <v>0</v>
      </c>
      <c r="AM108" s="33">
        <v>0</v>
      </c>
      <c r="AN108" s="120">
        <f>(Z108+AG108)/K108</f>
        <v>0</v>
      </c>
      <c r="AO108" s="120">
        <f t="shared" si="39"/>
        <v>0</v>
      </c>
      <c r="AP108" s="27" t="s">
        <v>84</v>
      </c>
      <c r="AQ108" s="27" t="s">
        <v>85</v>
      </c>
      <c r="AR108" s="27" t="s">
        <v>82</v>
      </c>
      <c r="AS108" s="27" t="s">
        <v>135</v>
      </c>
      <c r="AT108" s="27" t="s">
        <v>86</v>
      </c>
      <c r="AU108" s="27" t="s">
        <v>135</v>
      </c>
      <c r="AV108" s="36">
        <v>0</v>
      </c>
      <c r="AW108" s="36"/>
      <c r="AX108" s="36">
        <v>0.70199999999999996</v>
      </c>
      <c r="AY108" s="37"/>
      <c r="AZ108" s="37"/>
      <c r="BA108" s="37"/>
      <c r="BB108" s="37"/>
      <c r="BC108" s="123">
        <f t="shared" si="26"/>
        <v>0.70199999999999996</v>
      </c>
      <c r="BD108" s="36" t="s">
        <v>111</v>
      </c>
      <c r="BE108" s="49"/>
      <c r="BF108" s="49"/>
      <c r="BG108" s="49"/>
      <c r="BH108" s="124">
        <f t="shared" si="27"/>
        <v>0.70199999999999996</v>
      </c>
      <c r="BI108" s="45">
        <f t="shared" si="40"/>
        <v>0.11699999999999999</v>
      </c>
      <c r="BJ108" s="39" t="s">
        <v>88</v>
      </c>
      <c r="BK108" s="136">
        <v>30</v>
      </c>
      <c r="BL108" s="137">
        <v>35</v>
      </c>
      <c r="BM108" s="137">
        <v>0</v>
      </c>
      <c r="BN108" s="137">
        <v>70</v>
      </c>
      <c r="BO108" s="137">
        <v>0</v>
      </c>
      <c r="BP108" s="137">
        <v>20</v>
      </c>
      <c r="BQ108" s="138">
        <f t="shared" si="28"/>
        <v>65</v>
      </c>
      <c r="BR108" s="138">
        <f t="shared" si="29"/>
        <v>70</v>
      </c>
      <c r="BS108" s="138">
        <f t="shared" si="30"/>
        <v>20</v>
      </c>
      <c r="BT108" s="138">
        <f t="shared" si="31"/>
        <v>155</v>
      </c>
      <c r="BU108" s="27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8"/>
      <c r="DD108" s="8"/>
      <c r="DE108" s="8"/>
      <c r="DF108" s="8"/>
      <c r="DG108" s="8"/>
      <c r="DH108" s="8"/>
      <c r="DI108" s="8"/>
      <c r="DJ108" s="8"/>
    </row>
    <row r="109" spans="1:114" ht="12.75" hidden="1" customHeight="1">
      <c r="A109" s="24" t="s">
        <v>392</v>
      </c>
      <c r="B109" s="29" t="s">
        <v>393</v>
      </c>
      <c r="C109" s="30" t="s">
        <v>394</v>
      </c>
      <c r="D109" s="29" t="s">
        <v>77</v>
      </c>
      <c r="E109" s="28" t="s">
        <v>78</v>
      </c>
      <c r="F109" s="24" t="s">
        <v>108</v>
      </c>
      <c r="G109" s="29" t="s">
        <v>395</v>
      </c>
      <c r="H109" s="29" t="s">
        <v>395</v>
      </c>
      <c r="I109" s="76" t="s">
        <v>109</v>
      </c>
      <c r="J109" s="30" t="s">
        <v>87</v>
      </c>
      <c r="K109" s="106">
        <v>38</v>
      </c>
      <c r="L109" s="72">
        <v>27</v>
      </c>
      <c r="M109" s="72">
        <v>9</v>
      </c>
      <c r="N109" s="72">
        <v>2</v>
      </c>
      <c r="O109" s="106">
        <f t="shared" ref="O109:O121" si="41">SUM(P109:R109)</f>
        <v>173</v>
      </c>
      <c r="P109" s="72">
        <v>125</v>
      </c>
      <c r="Q109" s="72">
        <v>40</v>
      </c>
      <c r="R109" s="72">
        <v>8</v>
      </c>
      <c r="S109" s="106">
        <f>SUM(T109:Y109)</f>
        <v>27</v>
      </c>
      <c r="T109" s="72">
        <v>0</v>
      </c>
      <c r="U109" s="72">
        <v>13</v>
      </c>
      <c r="V109" s="72">
        <v>12</v>
      </c>
      <c r="W109" s="72">
        <v>2</v>
      </c>
      <c r="X109" s="72">
        <v>0</v>
      </c>
      <c r="Y109" s="72">
        <v>0</v>
      </c>
      <c r="Z109" s="106">
        <f t="shared" si="38"/>
        <v>9</v>
      </c>
      <c r="AA109" s="72">
        <v>0</v>
      </c>
      <c r="AB109" s="72">
        <v>9</v>
      </c>
      <c r="AC109" s="72">
        <v>0</v>
      </c>
      <c r="AD109" s="72">
        <v>0</v>
      </c>
      <c r="AE109" s="72">
        <v>0</v>
      </c>
      <c r="AF109" s="72">
        <v>0</v>
      </c>
      <c r="AG109" s="106">
        <f>SUM(AH109:AM109)</f>
        <v>2</v>
      </c>
      <c r="AH109" s="72">
        <v>0</v>
      </c>
      <c r="AI109" s="72">
        <v>2</v>
      </c>
      <c r="AJ109" s="72">
        <v>0</v>
      </c>
      <c r="AK109" s="72">
        <v>0</v>
      </c>
      <c r="AL109" s="72">
        <v>0</v>
      </c>
      <c r="AM109" s="72">
        <v>0</v>
      </c>
      <c r="AN109" s="120">
        <f>(M109+N109)/K109</f>
        <v>0.28947368421052633</v>
      </c>
      <c r="AO109" s="120">
        <f t="shared" si="39"/>
        <v>5.2631578947368418E-2</v>
      </c>
      <c r="AP109" s="27" t="s">
        <v>93</v>
      </c>
      <c r="AQ109" s="29" t="s">
        <v>85</v>
      </c>
      <c r="AR109" s="29" t="s">
        <v>109</v>
      </c>
      <c r="AS109" s="30" t="s">
        <v>87</v>
      </c>
      <c r="AT109" s="29" t="s">
        <v>94</v>
      </c>
      <c r="AU109" s="30" t="s">
        <v>98</v>
      </c>
      <c r="AV109" s="36">
        <v>0</v>
      </c>
      <c r="AW109" s="36"/>
      <c r="AX109" s="37"/>
      <c r="AY109" s="36"/>
      <c r="AZ109" s="36">
        <v>0.2</v>
      </c>
      <c r="BA109" s="36">
        <v>3.524</v>
      </c>
      <c r="BB109" s="36"/>
      <c r="BC109" s="123">
        <f t="shared" si="26"/>
        <v>3.7240000000000002</v>
      </c>
      <c r="BD109" s="24"/>
      <c r="BE109" s="24"/>
      <c r="BF109" s="24"/>
      <c r="BG109" s="24"/>
      <c r="BH109" s="124">
        <f t="shared" si="27"/>
        <v>3.7240000000000002</v>
      </c>
      <c r="BI109" s="45">
        <f t="shared" si="40"/>
        <v>9.8000000000000004E-2</v>
      </c>
      <c r="BJ109" s="39" t="s">
        <v>88</v>
      </c>
      <c r="BK109" s="136">
        <v>40</v>
      </c>
      <c r="BL109" s="137">
        <v>20</v>
      </c>
      <c r="BM109" s="137">
        <v>50</v>
      </c>
      <c r="BN109" s="137">
        <v>30</v>
      </c>
      <c r="BO109" s="137">
        <v>0</v>
      </c>
      <c r="BP109" s="137">
        <v>20</v>
      </c>
      <c r="BQ109" s="138">
        <f t="shared" si="28"/>
        <v>60</v>
      </c>
      <c r="BR109" s="138">
        <f t="shared" si="29"/>
        <v>80</v>
      </c>
      <c r="BS109" s="138">
        <f t="shared" si="30"/>
        <v>20</v>
      </c>
      <c r="BT109" s="138">
        <f t="shared" si="31"/>
        <v>160</v>
      </c>
      <c r="BU109" s="30"/>
      <c r="BV109" s="77"/>
      <c r="BW109" s="77"/>
      <c r="BX109" s="77"/>
      <c r="BY109" s="77"/>
      <c r="BZ109" s="77"/>
      <c r="CA109" s="77"/>
      <c r="CB109" s="77"/>
      <c r="CC109" s="77"/>
      <c r="CD109" s="77"/>
      <c r="CE109" s="77"/>
      <c r="CF109" s="77"/>
      <c r="CG109" s="77"/>
      <c r="CH109" s="77"/>
      <c r="CI109" s="77"/>
      <c r="CJ109" s="77"/>
      <c r="CK109" s="77"/>
      <c r="CL109" s="77"/>
      <c r="CM109" s="77"/>
      <c r="CN109" s="77"/>
      <c r="CO109" s="77"/>
      <c r="CP109" s="77"/>
      <c r="CQ109" s="77"/>
      <c r="CR109" s="77"/>
      <c r="CS109" s="77"/>
      <c r="CT109" s="77"/>
      <c r="CU109" s="77"/>
      <c r="CV109" s="77"/>
      <c r="CW109" s="77"/>
      <c r="CX109" s="77"/>
      <c r="CY109" s="77"/>
      <c r="CZ109" s="77"/>
      <c r="DA109" s="77"/>
      <c r="DB109" s="77"/>
      <c r="DC109" s="77"/>
      <c r="DD109" s="77"/>
      <c r="DE109" s="77"/>
      <c r="DF109" s="77"/>
      <c r="DG109" s="77"/>
      <c r="DH109" s="77"/>
      <c r="DI109" s="77"/>
      <c r="DJ109" s="77"/>
    </row>
    <row r="110" spans="1:114" ht="12.75" hidden="1" customHeight="1">
      <c r="A110" s="26" t="s">
        <v>396</v>
      </c>
      <c r="B110" s="30" t="s">
        <v>397</v>
      </c>
      <c r="C110" s="30" t="s">
        <v>394</v>
      </c>
      <c r="D110" s="30" t="s">
        <v>77</v>
      </c>
      <c r="E110" s="28" t="s">
        <v>78</v>
      </c>
      <c r="F110" s="25" t="s">
        <v>79</v>
      </c>
      <c r="G110" s="30" t="s">
        <v>80</v>
      </c>
      <c r="H110" s="30" t="s">
        <v>81</v>
      </c>
      <c r="I110" s="30" t="s">
        <v>94</v>
      </c>
      <c r="J110" s="28" t="s">
        <v>146</v>
      </c>
      <c r="K110" s="106">
        <v>0</v>
      </c>
      <c r="L110" s="33">
        <v>6</v>
      </c>
      <c r="M110" s="33">
        <v>0</v>
      </c>
      <c r="N110" s="33">
        <v>0</v>
      </c>
      <c r="O110" s="106">
        <f t="shared" si="41"/>
        <v>24</v>
      </c>
      <c r="P110" s="33">
        <v>24</v>
      </c>
      <c r="Q110" s="33">
        <v>0</v>
      </c>
      <c r="R110" s="33">
        <v>0</v>
      </c>
      <c r="S110" s="106">
        <v>0</v>
      </c>
      <c r="T110" s="33">
        <v>0</v>
      </c>
      <c r="U110" s="33">
        <v>6</v>
      </c>
      <c r="V110" s="33">
        <v>0</v>
      </c>
      <c r="W110" s="33">
        <v>0</v>
      </c>
      <c r="X110" s="33">
        <v>0</v>
      </c>
      <c r="Y110" s="33">
        <v>0</v>
      </c>
      <c r="Z110" s="106">
        <v>0</v>
      </c>
      <c r="AA110" s="33">
        <v>0</v>
      </c>
      <c r="AB110" s="33">
        <v>0</v>
      </c>
      <c r="AC110" s="33">
        <v>0</v>
      </c>
      <c r="AD110" s="33">
        <v>0</v>
      </c>
      <c r="AE110" s="33">
        <v>0</v>
      </c>
      <c r="AF110" s="33">
        <v>0</v>
      </c>
      <c r="AG110" s="106">
        <v>0</v>
      </c>
      <c r="AH110" s="33">
        <v>0</v>
      </c>
      <c r="AI110" s="33">
        <v>0</v>
      </c>
      <c r="AJ110" s="33">
        <v>0</v>
      </c>
      <c r="AK110" s="33">
        <v>0</v>
      </c>
      <c r="AL110" s="33">
        <v>0</v>
      </c>
      <c r="AM110" s="33">
        <v>0</v>
      </c>
      <c r="AN110" s="120">
        <f>(M110+N110)/BV110</f>
        <v>0</v>
      </c>
      <c r="AO110" s="120">
        <f>N110/BV110</f>
        <v>0</v>
      </c>
      <c r="AP110" s="27" t="s">
        <v>84</v>
      </c>
      <c r="AQ110" s="27" t="s">
        <v>85</v>
      </c>
      <c r="AR110" s="30" t="s">
        <v>94</v>
      </c>
      <c r="AS110" s="30" t="s">
        <v>146</v>
      </c>
      <c r="AT110" s="30" t="s">
        <v>120</v>
      </c>
      <c r="AU110" s="27" t="s">
        <v>119</v>
      </c>
      <c r="AV110" s="36">
        <v>0</v>
      </c>
      <c r="AW110" s="43"/>
      <c r="AX110" s="43"/>
      <c r="AY110" s="43"/>
      <c r="AZ110" s="37"/>
      <c r="BA110" s="36">
        <v>0.54</v>
      </c>
      <c r="BB110" s="37"/>
      <c r="BC110" s="123">
        <f t="shared" si="26"/>
        <v>0.54</v>
      </c>
      <c r="BD110" s="43"/>
      <c r="BE110" s="44"/>
      <c r="BF110" s="44"/>
      <c r="BG110" s="44"/>
      <c r="BH110" s="124">
        <f t="shared" si="27"/>
        <v>0.54</v>
      </c>
      <c r="BI110" s="45">
        <f>BH110/BV110</f>
        <v>9.0000000000000011E-2</v>
      </c>
      <c r="BJ110" s="39" t="s">
        <v>122</v>
      </c>
      <c r="BK110" s="136">
        <v>40</v>
      </c>
      <c r="BL110" s="137">
        <v>20</v>
      </c>
      <c r="BM110" s="137">
        <v>10</v>
      </c>
      <c r="BN110" s="137">
        <v>10</v>
      </c>
      <c r="BO110" s="137">
        <v>0</v>
      </c>
      <c r="BP110" s="137">
        <v>10</v>
      </c>
      <c r="BQ110" s="138">
        <f t="shared" si="28"/>
        <v>60</v>
      </c>
      <c r="BR110" s="138">
        <f t="shared" si="29"/>
        <v>20</v>
      </c>
      <c r="BS110" s="138">
        <f t="shared" si="30"/>
        <v>10</v>
      </c>
      <c r="BT110" s="138">
        <f t="shared" si="31"/>
        <v>90</v>
      </c>
      <c r="BU110" s="27" t="s">
        <v>184</v>
      </c>
      <c r="BV110" s="202">
        <v>6</v>
      </c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8"/>
      <c r="DD110" s="8"/>
      <c r="DE110" s="8"/>
      <c r="DF110" s="8"/>
      <c r="DG110" s="8"/>
      <c r="DH110" s="8"/>
      <c r="DI110" s="8"/>
      <c r="DJ110" s="8"/>
    </row>
    <row r="111" spans="1:114" ht="12.75" hidden="1" customHeight="1">
      <c r="A111" s="26" t="s">
        <v>398</v>
      </c>
      <c r="B111" s="58" t="s">
        <v>399</v>
      </c>
      <c r="C111" s="58" t="s">
        <v>394</v>
      </c>
      <c r="D111" s="58" t="s">
        <v>77</v>
      </c>
      <c r="E111" s="28" t="s">
        <v>78</v>
      </c>
      <c r="F111" s="26" t="s">
        <v>108</v>
      </c>
      <c r="G111" s="47" t="s">
        <v>92</v>
      </c>
      <c r="H111" s="47" t="s">
        <v>92</v>
      </c>
      <c r="I111" s="47" t="s">
        <v>100</v>
      </c>
      <c r="J111" s="47" t="s">
        <v>87</v>
      </c>
      <c r="K111" s="112">
        <v>30</v>
      </c>
      <c r="L111" s="54">
        <v>24</v>
      </c>
      <c r="M111" s="54">
        <v>4</v>
      </c>
      <c r="N111" s="53">
        <v>2</v>
      </c>
      <c r="O111" s="106">
        <f t="shared" si="41"/>
        <v>158</v>
      </c>
      <c r="P111" s="53">
        <v>122</v>
      </c>
      <c r="Q111" s="53">
        <v>28</v>
      </c>
      <c r="R111" s="53">
        <v>8</v>
      </c>
      <c r="S111" s="106">
        <f>SUM(T111:Y111)</f>
        <v>24</v>
      </c>
      <c r="T111" s="53">
        <v>0</v>
      </c>
      <c r="U111" s="53">
        <v>4</v>
      </c>
      <c r="V111" s="53">
        <v>8</v>
      </c>
      <c r="W111" s="53">
        <v>12</v>
      </c>
      <c r="X111" s="53">
        <v>0</v>
      </c>
      <c r="Y111" s="53">
        <v>0</v>
      </c>
      <c r="Z111" s="106">
        <f>SUM(AA111:AF111)</f>
        <v>4</v>
      </c>
      <c r="AA111" s="53">
        <v>0</v>
      </c>
      <c r="AB111" s="53">
        <v>0</v>
      </c>
      <c r="AC111" s="53">
        <v>0</v>
      </c>
      <c r="AD111" s="53">
        <v>4</v>
      </c>
      <c r="AE111" s="53">
        <v>0</v>
      </c>
      <c r="AF111" s="53">
        <v>0</v>
      </c>
      <c r="AG111" s="106">
        <f>SUM(AH111:AM111)</f>
        <v>2</v>
      </c>
      <c r="AH111" s="53">
        <v>0</v>
      </c>
      <c r="AI111" s="53">
        <v>2</v>
      </c>
      <c r="AJ111" s="53">
        <v>0</v>
      </c>
      <c r="AK111" s="53">
        <v>0</v>
      </c>
      <c r="AL111" s="53">
        <v>0</v>
      </c>
      <c r="AM111" s="53">
        <v>0</v>
      </c>
      <c r="AN111" s="122">
        <f>(Z111+AG111)/K111</f>
        <v>0.2</v>
      </c>
      <c r="AO111" s="120">
        <f>N111/K111</f>
        <v>6.6666666666666666E-2</v>
      </c>
      <c r="AP111" s="27" t="s">
        <v>93</v>
      </c>
      <c r="AQ111" s="47" t="s">
        <v>85</v>
      </c>
      <c r="AR111" s="47" t="s">
        <v>100</v>
      </c>
      <c r="AS111" s="47" t="s">
        <v>87</v>
      </c>
      <c r="AT111" s="47" t="s">
        <v>82</v>
      </c>
      <c r="AU111" s="58" t="s">
        <v>400</v>
      </c>
      <c r="AV111" s="36">
        <v>0.41</v>
      </c>
      <c r="AW111" s="43">
        <v>1</v>
      </c>
      <c r="AX111" s="43">
        <v>1.2205900000000001</v>
      </c>
      <c r="AY111" s="43"/>
      <c r="AZ111" s="37"/>
      <c r="BA111" s="37"/>
      <c r="BB111" s="37"/>
      <c r="BC111" s="123">
        <f t="shared" si="26"/>
        <v>2.6305899999999998</v>
      </c>
      <c r="BD111" s="43" t="s">
        <v>111</v>
      </c>
      <c r="BE111" s="44"/>
      <c r="BF111" s="44">
        <v>0.5</v>
      </c>
      <c r="BG111" s="44"/>
      <c r="BH111" s="124">
        <f t="shared" si="27"/>
        <v>3.1305899999999998</v>
      </c>
      <c r="BI111" s="45">
        <f>BH111/K111</f>
        <v>0.10435299999999999</v>
      </c>
      <c r="BJ111" s="39" t="s">
        <v>102</v>
      </c>
      <c r="BK111" s="136">
        <v>40</v>
      </c>
      <c r="BL111" s="137">
        <v>20</v>
      </c>
      <c r="BM111" s="137">
        <v>50</v>
      </c>
      <c r="BN111" s="137">
        <v>30</v>
      </c>
      <c r="BO111" s="137">
        <v>0</v>
      </c>
      <c r="BP111" s="137">
        <v>30</v>
      </c>
      <c r="BQ111" s="138">
        <f t="shared" si="28"/>
        <v>60</v>
      </c>
      <c r="BR111" s="138">
        <f t="shared" si="29"/>
        <v>80</v>
      </c>
      <c r="BS111" s="138">
        <f t="shared" si="30"/>
        <v>30</v>
      </c>
      <c r="BT111" s="138">
        <f t="shared" si="31"/>
        <v>170</v>
      </c>
      <c r="BU111" s="35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</row>
    <row r="112" spans="1:114" ht="12.75" hidden="1" customHeight="1">
      <c r="A112" s="24" t="s">
        <v>401</v>
      </c>
      <c r="B112" s="29" t="s">
        <v>402</v>
      </c>
      <c r="C112" s="30" t="s">
        <v>394</v>
      </c>
      <c r="D112" s="29" t="s">
        <v>77</v>
      </c>
      <c r="E112" s="28" t="s">
        <v>78</v>
      </c>
      <c r="F112" s="24" t="s">
        <v>79</v>
      </c>
      <c r="G112" s="29" t="s">
        <v>91</v>
      </c>
      <c r="H112" s="29" t="s">
        <v>92</v>
      </c>
      <c r="I112" s="76" t="s">
        <v>100</v>
      </c>
      <c r="J112" s="30" t="s">
        <v>87</v>
      </c>
      <c r="K112" s="106">
        <v>36</v>
      </c>
      <c r="L112" s="72">
        <v>24</v>
      </c>
      <c r="M112" s="72">
        <v>10</v>
      </c>
      <c r="N112" s="72">
        <v>2</v>
      </c>
      <c r="O112" s="107">
        <f t="shared" si="41"/>
        <v>166</v>
      </c>
      <c r="P112" s="72">
        <v>112</v>
      </c>
      <c r="Q112" s="72">
        <v>46</v>
      </c>
      <c r="R112" s="72">
        <v>8</v>
      </c>
      <c r="S112" s="107">
        <f>SUM(T112:Y112)</f>
        <v>24</v>
      </c>
      <c r="T112" s="72">
        <v>0</v>
      </c>
      <c r="U112" s="72">
        <v>12</v>
      </c>
      <c r="V112" s="72">
        <v>8</v>
      </c>
      <c r="W112" s="72">
        <v>4</v>
      </c>
      <c r="X112" s="72">
        <v>0</v>
      </c>
      <c r="Y112" s="72">
        <v>0</v>
      </c>
      <c r="Z112" s="107">
        <f>SUM(AA112:AF112)</f>
        <v>10</v>
      </c>
      <c r="AA112" s="72">
        <v>0</v>
      </c>
      <c r="AB112" s="72">
        <v>8</v>
      </c>
      <c r="AC112" s="72">
        <v>0</v>
      </c>
      <c r="AD112" s="72">
        <v>0</v>
      </c>
      <c r="AE112" s="72">
        <v>2</v>
      </c>
      <c r="AF112" s="72">
        <v>0</v>
      </c>
      <c r="AG112" s="107">
        <f>SUM(AH112:AM112)</f>
        <v>2</v>
      </c>
      <c r="AH112" s="72">
        <v>0</v>
      </c>
      <c r="AI112" s="72">
        <v>2</v>
      </c>
      <c r="AJ112" s="72">
        <v>0</v>
      </c>
      <c r="AK112" s="72">
        <v>0</v>
      </c>
      <c r="AL112" s="72">
        <v>0</v>
      </c>
      <c r="AM112" s="72">
        <v>0</v>
      </c>
      <c r="AN112" s="120">
        <f>(Z112+AG112)/K112</f>
        <v>0.33333333333333331</v>
      </c>
      <c r="AO112" s="120">
        <f>N112/K112</f>
        <v>5.5555555555555552E-2</v>
      </c>
      <c r="AP112" s="27" t="s">
        <v>93</v>
      </c>
      <c r="AQ112" s="29" t="s">
        <v>85</v>
      </c>
      <c r="AR112" s="29" t="s">
        <v>100</v>
      </c>
      <c r="AS112" s="30" t="s">
        <v>87</v>
      </c>
      <c r="AT112" s="29" t="s">
        <v>82</v>
      </c>
      <c r="AU112" s="30" t="s">
        <v>98</v>
      </c>
      <c r="AV112" s="36">
        <v>0</v>
      </c>
      <c r="AW112" s="36">
        <v>2</v>
      </c>
      <c r="AX112" s="36">
        <v>1.5436489200000001</v>
      </c>
      <c r="AY112" s="36"/>
      <c r="AZ112" s="37"/>
      <c r="BA112" s="37"/>
      <c r="BB112" s="37"/>
      <c r="BC112" s="123">
        <f t="shared" si="26"/>
        <v>3.5436489199999999</v>
      </c>
      <c r="BD112" s="24"/>
      <c r="BE112" s="24"/>
      <c r="BF112" s="44">
        <v>0.6</v>
      </c>
      <c r="BG112" s="24"/>
      <c r="BH112" s="124">
        <f t="shared" si="27"/>
        <v>4.1436489199999995</v>
      </c>
      <c r="BI112" s="45">
        <f>BH112/K112</f>
        <v>0.11510135888888888</v>
      </c>
      <c r="BJ112" s="39" t="s">
        <v>102</v>
      </c>
      <c r="BK112" s="136">
        <v>40</v>
      </c>
      <c r="BL112" s="137">
        <v>20</v>
      </c>
      <c r="BM112" s="137">
        <v>30</v>
      </c>
      <c r="BN112" s="137">
        <v>70</v>
      </c>
      <c r="BO112" s="137">
        <v>0</v>
      </c>
      <c r="BP112" s="137">
        <v>20</v>
      </c>
      <c r="BQ112" s="138">
        <f t="shared" si="28"/>
        <v>60</v>
      </c>
      <c r="BR112" s="138">
        <f t="shared" si="29"/>
        <v>100</v>
      </c>
      <c r="BS112" s="138">
        <f t="shared" si="30"/>
        <v>20</v>
      </c>
      <c r="BT112" s="138">
        <f t="shared" si="31"/>
        <v>180</v>
      </c>
      <c r="BU112" s="27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</row>
    <row r="113" spans="1:114" ht="12" hidden="1" customHeight="1">
      <c r="A113" s="24" t="s">
        <v>403</v>
      </c>
      <c r="B113" s="29" t="s">
        <v>404</v>
      </c>
      <c r="C113" s="30" t="s">
        <v>394</v>
      </c>
      <c r="D113" s="29" t="s">
        <v>77</v>
      </c>
      <c r="E113" s="28" t="s">
        <v>78</v>
      </c>
      <c r="F113" s="24" t="s">
        <v>108</v>
      </c>
      <c r="G113" s="29" t="s">
        <v>395</v>
      </c>
      <c r="H113" s="29" t="s">
        <v>395</v>
      </c>
      <c r="I113" s="76" t="s">
        <v>109</v>
      </c>
      <c r="J113" s="30" t="s">
        <v>140</v>
      </c>
      <c r="K113" s="106">
        <v>25</v>
      </c>
      <c r="L113" s="72">
        <v>18</v>
      </c>
      <c r="M113" s="72">
        <v>6</v>
      </c>
      <c r="N113" s="72">
        <v>1</v>
      </c>
      <c r="O113" s="106">
        <f t="shared" si="41"/>
        <v>113</v>
      </c>
      <c r="P113" s="72">
        <v>83</v>
      </c>
      <c r="Q113" s="72">
        <v>26</v>
      </c>
      <c r="R113" s="72">
        <v>4</v>
      </c>
      <c r="S113" s="106">
        <f>SUM(T113:Y113)</f>
        <v>18</v>
      </c>
      <c r="T113" s="72">
        <v>0</v>
      </c>
      <c r="U113" s="72">
        <v>8</v>
      </c>
      <c r="V113" s="72">
        <v>8</v>
      </c>
      <c r="W113" s="72">
        <v>2</v>
      </c>
      <c r="X113" s="72">
        <v>0</v>
      </c>
      <c r="Y113" s="72">
        <v>0</v>
      </c>
      <c r="Z113" s="106">
        <f>SUM(AA113:AF113)</f>
        <v>6</v>
      </c>
      <c r="AA113" s="72">
        <v>0</v>
      </c>
      <c r="AB113" s="72">
        <v>6</v>
      </c>
      <c r="AC113" s="72">
        <v>0</v>
      </c>
      <c r="AD113" s="72">
        <v>0</v>
      </c>
      <c r="AE113" s="72">
        <v>0</v>
      </c>
      <c r="AF113" s="72">
        <v>0</v>
      </c>
      <c r="AG113" s="106">
        <f>SUM(AH113:AM113)</f>
        <v>1</v>
      </c>
      <c r="AH113" s="72">
        <v>0</v>
      </c>
      <c r="AI113" s="72">
        <v>1</v>
      </c>
      <c r="AJ113" s="72">
        <v>0</v>
      </c>
      <c r="AK113" s="72">
        <v>0</v>
      </c>
      <c r="AL113" s="72">
        <v>0</v>
      </c>
      <c r="AM113" s="72">
        <v>0</v>
      </c>
      <c r="AN113" s="120">
        <f>(M113+N113)/K113</f>
        <v>0.28000000000000003</v>
      </c>
      <c r="AO113" s="120">
        <f>N113/K113</f>
        <v>0.04</v>
      </c>
      <c r="AP113" s="27" t="s">
        <v>93</v>
      </c>
      <c r="AQ113" s="29" t="s">
        <v>85</v>
      </c>
      <c r="AR113" s="29" t="s">
        <v>109</v>
      </c>
      <c r="AS113" s="30" t="s">
        <v>101</v>
      </c>
      <c r="AT113" s="29" t="s">
        <v>94</v>
      </c>
      <c r="AU113" s="30" t="s">
        <v>101</v>
      </c>
      <c r="AV113" s="36">
        <v>0</v>
      </c>
      <c r="AW113" s="36"/>
      <c r="AX113" s="36"/>
      <c r="AY113" s="36"/>
      <c r="AZ113" s="36">
        <v>0.3</v>
      </c>
      <c r="BA113" s="36">
        <v>2.15</v>
      </c>
      <c r="BB113" s="36"/>
      <c r="BC113" s="123">
        <f t="shared" si="26"/>
        <v>2.4499999999999997</v>
      </c>
      <c r="BD113" s="24"/>
      <c r="BE113" s="24"/>
      <c r="BF113" s="24"/>
      <c r="BG113" s="24"/>
      <c r="BH113" s="124">
        <f t="shared" si="27"/>
        <v>2.4499999999999997</v>
      </c>
      <c r="BI113" s="45">
        <f>BH113/K113</f>
        <v>9.799999999999999E-2</v>
      </c>
      <c r="BJ113" s="39" t="s">
        <v>88</v>
      </c>
      <c r="BK113" s="136">
        <v>40</v>
      </c>
      <c r="BL113" s="137">
        <v>20</v>
      </c>
      <c r="BM113" s="137">
        <v>50</v>
      </c>
      <c r="BN113" s="137">
        <v>10</v>
      </c>
      <c r="BO113" s="137">
        <v>0</v>
      </c>
      <c r="BP113" s="137">
        <v>20</v>
      </c>
      <c r="BQ113" s="138">
        <f t="shared" si="28"/>
        <v>60</v>
      </c>
      <c r="BR113" s="138">
        <f t="shared" si="29"/>
        <v>60</v>
      </c>
      <c r="BS113" s="138">
        <f t="shared" si="30"/>
        <v>20</v>
      </c>
      <c r="BT113" s="138">
        <f t="shared" si="31"/>
        <v>140</v>
      </c>
      <c r="BU113" s="30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  <c r="DJ113" s="8"/>
    </row>
    <row r="114" spans="1:114" ht="12.75" hidden="1" customHeight="1">
      <c r="A114" s="25" t="s">
        <v>405</v>
      </c>
      <c r="B114" s="30" t="s">
        <v>406</v>
      </c>
      <c r="C114" s="30" t="s">
        <v>295</v>
      </c>
      <c r="D114" s="30" t="s">
        <v>295</v>
      </c>
      <c r="E114" s="28" t="s">
        <v>107</v>
      </c>
      <c r="F114" s="25" t="s">
        <v>108</v>
      </c>
      <c r="G114" s="30" t="s">
        <v>92</v>
      </c>
      <c r="H114" s="30" t="s">
        <v>92</v>
      </c>
      <c r="I114" s="58" t="s">
        <v>109</v>
      </c>
      <c r="J114" s="58" t="s">
        <v>87</v>
      </c>
      <c r="K114" s="107">
        <v>2</v>
      </c>
      <c r="L114" s="33">
        <v>0</v>
      </c>
      <c r="M114" s="33">
        <v>0</v>
      </c>
      <c r="N114" s="33">
        <v>2</v>
      </c>
      <c r="O114" s="106">
        <f t="shared" si="41"/>
        <v>8</v>
      </c>
      <c r="P114" s="33">
        <v>0</v>
      </c>
      <c r="Q114" s="33">
        <v>0</v>
      </c>
      <c r="R114" s="33">
        <v>8</v>
      </c>
      <c r="S114" s="106">
        <f>SUM(T114:Y114)</f>
        <v>0</v>
      </c>
      <c r="T114" s="33">
        <v>0</v>
      </c>
      <c r="U114" s="33">
        <v>0</v>
      </c>
      <c r="V114" s="33">
        <v>0</v>
      </c>
      <c r="W114" s="33">
        <v>0</v>
      </c>
      <c r="X114" s="33">
        <v>0</v>
      </c>
      <c r="Y114" s="33">
        <v>0</v>
      </c>
      <c r="Z114" s="106">
        <f>SUM(AA114:AF114)</f>
        <v>0</v>
      </c>
      <c r="AA114" s="33">
        <v>0</v>
      </c>
      <c r="AB114" s="33">
        <v>0</v>
      </c>
      <c r="AC114" s="33">
        <v>0</v>
      </c>
      <c r="AD114" s="33">
        <v>0</v>
      </c>
      <c r="AE114" s="33">
        <v>0</v>
      </c>
      <c r="AF114" s="33">
        <v>0</v>
      </c>
      <c r="AG114" s="106">
        <f>SUM(AH114:AM114)</f>
        <v>2</v>
      </c>
      <c r="AH114" s="33">
        <v>0</v>
      </c>
      <c r="AI114" s="33">
        <v>2</v>
      </c>
      <c r="AJ114" s="33">
        <v>0</v>
      </c>
      <c r="AK114" s="33">
        <v>0</v>
      </c>
      <c r="AL114" s="33">
        <v>0</v>
      </c>
      <c r="AM114" s="33">
        <v>0</v>
      </c>
      <c r="AN114" s="120">
        <f>(Z114+AG114)/K114</f>
        <v>1</v>
      </c>
      <c r="AO114" s="120">
        <f>N114/K114</f>
        <v>1</v>
      </c>
      <c r="AP114" s="27" t="s">
        <v>93</v>
      </c>
      <c r="AQ114" s="27" t="s">
        <v>85</v>
      </c>
      <c r="AR114" s="58" t="s">
        <v>109</v>
      </c>
      <c r="AS114" s="58" t="s">
        <v>87</v>
      </c>
      <c r="AT114" s="58" t="s">
        <v>94</v>
      </c>
      <c r="AU114" s="35" t="s">
        <v>98</v>
      </c>
      <c r="AV114" s="36">
        <v>0</v>
      </c>
      <c r="AW114" s="43"/>
      <c r="AX114" s="43"/>
      <c r="AY114" s="43"/>
      <c r="AZ114" s="43">
        <v>0.208706</v>
      </c>
      <c r="BA114" s="37"/>
      <c r="BB114" s="37"/>
      <c r="BC114" s="123">
        <f t="shared" si="26"/>
        <v>0.208706</v>
      </c>
      <c r="BD114" s="43" t="s">
        <v>111</v>
      </c>
      <c r="BE114" s="44"/>
      <c r="BF114" s="44"/>
      <c r="BG114" s="44"/>
      <c r="BH114" s="124">
        <f t="shared" si="27"/>
        <v>0.208706</v>
      </c>
      <c r="BI114" s="45">
        <f>BH114/K114</f>
        <v>0.104353</v>
      </c>
      <c r="BJ114" s="39" t="s">
        <v>88</v>
      </c>
      <c r="BK114" s="136">
        <v>30</v>
      </c>
      <c r="BL114" s="137">
        <v>5</v>
      </c>
      <c r="BM114" s="137">
        <v>50</v>
      </c>
      <c r="BN114" s="137">
        <v>10</v>
      </c>
      <c r="BO114" s="137">
        <v>20</v>
      </c>
      <c r="BP114" s="137">
        <v>30</v>
      </c>
      <c r="BQ114" s="138">
        <f t="shared" si="28"/>
        <v>35</v>
      </c>
      <c r="BR114" s="138">
        <f t="shared" si="29"/>
        <v>60</v>
      </c>
      <c r="BS114" s="138">
        <f t="shared" si="30"/>
        <v>50</v>
      </c>
      <c r="BT114" s="138">
        <f t="shared" si="31"/>
        <v>145</v>
      </c>
      <c r="BU114" s="27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8"/>
      <c r="DD114" s="8"/>
      <c r="DE114" s="8"/>
      <c r="DF114" s="8"/>
      <c r="DG114" s="8"/>
      <c r="DH114" s="8"/>
      <c r="DI114" s="8"/>
      <c r="DJ114" s="8"/>
    </row>
    <row r="115" spans="1:114" ht="12.75" hidden="1" customHeight="1">
      <c r="A115" s="25" t="s">
        <v>407</v>
      </c>
      <c r="B115" s="29" t="s">
        <v>408</v>
      </c>
      <c r="C115" s="29" t="s">
        <v>295</v>
      </c>
      <c r="D115" s="29" t="s">
        <v>295</v>
      </c>
      <c r="E115" s="28" t="s">
        <v>107</v>
      </c>
      <c r="F115" s="25" t="s">
        <v>79</v>
      </c>
      <c r="G115" s="27" t="s">
        <v>91</v>
      </c>
      <c r="H115" s="27" t="s">
        <v>92</v>
      </c>
      <c r="I115" s="56" t="s">
        <v>94</v>
      </c>
      <c r="J115" s="28" t="s">
        <v>87</v>
      </c>
      <c r="K115" s="107">
        <v>0</v>
      </c>
      <c r="L115" s="33">
        <v>28</v>
      </c>
      <c r="M115" s="33">
        <v>10</v>
      </c>
      <c r="N115" s="48">
        <v>2</v>
      </c>
      <c r="O115" s="106">
        <f t="shared" si="41"/>
        <v>214</v>
      </c>
      <c r="P115" s="48">
        <v>132</v>
      </c>
      <c r="Q115" s="48">
        <v>42</v>
      </c>
      <c r="R115" s="48">
        <v>40</v>
      </c>
      <c r="S115" s="106">
        <v>0</v>
      </c>
      <c r="T115" s="48">
        <v>0</v>
      </c>
      <c r="U115" s="48">
        <v>13</v>
      </c>
      <c r="V115" s="48">
        <v>12</v>
      </c>
      <c r="W115" s="48">
        <v>3</v>
      </c>
      <c r="X115" s="48">
        <v>0</v>
      </c>
      <c r="Y115" s="48">
        <v>0</v>
      </c>
      <c r="Z115" s="106">
        <v>0</v>
      </c>
      <c r="AA115" s="33">
        <v>0</v>
      </c>
      <c r="AB115" s="33">
        <v>9</v>
      </c>
      <c r="AC115" s="33">
        <v>0</v>
      </c>
      <c r="AD115" s="33">
        <v>0</v>
      </c>
      <c r="AE115" s="33">
        <v>1</v>
      </c>
      <c r="AF115" s="33">
        <v>0</v>
      </c>
      <c r="AG115" s="106">
        <v>0</v>
      </c>
      <c r="AH115" s="33">
        <v>0</v>
      </c>
      <c r="AI115" s="33">
        <v>2</v>
      </c>
      <c r="AJ115" s="33">
        <v>0</v>
      </c>
      <c r="AK115" s="33">
        <v>0</v>
      </c>
      <c r="AL115" s="33">
        <v>0</v>
      </c>
      <c r="AM115" s="33">
        <v>0</v>
      </c>
      <c r="AN115" s="120">
        <f>(M115+N115)/BV115</f>
        <v>0.3</v>
      </c>
      <c r="AO115" s="120">
        <f>N115/BV115</f>
        <v>0.05</v>
      </c>
      <c r="AP115" s="27" t="s">
        <v>93</v>
      </c>
      <c r="AQ115" s="27" t="s">
        <v>85</v>
      </c>
      <c r="AR115" s="56" t="s">
        <v>94</v>
      </c>
      <c r="AS115" s="28" t="s">
        <v>140</v>
      </c>
      <c r="AT115" s="27" t="s">
        <v>120</v>
      </c>
      <c r="AU115" s="27" t="s">
        <v>119</v>
      </c>
      <c r="AV115" s="36">
        <v>0</v>
      </c>
      <c r="AW115" s="43"/>
      <c r="AX115" s="43"/>
      <c r="AY115" s="43"/>
      <c r="AZ115" s="43"/>
      <c r="BA115" s="43">
        <v>0.78996</v>
      </c>
      <c r="BB115" s="43">
        <v>3</v>
      </c>
      <c r="BC115" s="123">
        <f t="shared" si="26"/>
        <v>3.7899599999999998</v>
      </c>
      <c r="BD115" s="43" t="s">
        <v>111</v>
      </c>
      <c r="BE115" s="44"/>
      <c r="BF115" s="44"/>
      <c r="BG115" s="44"/>
      <c r="BH115" s="124">
        <f t="shared" si="27"/>
        <v>3.7899599999999998</v>
      </c>
      <c r="BI115" s="45">
        <f>BH115/BV115</f>
        <v>9.4749E-2</v>
      </c>
      <c r="BJ115" s="39" t="s">
        <v>88</v>
      </c>
      <c r="BK115" s="136">
        <v>30</v>
      </c>
      <c r="BL115" s="137">
        <v>5</v>
      </c>
      <c r="BM115" s="137">
        <v>10</v>
      </c>
      <c r="BN115" s="137">
        <v>10</v>
      </c>
      <c r="BO115" s="137">
        <v>20</v>
      </c>
      <c r="BP115" s="137">
        <v>20</v>
      </c>
      <c r="BQ115" s="138">
        <f t="shared" si="28"/>
        <v>35</v>
      </c>
      <c r="BR115" s="138">
        <f t="shared" si="29"/>
        <v>20</v>
      </c>
      <c r="BS115" s="138">
        <f t="shared" si="30"/>
        <v>40</v>
      </c>
      <c r="BT115" s="138">
        <f t="shared" si="31"/>
        <v>95</v>
      </c>
      <c r="BU115" s="35" t="s">
        <v>129</v>
      </c>
      <c r="BV115" s="202">
        <v>40</v>
      </c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8"/>
      <c r="DD115" s="8"/>
      <c r="DE115" s="8"/>
      <c r="DF115" s="8"/>
      <c r="DG115" s="8"/>
      <c r="DH115" s="8"/>
      <c r="DI115" s="8"/>
      <c r="DJ115" s="8"/>
    </row>
    <row r="116" spans="1:114" ht="12.75" hidden="1" customHeight="1">
      <c r="A116" s="25" t="s">
        <v>409</v>
      </c>
      <c r="B116" s="58" t="s">
        <v>410</v>
      </c>
      <c r="C116" s="29" t="s">
        <v>295</v>
      </c>
      <c r="D116" s="29" t="s">
        <v>295</v>
      </c>
      <c r="E116" s="28" t="s">
        <v>107</v>
      </c>
      <c r="F116" s="25" t="s">
        <v>79</v>
      </c>
      <c r="G116" s="27" t="s">
        <v>80</v>
      </c>
      <c r="H116" s="27" t="s">
        <v>81</v>
      </c>
      <c r="I116" s="56" t="s">
        <v>158</v>
      </c>
      <c r="J116" s="28" t="s">
        <v>83</v>
      </c>
      <c r="K116" s="112">
        <v>9</v>
      </c>
      <c r="L116" s="33">
        <v>9</v>
      </c>
      <c r="M116" s="33">
        <v>0</v>
      </c>
      <c r="N116" s="33">
        <v>0</v>
      </c>
      <c r="O116" s="107">
        <f t="shared" si="41"/>
        <v>36</v>
      </c>
      <c r="P116" s="33">
        <v>36</v>
      </c>
      <c r="Q116" s="33">
        <v>0</v>
      </c>
      <c r="R116" s="33">
        <v>0</v>
      </c>
      <c r="S116" s="107">
        <f>SUM(T116:Y116)</f>
        <v>9</v>
      </c>
      <c r="T116" s="33">
        <v>0</v>
      </c>
      <c r="U116" s="33">
        <v>9</v>
      </c>
      <c r="V116" s="33">
        <v>0</v>
      </c>
      <c r="W116" s="33">
        <v>0</v>
      </c>
      <c r="X116" s="33">
        <v>0</v>
      </c>
      <c r="Y116" s="33">
        <v>0</v>
      </c>
      <c r="Z116" s="107">
        <f>SUM(AA116:AF116)</f>
        <v>0</v>
      </c>
      <c r="AA116" s="33">
        <v>0</v>
      </c>
      <c r="AB116" s="33">
        <v>0</v>
      </c>
      <c r="AC116" s="33">
        <v>0</v>
      </c>
      <c r="AD116" s="33">
        <v>0</v>
      </c>
      <c r="AE116" s="33">
        <v>0</v>
      </c>
      <c r="AF116" s="33">
        <v>0</v>
      </c>
      <c r="AG116" s="107">
        <f>SUM(AH116:AM116)</f>
        <v>0</v>
      </c>
      <c r="AH116" s="33">
        <v>0</v>
      </c>
      <c r="AI116" s="33">
        <v>0</v>
      </c>
      <c r="AJ116" s="33">
        <v>0</v>
      </c>
      <c r="AK116" s="33">
        <v>0</v>
      </c>
      <c r="AL116" s="33">
        <v>0</v>
      </c>
      <c r="AM116" s="33">
        <v>0</v>
      </c>
      <c r="AN116" s="120">
        <f>(M116+N116)/K116</f>
        <v>0</v>
      </c>
      <c r="AO116" s="120">
        <f>N116/K116</f>
        <v>0</v>
      </c>
      <c r="AP116" s="27" t="s">
        <v>84</v>
      </c>
      <c r="AQ116" s="29" t="s">
        <v>85</v>
      </c>
      <c r="AR116" s="27" t="s">
        <v>158</v>
      </c>
      <c r="AS116" s="27" t="s">
        <v>83</v>
      </c>
      <c r="AT116" s="27" t="s">
        <v>100</v>
      </c>
      <c r="AU116" s="27" t="s">
        <v>140</v>
      </c>
      <c r="AV116" s="36">
        <v>0.752</v>
      </c>
      <c r="AW116" s="36"/>
      <c r="AX116" s="36"/>
      <c r="AY116" s="37"/>
      <c r="AZ116" s="37"/>
      <c r="BA116" s="37"/>
      <c r="BB116" s="37"/>
      <c r="BC116" s="123">
        <f t="shared" si="26"/>
        <v>0.752</v>
      </c>
      <c r="BD116" s="36"/>
      <c r="BE116" s="49"/>
      <c r="BF116" s="49"/>
      <c r="BG116" s="49"/>
      <c r="BH116" s="124">
        <f t="shared" si="27"/>
        <v>0.752</v>
      </c>
      <c r="BI116" s="45">
        <f>BH116/K116</f>
        <v>8.355555555555555E-2</v>
      </c>
      <c r="BJ116" s="39" t="s">
        <v>102</v>
      </c>
      <c r="BK116" s="136">
        <v>30</v>
      </c>
      <c r="BL116" s="137">
        <v>5</v>
      </c>
      <c r="BM116" s="137">
        <v>90</v>
      </c>
      <c r="BN116" s="137">
        <v>70</v>
      </c>
      <c r="BO116" s="137">
        <v>20</v>
      </c>
      <c r="BP116" s="137">
        <v>10</v>
      </c>
      <c r="BQ116" s="138">
        <f t="shared" si="28"/>
        <v>35</v>
      </c>
      <c r="BR116" s="138">
        <f t="shared" si="29"/>
        <v>160</v>
      </c>
      <c r="BS116" s="138">
        <f t="shared" si="30"/>
        <v>30</v>
      </c>
      <c r="BT116" s="138">
        <f t="shared" si="31"/>
        <v>225</v>
      </c>
      <c r="BU116" s="27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8"/>
      <c r="DD116" s="8"/>
      <c r="DE116" s="8"/>
      <c r="DF116" s="8"/>
      <c r="DG116" s="8"/>
      <c r="DH116" s="8"/>
      <c r="DI116" s="8"/>
      <c r="DJ116" s="8"/>
    </row>
    <row r="117" spans="1:114" ht="12.75" hidden="1" customHeight="1">
      <c r="A117" s="25" t="s">
        <v>411</v>
      </c>
      <c r="B117" s="58" t="s">
        <v>412</v>
      </c>
      <c r="C117" s="29" t="s">
        <v>295</v>
      </c>
      <c r="D117" s="29" t="s">
        <v>295</v>
      </c>
      <c r="E117" s="28" t="s">
        <v>107</v>
      </c>
      <c r="F117" s="25" t="s">
        <v>79</v>
      </c>
      <c r="G117" s="27" t="s">
        <v>80</v>
      </c>
      <c r="H117" s="27" t="s">
        <v>80</v>
      </c>
      <c r="I117" s="56" t="s">
        <v>158</v>
      </c>
      <c r="J117" s="28" t="s">
        <v>83</v>
      </c>
      <c r="K117" s="117">
        <v>19</v>
      </c>
      <c r="L117" s="33">
        <v>11</v>
      </c>
      <c r="M117" s="33">
        <v>8</v>
      </c>
      <c r="N117" s="33">
        <v>0</v>
      </c>
      <c r="O117" s="107">
        <f t="shared" si="41"/>
        <v>76</v>
      </c>
      <c r="P117" s="33">
        <v>44</v>
      </c>
      <c r="Q117" s="33">
        <v>32</v>
      </c>
      <c r="R117" s="33">
        <v>0</v>
      </c>
      <c r="S117" s="107">
        <f>SUM(T117:Y117)</f>
        <v>11</v>
      </c>
      <c r="T117" s="33">
        <v>0</v>
      </c>
      <c r="U117" s="33">
        <v>11</v>
      </c>
      <c r="V117" s="33">
        <v>0</v>
      </c>
      <c r="W117" s="33">
        <v>0</v>
      </c>
      <c r="X117" s="33">
        <v>0</v>
      </c>
      <c r="Y117" s="33">
        <v>0</v>
      </c>
      <c r="Z117" s="107">
        <f>SUM(AA117:AF117)</f>
        <v>8</v>
      </c>
      <c r="AA117" s="33">
        <v>0</v>
      </c>
      <c r="AB117" s="33">
        <v>8</v>
      </c>
      <c r="AC117" s="33">
        <v>0</v>
      </c>
      <c r="AD117" s="33">
        <v>0</v>
      </c>
      <c r="AE117" s="33">
        <v>0</v>
      </c>
      <c r="AF117" s="33">
        <v>0</v>
      </c>
      <c r="AG117" s="107">
        <f>SUM(AH117:AM117)</f>
        <v>0</v>
      </c>
      <c r="AH117" s="33">
        <v>0</v>
      </c>
      <c r="AI117" s="33">
        <v>0</v>
      </c>
      <c r="AJ117" s="33">
        <v>0</v>
      </c>
      <c r="AK117" s="33">
        <v>0</v>
      </c>
      <c r="AL117" s="33">
        <v>0</v>
      </c>
      <c r="AM117" s="33">
        <v>0</v>
      </c>
      <c r="AN117" s="120">
        <f>(M117+N117)/K117</f>
        <v>0.42105263157894735</v>
      </c>
      <c r="AO117" s="120">
        <f>N117/K117</f>
        <v>0</v>
      </c>
      <c r="AP117" s="27" t="s">
        <v>93</v>
      </c>
      <c r="AQ117" s="29" t="s">
        <v>85</v>
      </c>
      <c r="AR117" s="27" t="s">
        <v>158</v>
      </c>
      <c r="AS117" s="27" t="s">
        <v>83</v>
      </c>
      <c r="AT117" s="27" t="s">
        <v>100</v>
      </c>
      <c r="AU117" s="27" t="s">
        <v>140</v>
      </c>
      <c r="AV117" s="36">
        <v>2.2120000000000002</v>
      </c>
      <c r="AW117" s="36"/>
      <c r="AX117" s="36"/>
      <c r="AY117" s="37"/>
      <c r="AZ117" s="37"/>
      <c r="BA117" s="37"/>
      <c r="BB117" s="37"/>
      <c r="BC117" s="123">
        <f t="shared" si="26"/>
        <v>2.2120000000000002</v>
      </c>
      <c r="BD117" s="36"/>
      <c r="BE117" s="49"/>
      <c r="BF117" s="49"/>
      <c r="BG117" s="49"/>
      <c r="BH117" s="124">
        <f t="shared" si="27"/>
        <v>2.2120000000000002</v>
      </c>
      <c r="BI117" s="45">
        <f>BH117/K117</f>
        <v>0.11642105263157895</v>
      </c>
      <c r="BJ117" s="39" t="s">
        <v>102</v>
      </c>
      <c r="BK117" s="136">
        <v>30</v>
      </c>
      <c r="BL117" s="137">
        <v>5</v>
      </c>
      <c r="BM117" s="137">
        <v>90</v>
      </c>
      <c r="BN117" s="137">
        <v>70</v>
      </c>
      <c r="BO117" s="137">
        <v>20</v>
      </c>
      <c r="BP117" s="137">
        <v>20</v>
      </c>
      <c r="BQ117" s="138">
        <f t="shared" si="28"/>
        <v>35</v>
      </c>
      <c r="BR117" s="138">
        <f t="shared" si="29"/>
        <v>160</v>
      </c>
      <c r="BS117" s="138">
        <f t="shared" si="30"/>
        <v>40</v>
      </c>
      <c r="BT117" s="138">
        <f t="shared" si="31"/>
        <v>235</v>
      </c>
      <c r="BU117" s="27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8"/>
      <c r="DD117" s="8"/>
      <c r="DE117" s="8"/>
      <c r="DF117" s="8"/>
      <c r="DG117" s="8"/>
      <c r="DH117" s="8"/>
      <c r="DI117" s="8"/>
      <c r="DJ117" s="8"/>
    </row>
    <row r="118" spans="1:114" ht="12.75" hidden="1" customHeight="1">
      <c r="A118" s="24" t="s">
        <v>413</v>
      </c>
      <c r="B118" s="28" t="s">
        <v>414</v>
      </c>
      <c r="C118" s="28" t="s">
        <v>415</v>
      </c>
      <c r="D118" s="28" t="s">
        <v>295</v>
      </c>
      <c r="E118" s="28" t="s">
        <v>107</v>
      </c>
      <c r="F118" s="24" t="s">
        <v>79</v>
      </c>
      <c r="G118" s="28" t="s">
        <v>91</v>
      </c>
      <c r="H118" s="28" t="s">
        <v>92</v>
      </c>
      <c r="I118" s="58" t="s">
        <v>97</v>
      </c>
      <c r="J118" s="47" t="s">
        <v>99</v>
      </c>
      <c r="K118" s="118">
        <v>30</v>
      </c>
      <c r="L118" s="33">
        <v>20</v>
      </c>
      <c r="M118" s="33">
        <v>9</v>
      </c>
      <c r="N118" s="33">
        <v>1</v>
      </c>
      <c r="O118" s="106">
        <f t="shared" si="41"/>
        <v>139</v>
      </c>
      <c r="P118" s="33">
        <v>94</v>
      </c>
      <c r="Q118" s="33">
        <v>40</v>
      </c>
      <c r="R118" s="33">
        <v>5</v>
      </c>
      <c r="S118" s="106">
        <f>SUM(T118:Y118)</f>
        <v>20</v>
      </c>
      <c r="T118" s="33">
        <v>0</v>
      </c>
      <c r="U118" s="33">
        <v>9</v>
      </c>
      <c r="V118" s="33">
        <v>8</v>
      </c>
      <c r="W118" s="33">
        <v>3</v>
      </c>
      <c r="X118" s="33">
        <v>0</v>
      </c>
      <c r="Y118" s="33">
        <v>0</v>
      </c>
      <c r="Z118" s="106">
        <f>SUM(AA118:AF118)</f>
        <v>9</v>
      </c>
      <c r="AA118" s="33">
        <v>0</v>
      </c>
      <c r="AB118" s="33">
        <v>3</v>
      </c>
      <c r="AC118" s="33">
        <v>3</v>
      </c>
      <c r="AD118" s="33">
        <v>3</v>
      </c>
      <c r="AE118" s="33">
        <v>0</v>
      </c>
      <c r="AF118" s="33">
        <v>0</v>
      </c>
      <c r="AG118" s="106">
        <f>SUM(AH118:AM118)</f>
        <v>1</v>
      </c>
      <c r="AH118" s="33">
        <v>0</v>
      </c>
      <c r="AI118" s="33">
        <v>0</v>
      </c>
      <c r="AJ118" s="33">
        <v>1</v>
      </c>
      <c r="AK118" s="33">
        <v>0</v>
      </c>
      <c r="AL118" s="33">
        <v>0</v>
      </c>
      <c r="AM118" s="33">
        <v>0</v>
      </c>
      <c r="AN118" s="120">
        <f>(M118+N118)/K118</f>
        <v>0.33333333333333331</v>
      </c>
      <c r="AO118" s="120">
        <f>N118/K118</f>
        <v>3.3333333333333333E-2</v>
      </c>
      <c r="AP118" s="27" t="s">
        <v>93</v>
      </c>
      <c r="AQ118" s="28" t="s">
        <v>85</v>
      </c>
      <c r="AR118" s="27" t="s">
        <v>97</v>
      </c>
      <c r="AS118" s="47" t="s">
        <v>119</v>
      </c>
      <c r="AT118" s="35" t="s">
        <v>100</v>
      </c>
      <c r="AU118" s="47" t="s">
        <v>140</v>
      </c>
      <c r="AV118" s="36">
        <v>2.46014051</v>
      </c>
      <c r="AW118" s="43"/>
      <c r="AX118" s="43"/>
      <c r="AY118" s="43"/>
      <c r="AZ118" s="37"/>
      <c r="BA118" s="37"/>
      <c r="BB118" s="37"/>
      <c r="BC118" s="123">
        <f t="shared" si="26"/>
        <v>2.46014051</v>
      </c>
      <c r="BD118" s="43" t="s">
        <v>111</v>
      </c>
      <c r="BE118" s="44"/>
      <c r="BF118" s="44">
        <v>1</v>
      </c>
      <c r="BG118" s="44">
        <v>3.9600000000000003E-2</v>
      </c>
      <c r="BH118" s="124">
        <f t="shared" si="27"/>
        <v>3.4997405100000001</v>
      </c>
      <c r="BI118" s="45">
        <f>BH118/K118</f>
        <v>0.116658017</v>
      </c>
      <c r="BJ118" s="39" t="s">
        <v>102</v>
      </c>
      <c r="BK118" s="136">
        <v>30</v>
      </c>
      <c r="BL118" s="137">
        <v>5</v>
      </c>
      <c r="BM118" s="137">
        <v>80</v>
      </c>
      <c r="BN118" s="137">
        <v>70</v>
      </c>
      <c r="BO118" s="137">
        <v>0</v>
      </c>
      <c r="BP118" s="137">
        <v>20</v>
      </c>
      <c r="BQ118" s="138">
        <f t="shared" si="28"/>
        <v>35</v>
      </c>
      <c r="BR118" s="138">
        <f t="shared" si="29"/>
        <v>150</v>
      </c>
      <c r="BS118" s="138">
        <f t="shared" si="30"/>
        <v>20</v>
      </c>
      <c r="BT118" s="138">
        <f t="shared" si="31"/>
        <v>205</v>
      </c>
      <c r="BU118" s="35"/>
      <c r="BV118" s="8"/>
      <c r="BW118" s="46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8"/>
      <c r="DD118" s="8"/>
      <c r="DE118" s="8"/>
      <c r="DF118" s="8"/>
      <c r="DG118" s="8"/>
      <c r="DH118" s="8"/>
      <c r="DI118" s="8"/>
      <c r="DJ118" s="8"/>
    </row>
    <row r="119" spans="1:114" ht="12.75" customHeight="1">
      <c r="A119" s="24" t="s">
        <v>416</v>
      </c>
      <c r="B119" s="29" t="s">
        <v>417</v>
      </c>
      <c r="C119" s="29" t="s">
        <v>418</v>
      </c>
      <c r="D119" s="29" t="s">
        <v>117</v>
      </c>
      <c r="E119" s="28" t="s">
        <v>118</v>
      </c>
      <c r="F119" s="24" t="s">
        <v>108</v>
      </c>
      <c r="G119" s="27" t="s">
        <v>92</v>
      </c>
      <c r="H119" s="27" t="s">
        <v>92</v>
      </c>
      <c r="I119" s="31" t="s">
        <v>109</v>
      </c>
      <c r="J119" s="47" t="s">
        <v>87</v>
      </c>
      <c r="K119" s="107">
        <v>0</v>
      </c>
      <c r="L119" s="33">
        <v>10</v>
      </c>
      <c r="M119" s="33">
        <v>2</v>
      </c>
      <c r="N119" s="24">
        <v>2</v>
      </c>
      <c r="O119" s="106">
        <f t="shared" si="41"/>
        <v>43</v>
      </c>
      <c r="P119" s="24">
        <v>32</v>
      </c>
      <c r="Q119" s="24">
        <v>6</v>
      </c>
      <c r="R119" s="24">
        <v>5</v>
      </c>
      <c r="S119" s="106">
        <v>0</v>
      </c>
      <c r="T119" s="24">
        <v>0</v>
      </c>
      <c r="U119" s="24">
        <v>8</v>
      </c>
      <c r="V119" s="24">
        <v>2</v>
      </c>
      <c r="W119" s="24">
        <v>0</v>
      </c>
      <c r="X119" s="24">
        <v>0</v>
      </c>
      <c r="Y119" s="24">
        <v>0</v>
      </c>
      <c r="Z119" s="106">
        <v>0</v>
      </c>
      <c r="AA119" s="24">
        <v>0</v>
      </c>
      <c r="AB119" s="24">
        <v>2</v>
      </c>
      <c r="AC119" s="24">
        <v>0</v>
      </c>
      <c r="AD119" s="24">
        <v>0</v>
      </c>
      <c r="AE119" s="24">
        <v>0</v>
      </c>
      <c r="AF119" s="24">
        <v>0</v>
      </c>
      <c r="AG119" s="106">
        <v>0</v>
      </c>
      <c r="AH119" s="24">
        <v>1</v>
      </c>
      <c r="AI119" s="24">
        <v>1</v>
      </c>
      <c r="AJ119" s="24">
        <v>0</v>
      </c>
      <c r="AK119" s="24">
        <v>0</v>
      </c>
      <c r="AL119" s="24">
        <v>0</v>
      </c>
      <c r="AM119" s="24">
        <v>0</v>
      </c>
      <c r="AN119" s="120">
        <f>(M119+N119)/BV119</f>
        <v>0.2857142857142857</v>
      </c>
      <c r="AO119" s="120">
        <f>N119/BV119</f>
        <v>0.14285714285714285</v>
      </c>
      <c r="AP119" s="27" t="s">
        <v>93</v>
      </c>
      <c r="AQ119" s="27" t="s">
        <v>85</v>
      </c>
      <c r="AR119" s="35" t="s">
        <v>94</v>
      </c>
      <c r="AS119" s="47" t="s">
        <v>134</v>
      </c>
      <c r="AT119" s="35" t="s">
        <v>120</v>
      </c>
      <c r="AU119" s="35" t="s">
        <v>134</v>
      </c>
      <c r="AV119" s="36">
        <v>0.34618538999999998</v>
      </c>
      <c r="AW119" s="43"/>
      <c r="AX119" s="43"/>
      <c r="AY119" s="43"/>
      <c r="AZ119" s="43"/>
      <c r="BA119" s="36">
        <v>0.3</v>
      </c>
      <c r="BB119" s="36">
        <v>0.81499999999999995</v>
      </c>
      <c r="BC119" s="123">
        <f t="shared" si="26"/>
        <v>1.4611853899999998</v>
      </c>
      <c r="BD119" s="43" t="s">
        <v>111</v>
      </c>
      <c r="BE119" s="44"/>
      <c r="BF119" s="44"/>
      <c r="BG119" s="44"/>
      <c r="BH119" s="124">
        <f t="shared" si="27"/>
        <v>1.4611853899999998</v>
      </c>
      <c r="BI119" s="45">
        <f>BH119/BV119</f>
        <v>0.10437038499999998</v>
      </c>
      <c r="BJ119" s="39" t="s">
        <v>88</v>
      </c>
      <c r="BK119" s="136">
        <v>20</v>
      </c>
      <c r="BL119" s="137">
        <v>30</v>
      </c>
      <c r="BM119" s="137">
        <v>50</v>
      </c>
      <c r="BN119" s="137">
        <v>10</v>
      </c>
      <c r="BO119" s="137">
        <v>20</v>
      </c>
      <c r="BP119" s="137">
        <v>30</v>
      </c>
      <c r="BQ119" s="138">
        <f t="shared" si="28"/>
        <v>50</v>
      </c>
      <c r="BR119" s="138">
        <f t="shared" si="29"/>
        <v>60</v>
      </c>
      <c r="BS119" s="138">
        <f t="shared" si="30"/>
        <v>50</v>
      </c>
      <c r="BT119" s="138">
        <f t="shared" si="31"/>
        <v>160</v>
      </c>
      <c r="BU119" s="47" t="s">
        <v>419</v>
      </c>
      <c r="BV119" s="202">
        <v>14</v>
      </c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8"/>
      <c r="DD119" s="8"/>
      <c r="DE119" s="8"/>
      <c r="DF119" s="8"/>
      <c r="DG119" s="8"/>
      <c r="DH119" s="8"/>
      <c r="DI119" s="8"/>
      <c r="DJ119" s="8"/>
    </row>
    <row r="120" spans="1:114" ht="12.75" hidden="1" customHeight="1">
      <c r="A120" s="25" t="s">
        <v>420</v>
      </c>
      <c r="B120" s="30" t="s">
        <v>421</v>
      </c>
      <c r="C120" s="30" t="s">
        <v>422</v>
      </c>
      <c r="D120" s="30" t="s">
        <v>274</v>
      </c>
      <c r="E120" s="30" t="s">
        <v>275</v>
      </c>
      <c r="F120" s="25" t="s">
        <v>108</v>
      </c>
      <c r="G120" s="30" t="s">
        <v>92</v>
      </c>
      <c r="H120" s="30" t="s">
        <v>92</v>
      </c>
      <c r="I120" s="58" t="s">
        <v>86</v>
      </c>
      <c r="J120" s="47" t="s">
        <v>83</v>
      </c>
      <c r="K120" s="107">
        <v>2</v>
      </c>
      <c r="L120" s="33">
        <v>0</v>
      </c>
      <c r="M120" s="33">
        <v>0</v>
      </c>
      <c r="N120" s="33">
        <v>2</v>
      </c>
      <c r="O120" s="106">
        <f t="shared" si="41"/>
        <v>8</v>
      </c>
      <c r="P120" s="33">
        <v>0</v>
      </c>
      <c r="Q120" s="33">
        <v>0</v>
      </c>
      <c r="R120" s="33">
        <v>8</v>
      </c>
      <c r="S120" s="106">
        <f>SUM(T120:Y120)</f>
        <v>0</v>
      </c>
      <c r="T120" s="33">
        <v>0</v>
      </c>
      <c r="U120" s="33">
        <v>0</v>
      </c>
      <c r="V120" s="33">
        <v>0</v>
      </c>
      <c r="W120" s="33">
        <v>0</v>
      </c>
      <c r="X120" s="33">
        <v>0</v>
      </c>
      <c r="Y120" s="33">
        <v>0</v>
      </c>
      <c r="Z120" s="106">
        <f>SUM(AA120:AF120)</f>
        <v>0</v>
      </c>
      <c r="AA120" s="33">
        <v>0</v>
      </c>
      <c r="AB120" s="33">
        <v>0</v>
      </c>
      <c r="AC120" s="33">
        <v>0</v>
      </c>
      <c r="AD120" s="33">
        <v>0</v>
      </c>
      <c r="AE120" s="33">
        <v>0</v>
      </c>
      <c r="AF120" s="33">
        <v>0</v>
      </c>
      <c r="AG120" s="106">
        <f>SUM(AH120:AM120)</f>
        <v>2</v>
      </c>
      <c r="AH120" s="33">
        <v>0</v>
      </c>
      <c r="AI120" s="33">
        <v>2</v>
      </c>
      <c r="AJ120" s="33">
        <v>0</v>
      </c>
      <c r="AK120" s="33">
        <v>0</v>
      </c>
      <c r="AL120" s="33">
        <v>0</v>
      </c>
      <c r="AM120" s="33">
        <v>0</v>
      </c>
      <c r="AN120" s="120">
        <f>(Z120+AG120)/K120</f>
        <v>1</v>
      </c>
      <c r="AO120" s="120">
        <f>N120/K120</f>
        <v>1</v>
      </c>
      <c r="AP120" s="27" t="s">
        <v>93</v>
      </c>
      <c r="AQ120" s="27" t="s">
        <v>85</v>
      </c>
      <c r="AR120" s="58" t="s">
        <v>86</v>
      </c>
      <c r="AS120" s="58" t="s">
        <v>140</v>
      </c>
      <c r="AT120" s="58" t="s">
        <v>86</v>
      </c>
      <c r="AU120" s="35" t="s">
        <v>98</v>
      </c>
      <c r="AV120" s="36">
        <v>0</v>
      </c>
      <c r="AW120" s="43"/>
      <c r="AX120" s="43"/>
      <c r="AY120" s="43">
        <v>0.208706</v>
      </c>
      <c r="AZ120" s="37"/>
      <c r="BA120" s="37"/>
      <c r="BC120" s="123">
        <f t="shared" si="26"/>
        <v>0.208706</v>
      </c>
      <c r="BD120" s="43" t="s">
        <v>111</v>
      </c>
      <c r="BE120" s="44"/>
      <c r="BF120" s="44"/>
      <c r="BG120" s="44"/>
      <c r="BH120" s="124">
        <f t="shared" si="27"/>
        <v>0.208706</v>
      </c>
      <c r="BI120" s="45">
        <f>BH120/K120</f>
        <v>0.104353</v>
      </c>
      <c r="BJ120" s="39" t="s">
        <v>88</v>
      </c>
      <c r="BK120" s="136">
        <v>30</v>
      </c>
      <c r="BL120" s="137">
        <v>15</v>
      </c>
      <c r="BM120" s="137">
        <v>50</v>
      </c>
      <c r="BN120" s="137">
        <v>10</v>
      </c>
      <c r="BO120" s="137">
        <v>20</v>
      </c>
      <c r="BP120" s="137">
        <v>30</v>
      </c>
      <c r="BQ120" s="138">
        <f t="shared" si="28"/>
        <v>45</v>
      </c>
      <c r="BR120" s="138">
        <f t="shared" si="29"/>
        <v>60</v>
      </c>
      <c r="BS120" s="138">
        <f t="shared" si="30"/>
        <v>50</v>
      </c>
      <c r="BT120" s="138">
        <f t="shared" si="31"/>
        <v>155</v>
      </c>
      <c r="BU120" s="27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8"/>
      <c r="DD120" s="8"/>
      <c r="DE120" s="8"/>
      <c r="DF120" s="8"/>
      <c r="DG120" s="8"/>
      <c r="DH120" s="8"/>
      <c r="DI120" s="8"/>
      <c r="DJ120" s="8"/>
    </row>
    <row r="121" spans="1:114" ht="12.75" hidden="1" customHeight="1">
      <c r="A121" s="25" t="s">
        <v>423</v>
      </c>
      <c r="B121" s="30" t="s">
        <v>424</v>
      </c>
      <c r="C121" s="30" t="s">
        <v>425</v>
      </c>
      <c r="D121" s="29" t="s">
        <v>150</v>
      </c>
      <c r="E121" s="28" t="s">
        <v>151</v>
      </c>
      <c r="F121" s="25" t="s">
        <v>79</v>
      </c>
      <c r="G121" s="27" t="s">
        <v>91</v>
      </c>
      <c r="H121" s="27" t="s">
        <v>92</v>
      </c>
      <c r="I121" s="31" t="s">
        <v>109</v>
      </c>
      <c r="J121" s="30" t="s">
        <v>87</v>
      </c>
      <c r="K121" s="109">
        <v>0</v>
      </c>
      <c r="L121" s="33">
        <v>35</v>
      </c>
      <c r="M121" s="33">
        <v>12</v>
      </c>
      <c r="N121" s="33">
        <v>3</v>
      </c>
      <c r="O121" s="106">
        <f t="shared" si="41"/>
        <v>240</v>
      </c>
      <c r="P121" s="33">
        <v>180</v>
      </c>
      <c r="Q121" s="33">
        <v>46</v>
      </c>
      <c r="R121" s="33">
        <v>14</v>
      </c>
      <c r="S121" s="106">
        <v>0</v>
      </c>
      <c r="T121" s="33">
        <v>0</v>
      </c>
      <c r="U121" s="33">
        <v>15</v>
      </c>
      <c r="V121" s="33">
        <v>14</v>
      </c>
      <c r="W121" s="33">
        <v>6</v>
      </c>
      <c r="X121" s="33">
        <v>0</v>
      </c>
      <c r="Y121" s="33">
        <v>0</v>
      </c>
      <c r="Z121" s="106">
        <v>0</v>
      </c>
      <c r="AA121" s="33">
        <v>0</v>
      </c>
      <c r="AB121" s="33">
        <v>8</v>
      </c>
      <c r="AC121" s="33">
        <v>4</v>
      </c>
      <c r="AD121" s="33">
        <v>0</v>
      </c>
      <c r="AE121" s="33">
        <v>0</v>
      </c>
      <c r="AF121" s="33">
        <v>0</v>
      </c>
      <c r="AG121" s="106">
        <v>0</v>
      </c>
      <c r="AH121" s="33">
        <v>0</v>
      </c>
      <c r="AI121" s="33">
        <v>2</v>
      </c>
      <c r="AJ121" s="33">
        <v>1</v>
      </c>
      <c r="AK121" s="33">
        <v>0</v>
      </c>
      <c r="AL121" s="33">
        <v>0</v>
      </c>
      <c r="AM121" s="33">
        <v>0</v>
      </c>
      <c r="AN121" s="120">
        <f>(M121+N121)/BV121</f>
        <v>0.3</v>
      </c>
      <c r="AO121" s="120">
        <f>N121/BV121</f>
        <v>0.06</v>
      </c>
      <c r="AP121" s="27" t="s">
        <v>93</v>
      </c>
      <c r="AQ121" s="27" t="s">
        <v>85</v>
      </c>
      <c r="AR121" s="35" t="s">
        <v>109</v>
      </c>
      <c r="AS121" s="30" t="s">
        <v>134</v>
      </c>
      <c r="AT121" s="35" t="s">
        <v>120</v>
      </c>
      <c r="AU121" s="30" t="s">
        <v>119</v>
      </c>
      <c r="AV121" s="36">
        <v>0</v>
      </c>
      <c r="AW121" s="36"/>
      <c r="AX121" s="36"/>
      <c r="AY121" s="36"/>
      <c r="AZ121" s="36">
        <v>2.1176499999999998</v>
      </c>
      <c r="BA121" s="36">
        <v>1.9</v>
      </c>
      <c r="BB121" s="37"/>
      <c r="BC121" s="123">
        <f t="shared" si="26"/>
        <v>4.0176499999999997</v>
      </c>
      <c r="BD121" s="36" t="s">
        <v>111</v>
      </c>
      <c r="BE121" s="49"/>
      <c r="BF121" s="49">
        <v>1.2</v>
      </c>
      <c r="BG121" s="49"/>
      <c r="BH121" s="124">
        <f t="shared" si="27"/>
        <v>5.2176499999999999</v>
      </c>
      <c r="BI121" s="45">
        <f>BH121/BV121</f>
        <v>0.104353</v>
      </c>
      <c r="BJ121" s="39" t="s">
        <v>88</v>
      </c>
      <c r="BK121" s="136">
        <v>50</v>
      </c>
      <c r="BL121" s="137">
        <v>25</v>
      </c>
      <c r="BM121" s="137">
        <v>10</v>
      </c>
      <c r="BN121" s="137">
        <v>30</v>
      </c>
      <c r="BO121" s="137">
        <v>20</v>
      </c>
      <c r="BP121" s="137">
        <v>20</v>
      </c>
      <c r="BQ121" s="138">
        <f t="shared" si="28"/>
        <v>75</v>
      </c>
      <c r="BR121" s="138">
        <f t="shared" si="29"/>
        <v>40</v>
      </c>
      <c r="BS121" s="138">
        <f t="shared" si="30"/>
        <v>40</v>
      </c>
      <c r="BT121" s="138">
        <f t="shared" si="31"/>
        <v>155</v>
      </c>
      <c r="BU121" s="47" t="s">
        <v>331</v>
      </c>
      <c r="BV121" s="202">
        <v>50</v>
      </c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8"/>
      <c r="DD121" s="8"/>
      <c r="DE121" s="8"/>
      <c r="DF121" s="8"/>
      <c r="DG121" s="8"/>
      <c r="DH121" s="8"/>
      <c r="DI121" s="8"/>
      <c r="DJ121" s="8"/>
    </row>
    <row r="122" spans="1:114" ht="15.75" hidden="1" customHeight="1">
      <c r="A122" s="24" t="s">
        <v>426</v>
      </c>
      <c r="B122" s="27" t="s">
        <v>427</v>
      </c>
      <c r="C122" s="28" t="s">
        <v>428</v>
      </c>
      <c r="D122" s="29" t="s">
        <v>77</v>
      </c>
      <c r="E122" s="28" t="s">
        <v>78</v>
      </c>
      <c r="F122" s="24" t="s">
        <v>108</v>
      </c>
      <c r="G122" s="28" t="s">
        <v>92</v>
      </c>
      <c r="H122" s="28" t="s">
        <v>92</v>
      </c>
      <c r="I122" s="58" t="s">
        <v>109</v>
      </c>
      <c r="J122" s="58" t="s">
        <v>87</v>
      </c>
      <c r="K122" s="107">
        <v>2</v>
      </c>
      <c r="L122" s="33">
        <v>0</v>
      </c>
      <c r="M122" s="33">
        <v>0</v>
      </c>
      <c r="N122" s="33">
        <v>2</v>
      </c>
      <c r="O122" s="107">
        <v>7</v>
      </c>
      <c r="P122" s="33">
        <v>0</v>
      </c>
      <c r="Q122" s="33">
        <v>0</v>
      </c>
      <c r="R122" s="33">
        <v>7</v>
      </c>
      <c r="S122" s="107">
        <f>SUM(T122:Y122)</f>
        <v>0</v>
      </c>
      <c r="T122" s="33">
        <v>0</v>
      </c>
      <c r="U122" s="33">
        <v>0</v>
      </c>
      <c r="V122" s="33">
        <v>0</v>
      </c>
      <c r="W122" s="33">
        <v>0</v>
      </c>
      <c r="X122" s="33">
        <v>0</v>
      </c>
      <c r="Y122" s="33">
        <v>0</v>
      </c>
      <c r="Z122" s="107">
        <f>SUM(AA122:AF122)</f>
        <v>0</v>
      </c>
      <c r="AA122" s="33">
        <v>0</v>
      </c>
      <c r="AB122" s="33">
        <v>0</v>
      </c>
      <c r="AC122" s="33">
        <v>0</v>
      </c>
      <c r="AD122" s="33">
        <v>0</v>
      </c>
      <c r="AE122" s="33">
        <v>0</v>
      </c>
      <c r="AF122" s="33">
        <v>0</v>
      </c>
      <c r="AG122" s="107">
        <v>2</v>
      </c>
      <c r="AH122" s="33">
        <v>0</v>
      </c>
      <c r="AI122" s="33">
        <v>2</v>
      </c>
      <c r="AJ122" s="33">
        <v>0</v>
      </c>
      <c r="AK122" s="33">
        <v>0</v>
      </c>
      <c r="AL122" s="33">
        <v>0</v>
      </c>
      <c r="AM122" s="33">
        <v>0</v>
      </c>
      <c r="AN122" s="120">
        <f>(M122+N122)/K122</f>
        <v>1</v>
      </c>
      <c r="AO122" s="120">
        <f>N122/K122</f>
        <v>1</v>
      </c>
      <c r="AP122" s="27" t="s">
        <v>93</v>
      </c>
      <c r="AQ122" s="28" t="s">
        <v>85</v>
      </c>
      <c r="AR122" s="58" t="s">
        <v>109</v>
      </c>
      <c r="AS122" s="58" t="s">
        <v>87</v>
      </c>
      <c r="AT122" s="58" t="s">
        <v>109</v>
      </c>
      <c r="AU122" s="35" t="s">
        <v>119</v>
      </c>
      <c r="AV122" s="36">
        <v>0</v>
      </c>
      <c r="AW122" s="43"/>
      <c r="AX122" s="43"/>
      <c r="AY122" s="43"/>
      <c r="AZ122" s="43">
        <v>0.208706</v>
      </c>
      <c r="BA122" s="37"/>
      <c r="BB122" s="37"/>
      <c r="BC122" s="123">
        <f t="shared" si="26"/>
        <v>0.208706</v>
      </c>
      <c r="BD122" s="43" t="s">
        <v>111</v>
      </c>
      <c r="BE122" s="44"/>
      <c r="BF122" s="44"/>
      <c r="BG122" s="44"/>
      <c r="BH122" s="124">
        <f t="shared" si="27"/>
        <v>0.208706</v>
      </c>
      <c r="BI122" s="45">
        <f>BH122/K122</f>
        <v>0.104353</v>
      </c>
      <c r="BJ122" s="39" t="s">
        <v>102</v>
      </c>
      <c r="BK122" s="136">
        <v>40</v>
      </c>
      <c r="BL122" s="137">
        <v>20</v>
      </c>
      <c r="BM122" s="137">
        <v>50</v>
      </c>
      <c r="BN122" s="137">
        <v>10</v>
      </c>
      <c r="BO122" s="137">
        <v>20</v>
      </c>
      <c r="BP122" s="137">
        <v>30</v>
      </c>
      <c r="BQ122" s="138">
        <f t="shared" si="28"/>
        <v>60</v>
      </c>
      <c r="BR122" s="138">
        <f t="shared" si="29"/>
        <v>60</v>
      </c>
      <c r="BS122" s="138">
        <f t="shared" si="30"/>
        <v>50</v>
      </c>
      <c r="BT122" s="138">
        <f t="shared" si="31"/>
        <v>170</v>
      </c>
      <c r="BU122" s="27"/>
      <c r="BV122" s="8"/>
      <c r="BW122" s="46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  <c r="DE122" s="8"/>
      <c r="DF122" s="8"/>
      <c r="DG122" s="8"/>
      <c r="DH122" s="8"/>
      <c r="DI122" s="8"/>
      <c r="DJ122" s="8"/>
    </row>
    <row r="123" spans="1:114" ht="12.75" hidden="1" customHeight="1">
      <c r="A123" s="25" t="s">
        <v>429</v>
      </c>
      <c r="B123" s="29" t="s">
        <v>430</v>
      </c>
      <c r="C123" s="29" t="s">
        <v>431</v>
      </c>
      <c r="D123" s="29" t="s">
        <v>313</v>
      </c>
      <c r="E123" s="28" t="s">
        <v>151</v>
      </c>
      <c r="F123" s="25" t="s">
        <v>79</v>
      </c>
      <c r="G123" s="27" t="s">
        <v>80</v>
      </c>
      <c r="H123" s="27" t="s">
        <v>385</v>
      </c>
      <c r="I123" s="31" t="s">
        <v>100</v>
      </c>
      <c r="J123" s="47" t="s">
        <v>83</v>
      </c>
      <c r="K123" s="113">
        <v>8</v>
      </c>
      <c r="L123" s="48">
        <v>7</v>
      </c>
      <c r="M123" s="48">
        <v>1</v>
      </c>
      <c r="N123" s="33">
        <v>0</v>
      </c>
      <c r="O123" s="106">
        <f>SUM(P123:R123)</f>
        <v>36</v>
      </c>
      <c r="P123" s="33">
        <v>32</v>
      </c>
      <c r="Q123" s="33">
        <v>4</v>
      </c>
      <c r="R123" s="33">
        <v>0</v>
      </c>
      <c r="S123" s="106">
        <f>SUM(T123:Y123)</f>
        <v>7</v>
      </c>
      <c r="T123" s="33">
        <v>0</v>
      </c>
      <c r="U123" s="33">
        <v>3</v>
      </c>
      <c r="V123" s="33">
        <v>4</v>
      </c>
      <c r="W123" s="33">
        <v>0</v>
      </c>
      <c r="X123" s="33">
        <v>0</v>
      </c>
      <c r="Y123" s="33">
        <v>0</v>
      </c>
      <c r="Z123" s="106">
        <f>SUM(AA123:AF123)</f>
        <v>1</v>
      </c>
      <c r="AA123" s="33">
        <v>0</v>
      </c>
      <c r="AB123" s="33">
        <v>1</v>
      </c>
      <c r="AC123" s="33">
        <v>0</v>
      </c>
      <c r="AD123" s="33">
        <v>0</v>
      </c>
      <c r="AE123" s="33">
        <v>0</v>
      </c>
      <c r="AF123" s="33">
        <v>0</v>
      </c>
      <c r="AG123" s="106">
        <f>SUM(AH123:AM123)</f>
        <v>0</v>
      </c>
      <c r="AH123" s="33">
        <v>0</v>
      </c>
      <c r="AI123" s="33">
        <v>0</v>
      </c>
      <c r="AJ123" s="33">
        <v>0</v>
      </c>
      <c r="AK123" s="33">
        <v>0</v>
      </c>
      <c r="AL123" s="33">
        <v>0</v>
      </c>
      <c r="AM123" s="33">
        <v>0</v>
      </c>
      <c r="AN123" s="120">
        <f>(M123+N123)/K123</f>
        <v>0.125</v>
      </c>
      <c r="AO123" s="120">
        <f>N123/K123</f>
        <v>0</v>
      </c>
      <c r="AP123" s="27" t="s">
        <v>93</v>
      </c>
      <c r="AQ123" s="29" t="s">
        <v>85</v>
      </c>
      <c r="AR123" s="35" t="s">
        <v>100</v>
      </c>
      <c r="AS123" s="35" t="s">
        <v>83</v>
      </c>
      <c r="AT123" s="35" t="s">
        <v>100</v>
      </c>
      <c r="AU123" s="35" t="s">
        <v>119</v>
      </c>
      <c r="AV123" s="36">
        <v>0</v>
      </c>
      <c r="AW123" s="36">
        <v>0.78400000000000003</v>
      </c>
      <c r="AX123" s="37"/>
      <c r="AY123" s="37"/>
      <c r="AZ123" s="37"/>
      <c r="BA123" s="37"/>
      <c r="BB123" s="37"/>
      <c r="BC123" s="123">
        <f t="shared" si="26"/>
        <v>0.78400000000000003</v>
      </c>
      <c r="BD123" s="43" t="s">
        <v>111</v>
      </c>
      <c r="BE123" s="49"/>
      <c r="BF123" s="49"/>
      <c r="BG123" s="49"/>
      <c r="BH123" s="124">
        <f t="shared" si="27"/>
        <v>0.78400000000000003</v>
      </c>
      <c r="BI123" s="45">
        <f>BH123/K123</f>
        <v>9.8000000000000004E-2</v>
      </c>
      <c r="BJ123" s="39" t="s">
        <v>102</v>
      </c>
      <c r="BK123" s="136">
        <v>50</v>
      </c>
      <c r="BL123" s="137">
        <v>45</v>
      </c>
      <c r="BM123" s="137">
        <v>30</v>
      </c>
      <c r="BN123" s="137">
        <v>70</v>
      </c>
      <c r="BO123" s="137">
        <v>0</v>
      </c>
      <c r="BP123" s="137">
        <v>10</v>
      </c>
      <c r="BQ123" s="138">
        <f t="shared" si="28"/>
        <v>95</v>
      </c>
      <c r="BR123" s="138">
        <f t="shared" si="29"/>
        <v>100</v>
      </c>
      <c r="BS123" s="138">
        <f t="shared" si="30"/>
        <v>10</v>
      </c>
      <c r="BT123" s="138">
        <f t="shared" si="31"/>
        <v>205</v>
      </c>
      <c r="BU123" s="27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8"/>
      <c r="DD123" s="8"/>
      <c r="DE123" s="8"/>
      <c r="DF123" s="8"/>
      <c r="DG123" s="8"/>
      <c r="DH123" s="8"/>
      <c r="DI123" s="8"/>
      <c r="DJ123" s="8"/>
    </row>
    <row r="124" spans="1:114" ht="12.75" hidden="1" customHeight="1">
      <c r="A124" s="78"/>
      <c r="B124" s="79"/>
      <c r="C124" s="79"/>
      <c r="D124" s="79"/>
      <c r="E124" s="80"/>
      <c r="F124" s="78"/>
      <c r="G124" s="81"/>
      <c r="H124" s="81"/>
      <c r="I124" s="82"/>
      <c r="J124" s="82"/>
      <c r="K124" s="82"/>
      <c r="L124" s="83"/>
      <c r="M124" s="83"/>
      <c r="N124" s="83"/>
      <c r="O124" s="82"/>
      <c r="P124" s="84"/>
      <c r="Q124" s="84"/>
      <c r="R124" s="84"/>
      <c r="S124" s="82"/>
      <c r="T124" s="84"/>
      <c r="U124" s="84"/>
      <c r="V124" s="84"/>
      <c r="W124" s="84"/>
      <c r="X124" s="84"/>
      <c r="Y124" s="84"/>
      <c r="Z124" s="82"/>
      <c r="AA124" s="84"/>
      <c r="AB124" s="84"/>
      <c r="AC124" s="84"/>
      <c r="AD124" s="84"/>
      <c r="AE124" s="84"/>
      <c r="AF124" s="84"/>
      <c r="AG124" s="82"/>
      <c r="AH124" s="84"/>
      <c r="AI124" s="84"/>
      <c r="AJ124" s="84"/>
      <c r="AK124" s="84"/>
      <c r="AL124" s="84"/>
      <c r="AM124" s="84"/>
      <c r="AN124" s="84"/>
      <c r="AO124" s="85"/>
      <c r="AP124" s="86"/>
      <c r="AQ124" s="87"/>
      <c r="AR124" s="85"/>
      <c r="AS124" s="85"/>
      <c r="AT124" s="85"/>
      <c r="AU124" s="85"/>
      <c r="AV124" s="88"/>
      <c r="AW124" s="88"/>
      <c r="AX124" s="88"/>
      <c r="AY124" s="88"/>
      <c r="AZ124" s="88"/>
      <c r="BA124" s="88" t="s">
        <v>432</v>
      </c>
      <c r="BB124" s="88"/>
      <c r="BC124" s="88"/>
      <c r="BD124" s="88"/>
      <c r="BE124" s="88"/>
      <c r="BF124" s="88"/>
      <c r="BG124" s="88"/>
      <c r="BH124" s="88"/>
      <c r="BI124" s="89"/>
      <c r="BJ124" s="90"/>
      <c r="BK124" s="90"/>
      <c r="BL124" s="90"/>
      <c r="BM124" s="90"/>
      <c r="BN124" s="90"/>
      <c r="BO124" s="90"/>
      <c r="BP124" s="90"/>
      <c r="BQ124" s="90"/>
      <c r="BR124" s="90"/>
      <c r="BS124" s="90"/>
      <c r="BT124" s="90"/>
      <c r="BU124" s="177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8"/>
      <c r="DD124" s="8"/>
      <c r="DE124" s="8"/>
      <c r="DF124" s="8"/>
      <c r="DG124" s="8"/>
      <c r="DH124" s="8"/>
      <c r="DI124" s="8"/>
      <c r="DJ124" s="8"/>
    </row>
    <row r="125" spans="1:114" ht="12.75" hidden="1" customHeight="1">
      <c r="A125" s="78"/>
      <c r="B125" s="78"/>
      <c r="C125" s="79"/>
      <c r="D125" s="79"/>
      <c r="E125" s="80"/>
      <c r="F125" s="78"/>
      <c r="G125" s="81"/>
      <c r="H125" s="81"/>
      <c r="I125" s="82"/>
      <c r="J125" s="82"/>
      <c r="K125" s="185">
        <f t="shared" ref="K125:AM125" si="42">SUM(K6:K123)</f>
        <v>2640</v>
      </c>
      <c r="L125" s="81">
        <f t="shared" si="42"/>
        <v>2319</v>
      </c>
      <c r="M125" s="81">
        <f t="shared" si="42"/>
        <v>850</v>
      </c>
      <c r="N125" s="81">
        <f t="shared" si="42"/>
        <v>214</v>
      </c>
      <c r="O125" s="185">
        <f t="shared" si="42"/>
        <v>14581</v>
      </c>
      <c r="P125" s="81">
        <f t="shared" si="42"/>
        <v>10247</v>
      </c>
      <c r="Q125" s="81">
        <f t="shared" si="42"/>
        <v>3482</v>
      </c>
      <c r="R125" s="81">
        <f t="shared" si="42"/>
        <v>850</v>
      </c>
      <c r="S125" s="185">
        <f t="shared" si="42"/>
        <v>1797</v>
      </c>
      <c r="T125" s="81">
        <f t="shared" si="42"/>
        <v>91</v>
      </c>
      <c r="U125" s="81">
        <f t="shared" si="42"/>
        <v>1137</v>
      </c>
      <c r="V125" s="81">
        <f t="shared" si="42"/>
        <v>881</v>
      </c>
      <c r="W125" s="81">
        <f t="shared" si="42"/>
        <v>208</v>
      </c>
      <c r="X125" s="81">
        <f t="shared" si="42"/>
        <v>2</v>
      </c>
      <c r="Y125" s="81">
        <f t="shared" si="42"/>
        <v>0</v>
      </c>
      <c r="Z125" s="191">
        <f t="shared" si="42"/>
        <v>668</v>
      </c>
      <c r="AA125" s="81">
        <f t="shared" si="42"/>
        <v>136</v>
      </c>
      <c r="AB125" s="81">
        <f t="shared" si="42"/>
        <v>540</v>
      </c>
      <c r="AC125" s="81">
        <f t="shared" si="42"/>
        <v>59</v>
      </c>
      <c r="AD125" s="81">
        <f t="shared" si="42"/>
        <v>38</v>
      </c>
      <c r="AE125" s="81">
        <f t="shared" si="42"/>
        <v>75</v>
      </c>
      <c r="AF125" s="81">
        <f t="shared" si="42"/>
        <v>2</v>
      </c>
      <c r="AG125" s="191">
        <f t="shared" si="42"/>
        <v>175</v>
      </c>
      <c r="AH125" s="81">
        <f t="shared" si="42"/>
        <v>21</v>
      </c>
      <c r="AI125" s="81">
        <f t="shared" si="42"/>
        <v>163</v>
      </c>
      <c r="AJ125" s="81">
        <f t="shared" si="42"/>
        <v>30</v>
      </c>
      <c r="AK125" s="81">
        <f t="shared" si="42"/>
        <v>0</v>
      </c>
      <c r="AL125" s="81">
        <f t="shared" si="42"/>
        <v>0</v>
      </c>
      <c r="AM125" s="81">
        <f t="shared" si="42"/>
        <v>0</v>
      </c>
      <c r="AN125" s="91">
        <f>(M125+N125)/K125</f>
        <v>0.40303030303030302</v>
      </c>
      <c r="AO125" s="92">
        <f>N125/K125</f>
        <v>8.1060606060606055E-2</v>
      </c>
      <c r="AP125" s="84"/>
      <c r="AQ125" s="87"/>
      <c r="AR125" s="85"/>
      <c r="AS125" s="85"/>
      <c r="AT125" s="172"/>
      <c r="AU125" s="172"/>
      <c r="AV125" s="173">
        <f>SUM(AV6:AV123)</f>
        <v>79.178417370000005</v>
      </c>
      <c r="AW125" s="173">
        <f>SUM(AW6:AW123)</f>
        <v>45.236183290000007</v>
      </c>
      <c r="AX125" s="173">
        <f>SUM(AX6:AX123)</f>
        <v>46.839018029999991</v>
      </c>
      <c r="AY125" s="173">
        <f>SUM(AY6:AY123)</f>
        <v>44.873136050000006</v>
      </c>
      <c r="AZ125" s="173">
        <f>SUM(AZ6:AZ123)</f>
        <v>41.838015999999996</v>
      </c>
      <c r="BA125" s="173">
        <f>SUM(BA6:BA124)</f>
        <v>41.739383999999994</v>
      </c>
      <c r="BB125" s="173">
        <f>SUM(BB6:BB124)</f>
        <v>14.011360999999999</v>
      </c>
      <c r="BC125" s="173">
        <f>SUM(AV125:BB125)</f>
        <v>313.71551574</v>
      </c>
      <c r="BD125" s="173"/>
      <c r="BE125" s="174">
        <f>SUM(BE6:BE123)</f>
        <v>0</v>
      </c>
      <c r="BF125" s="174">
        <f>SUM(BF6:BF123)</f>
        <v>19.7</v>
      </c>
      <c r="BG125" s="174">
        <f>SUM(BG6:BG123)</f>
        <v>0.47320062999999996</v>
      </c>
      <c r="BH125" s="173">
        <f>SUM(BH6:BH123)</f>
        <v>333.88871636999988</v>
      </c>
      <c r="BI125" s="175"/>
      <c r="BJ125" s="176"/>
      <c r="BK125" s="90"/>
      <c r="BL125" s="90"/>
      <c r="BM125" s="90"/>
      <c r="BN125" s="90"/>
      <c r="BO125" s="90"/>
      <c r="BP125" s="90"/>
      <c r="BQ125" s="90"/>
      <c r="BR125" s="90"/>
      <c r="BS125" s="90"/>
      <c r="BT125" s="90"/>
      <c r="BU125" s="177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8"/>
      <c r="DD125" s="8"/>
      <c r="DE125" s="8"/>
      <c r="DF125" s="8"/>
      <c r="DG125" s="8"/>
      <c r="DH125" s="8"/>
      <c r="DI125" s="8"/>
      <c r="DJ125" s="8"/>
    </row>
    <row r="126" spans="1:114" ht="12.75" customHeight="1">
      <c r="A126" s="93"/>
      <c r="B126" s="94"/>
      <c r="C126" s="94"/>
      <c r="D126" s="94"/>
      <c r="E126" s="216" t="s">
        <v>511</v>
      </c>
      <c r="F126" s="216"/>
      <c r="G126" s="216"/>
      <c r="H126" s="216"/>
      <c r="I126" s="216"/>
      <c r="J126" s="216"/>
      <c r="K126" s="194">
        <f>K11+K26+K27+K28+K29+K30+K31+K32+K33+K34+K35+K119</f>
        <v>125</v>
      </c>
      <c r="L126" s="195">
        <f t="shared" ref="L126:AG126" si="43">L11+L26+L27+L28+L29+L30+L31+L32+L33+L34+L35+L119</f>
        <v>180</v>
      </c>
      <c r="M126" s="188">
        <f t="shared" si="43"/>
        <v>62</v>
      </c>
      <c r="N126" s="195">
        <f t="shared" si="43"/>
        <v>8</v>
      </c>
      <c r="O126" s="168"/>
      <c r="P126" s="195">
        <f t="shared" si="43"/>
        <v>764</v>
      </c>
      <c r="Q126" s="188">
        <f t="shared" si="43"/>
        <v>285</v>
      </c>
      <c r="R126" s="195">
        <f t="shared" si="43"/>
        <v>30</v>
      </c>
      <c r="S126" s="168"/>
      <c r="T126" s="208">
        <f t="shared" si="43"/>
        <v>4</v>
      </c>
      <c r="U126" s="201">
        <f t="shared" si="43"/>
        <v>107</v>
      </c>
      <c r="V126" s="201">
        <f t="shared" si="43"/>
        <v>59</v>
      </c>
      <c r="W126" s="201">
        <f t="shared" si="43"/>
        <v>10</v>
      </c>
      <c r="X126" s="201">
        <f t="shared" si="43"/>
        <v>0</v>
      </c>
      <c r="Y126" s="208">
        <f t="shared" si="43"/>
        <v>0</v>
      </c>
      <c r="Z126" s="168"/>
      <c r="AA126" s="208">
        <f t="shared" si="43"/>
        <v>0</v>
      </c>
      <c r="AB126" s="201">
        <f t="shared" si="43"/>
        <v>45</v>
      </c>
      <c r="AC126" s="201">
        <f t="shared" si="43"/>
        <v>3</v>
      </c>
      <c r="AD126" s="201">
        <f t="shared" si="43"/>
        <v>14</v>
      </c>
      <c r="AE126" s="201">
        <f t="shared" si="43"/>
        <v>0</v>
      </c>
      <c r="AF126" s="208">
        <f t="shared" si="43"/>
        <v>0</v>
      </c>
      <c r="AG126" s="168"/>
      <c r="AH126" s="190"/>
      <c r="AI126" s="8"/>
      <c r="AJ126" s="8"/>
      <c r="AK126" s="8"/>
      <c r="AL126" s="8"/>
      <c r="AM126" s="8"/>
      <c r="AN126" s="168"/>
      <c r="AO126" s="168"/>
      <c r="AP126" s="97"/>
      <c r="AQ126" s="96"/>
      <c r="AR126" s="98"/>
      <c r="AS126" s="98"/>
      <c r="AT126" s="164"/>
      <c r="AU126" s="164"/>
      <c r="AV126" s="167"/>
      <c r="AW126" s="165"/>
      <c r="AX126" s="165"/>
      <c r="AY126" s="165"/>
      <c r="AZ126" s="165"/>
      <c r="BA126" s="168"/>
      <c r="BB126" s="165"/>
      <c r="BC126" s="165"/>
      <c r="BD126" s="165"/>
      <c r="BE126" s="164"/>
      <c r="BF126" s="164"/>
      <c r="BG126" s="171"/>
      <c r="BH126" s="1"/>
      <c r="BI126" s="93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</row>
    <row r="127" spans="1:114" ht="12.75" customHeight="1">
      <c r="A127" s="93"/>
      <c r="B127" s="94"/>
      <c r="C127" s="94"/>
      <c r="D127" s="94"/>
      <c r="E127" s="95"/>
      <c r="F127" s="93"/>
      <c r="G127" s="95"/>
      <c r="H127" s="95"/>
      <c r="I127" s="96"/>
      <c r="J127" s="96"/>
      <c r="K127" s="186"/>
      <c r="M127" s="160"/>
      <c r="O127" s="192"/>
      <c r="P127" s="8"/>
      <c r="Q127" s="8"/>
      <c r="R127" s="8"/>
      <c r="S127" s="193"/>
      <c r="T127" s="8"/>
      <c r="U127" s="8"/>
      <c r="V127" s="8"/>
      <c r="W127" s="8"/>
      <c r="X127" s="8"/>
      <c r="Y127" s="8"/>
      <c r="Z127" s="193"/>
      <c r="AA127" s="8"/>
      <c r="AB127" s="8"/>
      <c r="AC127" s="8"/>
      <c r="AD127" s="8"/>
      <c r="AE127" s="8"/>
      <c r="AF127" s="8"/>
      <c r="AG127" s="193"/>
      <c r="AH127" s="8"/>
      <c r="AI127" s="8"/>
      <c r="AJ127" s="8"/>
      <c r="AK127" s="8"/>
      <c r="AL127" s="8"/>
      <c r="AM127" s="8"/>
      <c r="AN127" s="2"/>
      <c r="AO127" s="97"/>
      <c r="AP127" s="97"/>
      <c r="AQ127" s="96"/>
      <c r="AR127" s="98"/>
      <c r="AS127" s="98"/>
      <c r="AT127" s="164"/>
      <c r="AU127" s="164"/>
      <c r="AV127" s="168"/>
      <c r="AW127" s="165"/>
      <c r="AX127" s="166"/>
      <c r="AY127" s="166"/>
      <c r="AZ127" s="166"/>
      <c r="BA127" s="167"/>
      <c r="BB127" s="167"/>
      <c r="BC127" s="167"/>
      <c r="BD127" s="165"/>
      <c r="BE127" s="169"/>
      <c r="BF127" s="169"/>
      <c r="BG127" s="98"/>
      <c r="BH127" s="93"/>
      <c r="BI127" s="93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</row>
    <row r="128" spans="1:114" ht="12.75" customHeight="1">
      <c r="A128" s="93"/>
      <c r="B128" s="94"/>
      <c r="C128" s="94"/>
      <c r="D128" s="94"/>
      <c r="E128" s="95"/>
      <c r="F128" s="93"/>
      <c r="G128" s="95"/>
      <c r="H128" s="95"/>
      <c r="I128" s="96"/>
      <c r="J128" s="162"/>
      <c r="K128" s="159"/>
      <c r="M128" s="203"/>
      <c r="N128" s="9"/>
      <c r="O128" s="161"/>
      <c r="P128" s="8"/>
      <c r="Q128" s="8"/>
      <c r="R128" s="8"/>
      <c r="S128" s="15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2"/>
      <c r="AO128" s="97"/>
      <c r="AP128" s="97"/>
      <c r="AQ128" s="96"/>
      <c r="AR128" s="98"/>
      <c r="AS128" s="98"/>
      <c r="AT128" s="164"/>
      <c r="AU128" s="164"/>
      <c r="AV128" s="168"/>
      <c r="AW128" s="165"/>
      <c r="AX128" s="165"/>
      <c r="AY128" s="165"/>
      <c r="AZ128" s="165"/>
      <c r="BA128" s="165"/>
      <c r="BB128" s="165"/>
      <c r="BC128" s="165"/>
      <c r="BD128" s="165"/>
      <c r="BE128" s="164"/>
      <c r="BF128" s="164"/>
      <c r="BG128" s="98"/>
      <c r="BH128" s="93"/>
      <c r="BI128" s="93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</row>
    <row r="129" spans="1:114" ht="12.75" customHeight="1">
      <c r="A129" s="93"/>
      <c r="B129" s="94"/>
      <c r="C129" s="94"/>
      <c r="D129" s="94"/>
      <c r="E129" s="95"/>
      <c r="F129" s="93"/>
      <c r="G129" s="95"/>
      <c r="H129" s="95"/>
      <c r="I129" s="96"/>
      <c r="J129" s="96"/>
      <c r="K129" s="205"/>
      <c r="M129" s="206"/>
      <c r="N129" s="163"/>
      <c r="O129" s="207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162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2"/>
      <c r="AO129" s="97"/>
      <c r="AP129" s="97"/>
      <c r="AQ129" s="96"/>
      <c r="AR129" s="94"/>
      <c r="AS129" s="94"/>
      <c r="AT129" s="164"/>
      <c r="AU129" s="164"/>
      <c r="AV129" s="165"/>
      <c r="AW129" s="165"/>
      <c r="AX129" s="165"/>
      <c r="AY129" s="165"/>
      <c r="AZ129" s="165"/>
      <c r="BA129" s="165"/>
      <c r="BB129" s="165"/>
      <c r="BC129" s="165"/>
      <c r="BD129" s="165"/>
      <c r="BE129" s="164"/>
      <c r="BF129" s="164"/>
      <c r="BG129" s="98"/>
      <c r="BH129" s="93"/>
      <c r="BI129" s="93"/>
      <c r="BJ129" s="2"/>
      <c r="BK129" s="98"/>
      <c r="BL129" s="98"/>
      <c r="BM129" s="98"/>
      <c r="BN129" s="98"/>
      <c r="BO129" s="98"/>
      <c r="BP129" s="98"/>
      <c r="BQ129" s="98"/>
      <c r="BR129" s="98"/>
      <c r="BS129" s="98"/>
      <c r="BT129" s="98"/>
      <c r="BU129" s="98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</row>
    <row r="130" spans="1:114" ht="15" customHeight="1">
      <c r="C130" s="94"/>
      <c r="BJ130" s="2"/>
    </row>
    <row r="131" spans="1:114" ht="15" customHeight="1">
      <c r="C131" s="94"/>
    </row>
    <row r="132" spans="1:114" ht="15" customHeight="1">
      <c r="C132" s="94"/>
    </row>
    <row r="133" spans="1:114" ht="15" customHeight="1">
      <c r="C133" s="94"/>
    </row>
  </sheetData>
  <sheetProtection algorithmName="SHA-512" hashValue="clSkBNyM+t4IXSxLuqCrXgskvFDdvhiIoVdXa/q1i+PIVN/UQ9W15jevqhkvK35ybyCWIontuVOvucLKtMm01Q==" saltValue="EOgscra3/XFKMuyogBAGew==" spinCount="100000" sheet="1" objects="1" scenarios="1"/>
  <autoFilter ref="A5:BV125" xr:uid="{068E5A19-5296-42D9-AE70-EF99580E9BE9}">
    <filterColumn colId="3">
      <filters>
        <filter val="Cupar &amp; HOF"/>
      </filters>
    </filterColumn>
  </autoFilter>
  <mergeCells count="1">
    <mergeCell ref="E126:J126"/>
  </mergeCells>
  <dataValidations count="1">
    <dataValidation type="list" allowBlank="1" showErrorMessage="1" sqref="F6:F123" xr:uid="{06686FA1-8DBD-4C36-93E6-C9086C3C85D9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ErrorMessage="1" xr:uid="{2A390DEA-BF97-47B7-93C1-B889FFC111DD}">
          <x14:formula1>
            <xm:f>'SHIP WD'!#REF!</xm:f>
          </x14:formula1>
          <xm:sqref>AO124:AU124 D124:D125 H124:J125 AQ125:AU125</xm:sqref>
        </x14:dataValidation>
        <x14:dataValidation type="list" allowBlank="1" xr:uid="{B503BDC6-31A2-4E60-B28A-C177140C9DC6}">
          <x14:formula1>
            <xm:f>Codes!$A$39:$A$49</xm:f>
          </x14:formula1>
          <xm:sqref>D6:D8 D119:D123 D56:D58 D60:D117 D11:D54</xm:sqref>
        </x14:dataValidation>
        <x14:dataValidation type="list" allowBlank="1" xr:uid="{A4D162D8-5C48-4257-8EE7-3B09B73AD721}">
          <x14:formula1>
            <xm:f>Codes!$A$56:$A$65</xm:f>
          </x14:formula1>
          <xm:sqref>AR43:AR44</xm:sqref>
        </x14:dataValidation>
        <x14:dataValidation type="list" allowBlank="1" xr:uid="{8DD6E554-90E6-446A-9F54-BCB8CF49674F}">
          <x14:formula1>
            <xm:f>Codes!$A$88:$A$91</xm:f>
          </x14:formula1>
          <xm:sqref>AQ6:AQ8 AQ54 AQ119:AQ121 AQ123 AQ47:AQ52 AQ56:AQ117 AQ11:AQ37 AQ39:AQ44</xm:sqref>
        </x14:dataValidation>
        <x14:dataValidation type="list" allowBlank="1" xr:uid="{C884C1FA-EE1C-465C-9CB8-3A44A389F8C8}">
          <x14:formula1>
            <xm:f>Codes!$A$56:$A$64</xm:f>
          </x14:formula1>
          <xm:sqref>I43:I44</xm:sqref>
        </x14:dataValidation>
        <x14:dataValidation type="list" allowBlank="1" xr:uid="{10C4B32C-DBD8-4640-AB01-1C22BD9FDE08}">
          <x14:formula1>
            <xm:f>Codes!$A$56:$A$72</xm:f>
          </x14:formula1>
          <xm:sqref>AR6:AR42 I6:I42 AT6:AT123 I44:I123 AR44:AR123</xm:sqref>
        </x14:dataValidation>
        <x14:dataValidation type="list" allowBlank="1" xr:uid="{62433550-D3CE-48B0-8025-4A40A54AF320}">
          <x14:formula1>
            <xm:f>Codes!$A$24:$A$31</xm:f>
          </x14:formula1>
          <xm:sqref>G6:H8 G119:H121 G123:H123 G56:H117 G11:H37 G39:H52</xm:sqref>
        </x14:dataValidation>
        <x14:dataValidation type="list" allowBlank="1" xr:uid="{ABE27492-D32E-4CE2-932E-09064AB3588E}">
          <x14:formula1>
            <xm:f>Codes!$A$75:$A$80</xm:f>
          </x14:formula1>
          <xm:sqref>AO6:AP123</xm:sqref>
        </x14:dataValidation>
        <x14:dataValidation type="list" allowBlank="1" xr:uid="{F62A9D27-AE2E-4A46-BAE9-D3CE5A785613}">
          <x14:formula1>
            <xm:f>Codes!$B$6:$B$8</xm:f>
          </x14:formula1>
          <xm:sqref>BJ6:BJ123</xm:sqref>
        </x14:dataValidation>
        <x14:dataValidation type="list" allowBlank="1" xr:uid="{B502D0BE-F35C-42EF-875A-ED1A3A44A7C3}">
          <x14:formula1>
            <xm:f>Codes!$C$39:$C$43</xm:f>
          </x14:formula1>
          <xm:sqref>E6:E123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A41AA-BC1E-44DD-B192-5BEBD9E63565}">
  <sheetPr filterMode="1"/>
  <dimension ref="A1:DJ133"/>
  <sheetViews>
    <sheetView topLeftCell="A5" workbookViewId="0">
      <selection activeCell="E126" sqref="E126:J126"/>
    </sheetView>
  </sheetViews>
  <sheetFormatPr defaultColWidth="14.42578125" defaultRowHeight="15" customHeight="1" outlineLevelCol="1"/>
  <cols>
    <col min="1" max="1" width="10.5703125" customWidth="1"/>
    <col min="2" max="2" width="45.42578125" customWidth="1"/>
    <col min="3" max="3" width="18" customWidth="1"/>
    <col min="4" max="4" width="23" customWidth="1"/>
    <col min="5" max="5" width="14.140625" customWidth="1"/>
    <col min="6" max="6" width="9.85546875" customWidth="1"/>
    <col min="7" max="8" width="9.42578125" customWidth="1"/>
    <col min="9" max="10" width="10.85546875" customWidth="1"/>
    <col min="11" max="11" width="7.28515625" customWidth="1"/>
    <col min="12" max="14" width="7.28515625" hidden="1" customWidth="1" outlineLevel="1"/>
    <col min="15" max="15" width="8.42578125" customWidth="1" collapsed="1"/>
    <col min="16" max="18" width="7.28515625" hidden="1" customWidth="1" outlineLevel="1"/>
    <col min="19" max="19" width="7.28515625" customWidth="1" collapsed="1"/>
    <col min="20" max="25" width="7.28515625" hidden="1" customWidth="1" outlineLevel="1"/>
    <col min="26" max="26" width="7.28515625" customWidth="1" collapsed="1"/>
    <col min="27" max="32" width="7.28515625" hidden="1" customWidth="1" outlineLevel="1"/>
    <col min="33" max="33" width="4.85546875" bestFit="1" customWidth="1" collapsed="1"/>
    <col min="34" max="39" width="5" hidden="1" customWidth="1" outlineLevel="1"/>
    <col min="40" max="40" width="8.42578125" bestFit="1" customWidth="1" collapsed="1"/>
    <col min="41" max="41" width="6.7109375" customWidth="1"/>
    <col min="42" max="42" width="9" customWidth="1"/>
    <col min="43" max="43" width="7.85546875" customWidth="1"/>
    <col min="44" max="45" width="10.85546875" customWidth="1"/>
    <col min="46" max="46" width="12.28515625" customWidth="1"/>
    <col min="47" max="47" width="12.5703125" customWidth="1"/>
    <col min="48" max="48" width="9.42578125" hidden="1" customWidth="1" outlineLevel="1"/>
    <col min="49" max="51" width="9.28515625" hidden="1" customWidth="1" outlineLevel="1"/>
    <col min="52" max="52" width="9.5703125" customWidth="1" collapsed="1"/>
    <col min="53" max="54" width="9.5703125" customWidth="1"/>
    <col min="55" max="55" width="15.85546875" customWidth="1"/>
    <col min="56" max="56" width="9.5703125" customWidth="1"/>
    <col min="57" max="58" width="9.140625" customWidth="1"/>
    <col min="59" max="59" width="8" customWidth="1"/>
    <col min="60" max="61" width="11" customWidth="1"/>
    <col min="62" max="62" width="11.42578125" customWidth="1"/>
    <col min="63" max="72" width="6" hidden="1" customWidth="1" outlineLevel="1"/>
    <col min="73" max="73" width="22.85546875" customWidth="1" collapsed="1"/>
    <col min="74" max="74" width="1.42578125" customWidth="1"/>
    <col min="75" max="114" width="9.140625" customWidth="1"/>
  </cols>
  <sheetData>
    <row r="1" spans="1:114" ht="32.25" customHeight="1">
      <c r="A1" s="3"/>
      <c r="B1" s="129"/>
      <c r="C1" s="130"/>
      <c r="D1" s="4"/>
      <c r="E1" s="131"/>
      <c r="F1" s="3"/>
      <c r="G1" s="131"/>
      <c r="H1" s="131"/>
      <c r="I1" s="131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132"/>
      <c r="AA1" s="5"/>
      <c r="AB1" s="5"/>
      <c r="AC1" s="5"/>
      <c r="AD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2"/>
      <c r="AU1" s="2"/>
      <c r="AV1" s="6"/>
      <c r="AW1" s="7"/>
      <c r="AX1" s="8"/>
      <c r="AY1" s="8"/>
      <c r="AZ1" s="8"/>
      <c r="BA1" s="8"/>
      <c r="BB1" s="8"/>
      <c r="BD1" s="9"/>
      <c r="BE1" s="9"/>
      <c r="BF1" s="9"/>
      <c r="BG1" s="133"/>
      <c r="BH1" s="104"/>
      <c r="BI1" s="105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</row>
    <row r="2" spans="1:114" ht="19.5" customHeight="1">
      <c r="A2" s="10" t="s">
        <v>0</v>
      </c>
      <c r="B2" s="5"/>
      <c r="C2" s="5"/>
      <c r="D2" s="5"/>
      <c r="E2" s="5"/>
      <c r="F2" s="10"/>
      <c r="G2" s="5"/>
      <c r="H2" s="11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12"/>
      <c r="AA2" s="5"/>
      <c r="AB2" s="5"/>
      <c r="AC2" s="5"/>
      <c r="AD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2"/>
      <c r="AU2" s="2"/>
      <c r="AV2" s="7"/>
      <c r="AW2" s="7"/>
      <c r="AX2" s="8"/>
      <c r="AY2" s="13"/>
      <c r="AZ2" s="14"/>
      <c r="BA2" s="14"/>
      <c r="BB2" s="14"/>
      <c r="BD2" s="9"/>
      <c r="BE2" s="9"/>
      <c r="BF2" s="9"/>
      <c r="BG2" s="104"/>
      <c r="BH2" s="104"/>
      <c r="BI2" s="133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</row>
    <row r="3" spans="1:114" ht="3.75" customHeight="1">
      <c r="A3" s="3"/>
      <c r="B3" s="5"/>
      <c r="C3" s="5"/>
      <c r="D3" s="5"/>
      <c r="E3" s="5"/>
      <c r="F3" s="3"/>
      <c r="G3" s="5"/>
      <c r="H3" s="11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2"/>
      <c r="AU3" s="2"/>
      <c r="AV3" s="7"/>
      <c r="AW3" s="7"/>
      <c r="AX3" s="7"/>
      <c r="AY3" s="7"/>
      <c r="AZ3" s="7"/>
      <c r="BA3" s="7"/>
      <c r="BB3" s="7"/>
      <c r="BC3" s="7"/>
      <c r="BD3" s="2"/>
      <c r="BE3" s="2"/>
      <c r="BF3" s="2"/>
      <c r="BG3" s="2"/>
      <c r="BH3" s="15"/>
      <c r="BI3" s="3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</row>
    <row r="4" spans="1:114" ht="3.75" customHeight="1">
      <c r="A4" s="3"/>
      <c r="B4" s="2"/>
      <c r="C4" s="2"/>
      <c r="D4" s="16"/>
      <c r="E4" s="9"/>
      <c r="F4" s="3"/>
      <c r="G4" s="9"/>
      <c r="H4" s="9"/>
      <c r="I4" s="8"/>
      <c r="J4" s="8"/>
      <c r="K4" s="9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5"/>
      <c r="AO4" s="2"/>
      <c r="AP4" s="2"/>
      <c r="AQ4" s="2"/>
      <c r="AR4" s="2"/>
      <c r="AS4" s="2"/>
      <c r="AT4" s="2"/>
      <c r="AU4" s="2"/>
      <c r="AV4" s="7"/>
      <c r="AW4" s="7"/>
      <c r="AX4" s="7"/>
      <c r="AY4" s="7"/>
      <c r="AZ4" s="7"/>
      <c r="BA4" s="7"/>
      <c r="BB4" s="7"/>
      <c r="BC4" s="7"/>
      <c r="BD4" s="2"/>
      <c r="BE4" s="2"/>
      <c r="BF4" s="2"/>
      <c r="BG4" s="2"/>
      <c r="BH4" s="15"/>
      <c r="BI4" s="15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</row>
    <row r="5" spans="1:114" ht="128.25" customHeight="1">
      <c r="A5" s="19" t="s">
        <v>1</v>
      </c>
      <c r="B5" s="20" t="s">
        <v>2</v>
      </c>
      <c r="C5" s="20" t="s">
        <v>3</v>
      </c>
      <c r="D5" s="21" t="s">
        <v>4</v>
      </c>
      <c r="E5" s="21" t="s">
        <v>5</v>
      </c>
      <c r="F5" s="19" t="s">
        <v>6</v>
      </c>
      <c r="G5" s="19" t="s">
        <v>7</v>
      </c>
      <c r="H5" s="19" t="s">
        <v>8</v>
      </c>
      <c r="I5" s="17" t="s">
        <v>9</v>
      </c>
      <c r="J5" s="17" t="s">
        <v>10</v>
      </c>
      <c r="K5" s="17" t="s">
        <v>11</v>
      </c>
      <c r="L5" s="22" t="s">
        <v>12</v>
      </c>
      <c r="M5" s="22" t="s">
        <v>13</v>
      </c>
      <c r="N5" s="22" t="s">
        <v>14</v>
      </c>
      <c r="O5" s="17" t="s">
        <v>15</v>
      </c>
      <c r="P5" s="22" t="s">
        <v>16</v>
      </c>
      <c r="Q5" s="22" t="s">
        <v>17</v>
      </c>
      <c r="R5" s="22" t="s">
        <v>18</v>
      </c>
      <c r="S5" s="17" t="s">
        <v>19</v>
      </c>
      <c r="T5" s="22" t="s">
        <v>20</v>
      </c>
      <c r="U5" s="22" t="s">
        <v>21</v>
      </c>
      <c r="V5" s="22" t="s">
        <v>22</v>
      </c>
      <c r="W5" s="22" t="s">
        <v>23</v>
      </c>
      <c r="X5" s="22" t="s">
        <v>24</v>
      </c>
      <c r="Y5" s="22" t="s">
        <v>25</v>
      </c>
      <c r="Z5" s="17" t="s">
        <v>26</v>
      </c>
      <c r="AA5" s="22" t="s">
        <v>27</v>
      </c>
      <c r="AB5" s="22" t="s">
        <v>28</v>
      </c>
      <c r="AC5" s="22" t="s">
        <v>29</v>
      </c>
      <c r="AD5" s="22" t="s">
        <v>30</v>
      </c>
      <c r="AE5" s="22" t="s">
        <v>31</v>
      </c>
      <c r="AF5" s="22" t="s">
        <v>32</v>
      </c>
      <c r="AG5" s="17" t="s">
        <v>33</v>
      </c>
      <c r="AH5" s="22" t="s">
        <v>34</v>
      </c>
      <c r="AI5" s="22" t="s">
        <v>35</v>
      </c>
      <c r="AJ5" s="22" t="s">
        <v>36</v>
      </c>
      <c r="AK5" s="22" t="s">
        <v>37</v>
      </c>
      <c r="AL5" s="22" t="s">
        <v>38</v>
      </c>
      <c r="AM5" s="22" t="s">
        <v>39</v>
      </c>
      <c r="AN5" s="17" t="s">
        <v>40</v>
      </c>
      <c r="AO5" s="17" t="s">
        <v>41</v>
      </c>
      <c r="AP5" s="17" t="s">
        <v>42</v>
      </c>
      <c r="AQ5" s="17" t="s">
        <v>43</v>
      </c>
      <c r="AR5" s="17" t="s">
        <v>44</v>
      </c>
      <c r="AS5" s="17" t="s">
        <v>45</v>
      </c>
      <c r="AT5" s="17" t="s">
        <v>46</v>
      </c>
      <c r="AU5" s="17" t="s">
        <v>47</v>
      </c>
      <c r="AV5" s="23" t="s">
        <v>48</v>
      </c>
      <c r="AW5" s="23" t="s">
        <v>49</v>
      </c>
      <c r="AX5" s="23" t="s">
        <v>50</v>
      </c>
      <c r="AY5" s="23" t="s">
        <v>51</v>
      </c>
      <c r="AZ5" s="23" t="s">
        <v>52</v>
      </c>
      <c r="BA5" s="23" t="s">
        <v>53</v>
      </c>
      <c r="BB5" s="23" t="s">
        <v>54</v>
      </c>
      <c r="BC5" s="23" t="s">
        <v>55</v>
      </c>
      <c r="BD5" s="17" t="s">
        <v>56</v>
      </c>
      <c r="BE5" s="23" t="s">
        <v>57</v>
      </c>
      <c r="BF5" s="23" t="s">
        <v>58</v>
      </c>
      <c r="BG5" s="23" t="s">
        <v>59</v>
      </c>
      <c r="BH5" s="23" t="s">
        <v>60</v>
      </c>
      <c r="BI5" s="23" t="s">
        <v>61</v>
      </c>
      <c r="BJ5" s="18" t="s">
        <v>62</v>
      </c>
      <c r="BK5" s="134" t="s">
        <v>63</v>
      </c>
      <c r="BL5" s="135" t="s">
        <v>64</v>
      </c>
      <c r="BM5" s="135" t="s">
        <v>65</v>
      </c>
      <c r="BN5" s="135" t="s">
        <v>66</v>
      </c>
      <c r="BO5" s="135" t="s">
        <v>67</v>
      </c>
      <c r="BP5" s="135" t="s">
        <v>68</v>
      </c>
      <c r="BQ5" s="135" t="s">
        <v>69</v>
      </c>
      <c r="BR5" s="135" t="s">
        <v>70</v>
      </c>
      <c r="BS5" s="135" t="s">
        <v>71</v>
      </c>
      <c r="BT5" s="135" t="s">
        <v>72</v>
      </c>
      <c r="BU5" s="18" t="s">
        <v>73</v>
      </c>
      <c r="BV5" s="9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</row>
    <row r="6" spans="1:114" ht="13.5" customHeight="1">
      <c r="A6" s="24" t="s">
        <v>74</v>
      </c>
      <c r="B6" s="27" t="s">
        <v>75</v>
      </c>
      <c r="C6" s="28" t="s">
        <v>76</v>
      </c>
      <c r="D6" s="29" t="s">
        <v>77</v>
      </c>
      <c r="E6" s="28" t="s">
        <v>78</v>
      </c>
      <c r="F6" s="24" t="s">
        <v>79</v>
      </c>
      <c r="G6" s="27" t="s">
        <v>80</v>
      </c>
      <c r="H6" s="27" t="s">
        <v>81</v>
      </c>
      <c r="I6" s="30" t="s">
        <v>82</v>
      </c>
      <c r="J6" s="28" t="s">
        <v>83</v>
      </c>
      <c r="K6" s="107">
        <v>11</v>
      </c>
      <c r="L6" s="33">
        <v>11</v>
      </c>
      <c r="M6" s="33">
        <v>0</v>
      </c>
      <c r="N6" s="33">
        <v>0</v>
      </c>
      <c r="O6" s="106">
        <f t="shared" ref="O6:O41" si="0">SUM(P6:R6)</f>
        <v>49</v>
      </c>
      <c r="P6" s="33">
        <v>49</v>
      </c>
      <c r="Q6" s="33">
        <v>0</v>
      </c>
      <c r="R6" s="33">
        <v>0</v>
      </c>
      <c r="S6" s="106">
        <f>SUM(T6:Y6)</f>
        <v>11</v>
      </c>
      <c r="T6" s="33">
        <v>0</v>
      </c>
      <c r="U6" s="33">
        <v>6</v>
      </c>
      <c r="V6" s="33">
        <v>5</v>
      </c>
      <c r="W6" s="33">
        <v>0</v>
      </c>
      <c r="X6" s="33">
        <v>0</v>
      </c>
      <c r="Y6" s="33">
        <v>0</v>
      </c>
      <c r="Z6" s="106">
        <f>SUM(AA6:AF6)</f>
        <v>0</v>
      </c>
      <c r="AA6" s="33">
        <v>0</v>
      </c>
      <c r="AB6" s="33">
        <v>0</v>
      </c>
      <c r="AC6" s="33">
        <v>0</v>
      </c>
      <c r="AD6" s="33">
        <v>0</v>
      </c>
      <c r="AE6" s="33">
        <v>0</v>
      </c>
      <c r="AF6" s="33">
        <v>0</v>
      </c>
      <c r="AG6" s="106">
        <f>SUM(AH6:AM6)</f>
        <v>0</v>
      </c>
      <c r="AH6" s="33">
        <v>0</v>
      </c>
      <c r="AI6" s="33">
        <v>0</v>
      </c>
      <c r="AJ6" s="33">
        <v>0</v>
      </c>
      <c r="AK6" s="33">
        <v>0</v>
      </c>
      <c r="AL6" s="33">
        <v>0</v>
      </c>
      <c r="AM6" s="33">
        <v>0</v>
      </c>
      <c r="AN6" s="120">
        <f>(M6+N6)/K6</f>
        <v>0</v>
      </c>
      <c r="AO6" s="120">
        <f>N6/K6</f>
        <v>0</v>
      </c>
      <c r="AP6" s="27" t="s">
        <v>84</v>
      </c>
      <c r="AQ6" s="27" t="s">
        <v>85</v>
      </c>
      <c r="AR6" s="30" t="s">
        <v>82</v>
      </c>
      <c r="AS6" s="28" t="s">
        <v>83</v>
      </c>
      <c r="AT6" s="35" t="s">
        <v>86</v>
      </c>
      <c r="AU6" s="28" t="s">
        <v>87</v>
      </c>
      <c r="AV6" s="36">
        <v>0</v>
      </c>
      <c r="AW6" s="43"/>
      <c r="AX6" s="43">
        <v>0.90200000000000002</v>
      </c>
      <c r="AY6" s="43"/>
      <c r="AZ6" s="36"/>
      <c r="BA6" s="36"/>
      <c r="BB6" s="36"/>
      <c r="BC6" s="123">
        <f t="shared" ref="BC6:BC69" si="1">SUM(AV6:BB6)</f>
        <v>0.90200000000000002</v>
      </c>
      <c r="BD6" s="36"/>
      <c r="BE6" s="44"/>
      <c r="BF6" s="44"/>
      <c r="BG6" s="44"/>
      <c r="BH6" s="124">
        <f t="shared" ref="BH6:BH69" si="2">BC6+BF6+BG6+BE6</f>
        <v>0.90200000000000002</v>
      </c>
      <c r="BI6" s="45">
        <f>BH6/K6</f>
        <v>8.2000000000000003E-2</v>
      </c>
      <c r="BJ6" s="39" t="s">
        <v>88</v>
      </c>
      <c r="BK6" s="136">
        <v>40</v>
      </c>
      <c r="BL6" s="137">
        <v>20</v>
      </c>
      <c r="BM6" s="137">
        <v>0</v>
      </c>
      <c r="BN6" s="137">
        <v>30</v>
      </c>
      <c r="BO6" s="137">
        <v>0</v>
      </c>
      <c r="BP6" s="137">
        <v>20</v>
      </c>
      <c r="BQ6" s="138">
        <f t="shared" ref="BQ6:BQ69" si="3">BK6+BL6</f>
        <v>60</v>
      </c>
      <c r="BR6" s="138">
        <f t="shared" ref="BR6:BR69" si="4">BM6+BN6</f>
        <v>30</v>
      </c>
      <c r="BS6" s="138">
        <f t="shared" ref="BS6:BS69" si="5">BO6+BP6</f>
        <v>20</v>
      </c>
      <c r="BT6" s="138">
        <f t="shared" ref="BT6:BT69" si="6">BQ6+BR6+BS6</f>
        <v>110</v>
      </c>
      <c r="BU6" s="27"/>
      <c r="BV6" s="9"/>
      <c r="BW6" s="46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</row>
    <row r="7" spans="1:114" ht="13.5" customHeight="1">
      <c r="A7" s="24" t="s">
        <v>89</v>
      </c>
      <c r="B7" s="27" t="s">
        <v>90</v>
      </c>
      <c r="C7" s="28" t="s">
        <v>76</v>
      </c>
      <c r="D7" s="29" t="s">
        <v>77</v>
      </c>
      <c r="E7" s="28" t="s">
        <v>78</v>
      </c>
      <c r="F7" s="24" t="s">
        <v>79</v>
      </c>
      <c r="G7" s="27" t="s">
        <v>91</v>
      </c>
      <c r="H7" s="27" t="s">
        <v>92</v>
      </c>
      <c r="I7" s="30" t="s">
        <v>86</v>
      </c>
      <c r="J7" s="28" t="s">
        <v>83</v>
      </c>
      <c r="K7" s="107">
        <v>35</v>
      </c>
      <c r="L7" s="33">
        <v>21</v>
      </c>
      <c r="M7" s="33">
        <v>12</v>
      </c>
      <c r="N7" s="33">
        <v>2</v>
      </c>
      <c r="O7" s="106">
        <f t="shared" si="0"/>
        <v>150</v>
      </c>
      <c r="P7" s="33">
        <v>88</v>
      </c>
      <c r="Q7" s="33">
        <v>54</v>
      </c>
      <c r="R7" s="33">
        <v>8</v>
      </c>
      <c r="S7" s="106">
        <f>SUM(T7:Y7)</f>
        <v>21</v>
      </c>
      <c r="T7" s="33">
        <v>0</v>
      </c>
      <c r="U7" s="33">
        <v>17</v>
      </c>
      <c r="V7" s="33">
        <v>4</v>
      </c>
      <c r="W7" s="33">
        <v>0</v>
      </c>
      <c r="X7" s="33">
        <v>0</v>
      </c>
      <c r="Y7" s="33">
        <v>0</v>
      </c>
      <c r="Z7" s="106">
        <f>SUM(AA7:AF7)</f>
        <v>12</v>
      </c>
      <c r="AA7" s="33">
        <v>0</v>
      </c>
      <c r="AB7" s="33">
        <v>10</v>
      </c>
      <c r="AC7" s="33">
        <v>0</v>
      </c>
      <c r="AD7" s="33">
        <v>0</v>
      </c>
      <c r="AE7" s="33">
        <v>2</v>
      </c>
      <c r="AF7" s="33">
        <v>0</v>
      </c>
      <c r="AG7" s="106">
        <f>SUM(AH7:AM7)</f>
        <v>2</v>
      </c>
      <c r="AH7" s="33">
        <v>0</v>
      </c>
      <c r="AI7" s="33">
        <v>2</v>
      </c>
      <c r="AJ7" s="33">
        <v>0</v>
      </c>
      <c r="AK7" s="33">
        <v>0</v>
      </c>
      <c r="AL7" s="33">
        <v>0</v>
      </c>
      <c r="AM7" s="33">
        <v>0</v>
      </c>
      <c r="AN7" s="120">
        <f>(M7+N7)/K7</f>
        <v>0.4</v>
      </c>
      <c r="AO7" s="120">
        <f>N7/K7</f>
        <v>5.7142857142857141E-2</v>
      </c>
      <c r="AP7" s="27" t="s">
        <v>93</v>
      </c>
      <c r="AQ7" s="27" t="s">
        <v>85</v>
      </c>
      <c r="AR7" s="30" t="s">
        <v>86</v>
      </c>
      <c r="AS7" s="28" t="s">
        <v>83</v>
      </c>
      <c r="AT7" s="35" t="s">
        <v>94</v>
      </c>
      <c r="AU7" s="28" t="s">
        <v>87</v>
      </c>
      <c r="AV7" s="36">
        <v>0</v>
      </c>
      <c r="AW7" s="43"/>
      <c r="AX7" s="43"/>
      <c r="AY7" s="36">
        <v>2.1509999999999998</v>
      </c>
      <c r="AZ7" s="36">
        <v>1.5</v>
      </c>
      <c r="BA7" s="127"/>
      <c r="BB7" s="36"/>
      <c r="BC7" s="123">
        <f t="shared" si="1"/>
        <v>3.6509999999999998</v>
      </c>
      <c r="BD7" s="36"/>
      <c r="BE7" s="44"/>
      <c r="BF7" s="44"/>
      <c r="BG7" s="44"/>
      <c r="BH7" s="124">
        <f t="shared" si="2"/>
        <v>3.6509999999999998</v>
      </c>
      <c r="BI7" s="45">
        <f>BH7/K7</f>
        <v>0.10431428571428571</v>
      </c>
      <c r="BJ7" s="39" t="s">
        <v>88</v>
      </c>
      <c r="BK7" s="136">
        <v>40</v>
      </c>
      <c r="BL7" s="137">
        <v>20</v>
      </c>
      <c r="BM7" s="137">
        <v>0</v>
      </c>
      <c r="BN7" s="137">
        <v>30</v>
      </c>
      <c r="BO7" s="137">
        <v>0</v>
      </c>
      <c r="BP7" s="137">
        <v>20</v>
      </c>
      <c r="BQ7" s="138">
        <f t="shared" si="3"/>
        <v>60</v>
      </c>
      <c r="BR7" s="138">
        <f t="shared" si="4"/>
        <v>30</v>
      </c>
      <c r="BS7" s="138">
        <f t="shared" si="5"/>
        <v>20</v>
      </c>
      <c r="BT7" s="138">
        <f t="shared" si="6"/>
        <v>110</v>
      </c>
      <c r="BU7" s="27"/>
      <c r="BV7" s="9"/>
      <c r="BW7" s="46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</row>
    <row r="8" spans="1:114" ht="13.5" customHeight="1">
      <c r="A8" s="54" t="s">
        <v>95</v>
      </c>
      <c r="B8" s="27" t="s">
        <v>96</v>
      </c>
      <c r="C8" s="28" t="s">
        <v>76</v>
      </c>
      <c r="D8" s="29" t="s">
        <v>77</v>
      </c>
      <c r="E8" s="28" t="s">
        <v>78</v>
      </c>
      <c r="F8" s="26" t="s">
        <v>79</v>
      </c>
      <c r="G8" s="30" t="s">
        <v>91</v>
      </c>
      <c r="H8" s="27" t="s">
        <v>92</v>
      </c>
      <c r="I8" s="31" t="s">
        <v>97</v>
      </c>
      <c r="J8" s="28" t="s">
        <v>98</v>
      </c>
      <c r="K8" s="106">
        <v>21</v>
      </c>
      <c r="L8" s="33">
        <v>15</v>
      </c>
      <c r="M8" s="33">
        <v>6</v>
      </c>
      <c r="N8" s="33">
        <v>0</v>
      </c>
      <c r="O8" s="106">
        <f t="shared" si="0"/>
        <v>84</v>
      </c>
      <c r="P8" s="33">
        <v>60</v>
      </c>
      <c r="Q8" s="33">
        <v>24</v>
      </c>
      <c r="R8" s="33">
        <v>0</v>
      </c>
      <c r="S8" s="106">
        <f>SUM(T8:Y8)</f>
        <v>15</v>
      </c>
      <c r="T8" s="33">
        <v>0</v>
      </c>
      <c r="U8" s="33">
        <v>15</v>
      </c>
      <c r="V8" s="33">
        <v>0</v>
      </c>
      <c r="W8" s="33">
        <v>0</v>
      </c>
      <c r="X8" s="33">
        <v>0</v>
      </c>
      <c r="Y8" s="33">
        <v>0</v>
      </c>
      <c r="Z8" s="106">
        <f>SUM(AA8:AF8)</f>
        <v>6</v>
      </c>
      <c r="AA8" s="33">
        <v>0</v>
      </c>
      <c r="AB8" s="33">
        <v>6</v>
      </c>
      <c r="AC8" s="33">
        <v>0</v>
      </c>
      <c r="AD8" s="33">
        <v>0</v>
      </c>
      <c r="AE8" s="33">
        <v>0</v>
      </c>
      <c r="AF8" s="33">
        <v>0</v>
      </c>
      <c r="AG8" s="106">
        <f>SUM(AH8:AM8)</f>
        <v>0</v>
      </c>
      <c r="AH8" s="33">
        <v>0</v>
      </c>
      <c r="AI8" s="33">
        <v>0</v>
      </c>
      <c r="AJ8" s="33">
        <v>0</v>
      </c>
      <c r="AK8" s="33">
        <v>0</v>
      </c>
      <c r="AL8" s="33">
        <v>0</v>
      </c>
      <c r="AM8" s="33">
        <v>0</v>
      </c>
      <c r="AN8" s="120">
        <f>(M8+N8)/K8</f>
        <v>0.2857142857142857</v>
      </c>
      <c r="AO8" s="120">
        <f>N8/K8</f>
        <v>0</v>
      </c>
      <c r="AP8" s="27" t="s">
        <v>93</v>
      </c>
      <c r="AQ8" s="27" t="s">
        <v>85</v>
      </c>
      <c r="AR8" s="35" t="s">
        <v>97</v>
      </c>
      <c r="AS8" s="28" t="s">
        <v>99</v>
      </c>
      <c r="AT8" s="35" t="s">
        <v>100</v>
      </c>
      <c r="AU8" s="28" t="s">
        <v>101</v>
      </c>
      <c r="AV8" s="36">
        <v>1.1718718699999999</v>
      </c>
      <c r="AW8" s="36"/>
      <c r="AX8" s="36"/>
      <c r="AY8" s="36"/>
      <c r="AZ8" s="37"/>
      <c r="BA8" s="126"/>
      <c r="BB8" s="37"/>
      <c r="BC8" s="123">
        <f t="shared" si="1"/>
        <v>1.1718718699999999</v>
      </c>
      <c r="BD8" s="37"/>
      <c r="BE8" s="30"/>
      <c r="BF8" s="44">
        <v>1</v>
      </c>
      <c r="BG8" s="30"/>
      <c r="BH8" s="124">
        <f t="shared" si="2"/>
        <v>2.1718718699999999</v>
      </c>
      <c r="BI8" s="45">
        <f>BH8/K8</f>
        <v>0.10342247</v>
      </c>
      <c r="BJ8" s="39" t="s">
        <v>102</v>
      </c>
      <c r="BK8" s="136">
        <v>40</v>
      </c>
      <c r="BL8" s="137">
        <v>20</v>
      </c>
      <c r="BM8" s="137">
        <v>90</v>
      </c>
      <c r="BN8" s="137">
        <v>70</v>
      </c>
      <c r="BO8" s="137">
        <v>0</v>
      </c>
      <c r="BP8" s="137">
        <v>10</v>
      </c>
      <c r="BQ8" s="138">
        <f t="shared" si="3"/>
        <v>60</v>
      </c>
      <c r="BR8" s="138">
        <f t="shared" si="4"/>
        <v>160</v>
      </c>
      <c r="BS8" s="138">
        <f t="shared" si="5"/>
        <v>10</v>
      </c>
      <c r="BT8" s="138">
        <f t="shared" si="6"/>
        <v>230</v>
      </c>
      <c r="BU8" s="27"/>
      <c r="BV8" s="9"/>
      <c r="BW8" s="9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</row>
    <row r="9" spans="1:114" ht="13.5" hidden="1" customHeight="1">
      <c r="A9" s="24" t="s">
        <v>103</v>
      </c>
      <c r="B9" s="27" t="s">
        <v>104</v>
      </c>
      <c r="C9" s="28" t="s">
        <v>105</v>
      </c>
      <c r="D9" s="28" t="s">
        <v>106</v>
      </c>
      <c r="E9" s="28" t="s">
        <v>107</v>
      </c>
      <c r="F9" s="24" t="s">
        <v>108</v>
      </c>
      <c r="G9" s="28" t="s">
        <v>92</v>
      </c>
      <c r="H9" s="28" t="s">
        <v>92</v>
      </c>
      <c r="I9" s="35" t="s">
        <v>109</v>
      </c>
      <c r="J9" s="28" t="s">
        <v>87</v>
      </c>
      <c r="K9" s="106">
        <v>20</v>
      </c>
      <c r="L9" s="33">
        <v>14</v>
      </c>
      <c r="M9" s="33">
        <v>4</v>
      </c>
      <c r="N9" s="33">
        <v>2</v>
      </c>
      <c r="O9" s="106">
        <f t="shared" si="0"/>
        <v>45</v>
      </c>
      <c r="P9" s="33">
        <v>31</v>
      </c>
      <c r="Q9" s="33">
        <v>10</v>
      </c>
      <c r="R9" s="33">
        <v>4</v>
      </c>
      <c r="S9" s="106">
        <f>SUM(T9:Y9)</f>
        <v>14</v>
      </c>
      <c r="T9" s="33">
        <v>0</v>
      </c>
      <c r="U9" s="33">
        <v>6</v>
      </c>
      <c r="V9" s="33">
        <v>6</v>
      </c>
      <c r="W9" s="33">
        <v>2</v>
      </c>
      <c r="X9" s="33">
        <v>0</v>
      </c>
      <c r="Y9" s="33">
        <v>0</v>
      </c>
      <c r="Z9" s="106">
        <f>SUM(AA9:AF9)</f>
        <v>4</v>
      </c>
      <c r="AA9" s="33">
        <v>0</v>
      </c>
      <c r="AB9" s="33">
        <v>4</v>
      </c>
      <c r="AC9" s="33">
        <v>0</v>
      </c>
      <c r="AD9" s="33">
        <v>0</v>
      </c>
      <c r="AE9" s="33">
        <v>0</v>
      </c>
      <c r="AF9" s="33">
        <v>0</v>
      </c>
      <c r="AG9" s="106">
        <f>SUM(AH9:AM9)</f>
        <v>2</v>
      </c>
      <c r="AH9" s="33">
        <v>0</v>
      </c>
      <c r="AI9" s="33">
        <v>2</v>
      </c>
      <c r="AJ9" s="33">
        <v>0</v>
      </c>
      <c r="AK9" s="33">
        <v>0</v>
      </c>
      <c r="AL9" s="33">
        <v>0</v>
      </c>
      <c r="AM9" s="33">
        <v>0</v>
      </c>
      <c r="AN9" s="120">
        <f>(M9+N9)/K9</f>
        <v>0.3</v>
      </c>
      <c r="AO9" s="120">
        <f>N9/K9</f>
        <v>0.1</v>
      </c>
      <c r="AP9" s="27" t="s">
        <v>93</v>
      </c>
      <c r="AQ9" s="28" t="s">
        <v>85</v>
      </c>
      <c r="AR9" s="35" t="s">
        <v>109</v>
      </c>
      <c r="AS9" s="28" t="s">
        <v>87</v>
      </c>
      <c r="AT9" s="35" t="s">
        <v>94</v>
      </c>
      <c r="AU9" s="28" t="s">
        <v>110</v>
      </c>
      <c r="AV9" s="36">
        <v>0</v>
      </c>
      <c r="AW9" s="43"/>
      <c r="AX9" s="43"/>
      <c r="AY9" s="43"/>
      <c r="AZ9" s="43">
        <v>0.7</v>
      </c>
      <c r="BA9" s="43">
        <v>0.88705999999999996</v>
      </c>
      <c r="BB9" s="43"/>
      <c r="BC9" s="123">
        <f t="shared" si="1"/>
        <v>1.5870599999999999</v>
      </c>
      <c r="BD9" s="36" t="s">
        <v>111</v>
      </c>
      <c r="BE9" s="44"/>
      <c r="BF9" s="44">
        <v>0.5</v>
      </c>
      <c r="BG9" s="44"/>
      <c r="BH9" s="124">
        <f t="shared" si="2"/>
        <v>2.0870600000000001</v>
      </c>
      <c r="BI9" s="45">
        <f>BH9/K9</f>
        <v>0.104353</v>
      </c>
      <c r="BJ9" s="39" t="s">
        <v>102</v>
      </c>
      <c r="BK9" s="136">
        <v>30</v>
      </c>
      <c r="BL9" s="137">
        <v>35</v>
      </c>
      <c r="BM9" s="137">
        <v>50</v>
      </c>
      <c r="BN9" s="137">
        <v>30</v>
      </c>
      <c r="BO9" s="137">
        <v>20</v>
      </c>
      <c r="BP9" s="137">
        <v>20</v>
      </c>
      <c r="BQ9" s="138">
        <f t="shared" si="3"/>
        <v>65</v>
      </c>
      <c r="BR9" s="138">
        <f t="shared" si="4"/>
        <v>80</v>
      </c>
      <c r="BS9" s="138">
        <f t="shared" si="5"/>
        <v>40</v>
      </c>
      <c r="BT9" s="138">
        <f t="shared" si="6"/>
        <v>185</v>
      </c>
      <c r="BU9" s="27"/>
      <c r="BV9" s="9"/>
      <c r="BW9" s="46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</row>
    <row r="10" spans="1:114" ht="13.5" hidden="1" customHeight="1">
      <c r="A10" s="24" t="s">
        <v>112</v>
      </c>
      <c r="B10" s="27" t="s">
        <v>113</v>
      </c>
      <c r="C10" s="28" t="s">
        <v>105</v>
      </c>
      <c r="D10" s="47" t="s">
        <v>106</v>
      </c>
      <c r="E10" s="28" t="s">
        <v>107</v>
      </c>
      <c r="F10" s="26" t="s">
        <v>108</v>
      </c>
      <c r="G10" s="28" t="s">
        <v>92</v>
      </c>
      <c r="H10" s="28" t="s">
        <v>92</v>
      </c>
      <c r="I10" s="35" t="s">
        <v>100</v>
      </c>
      <c r="J10" s="47" t="s">
        <v>110</v>
      </c>
      <c r="K10" s="107">
        <v>15</v>
      </c>
      <c r="L10" s="33">
        <v>0</v>
      </c>
      <c r="M10" s="33">
        <v>15</v>
      </c>
      <c r="N10" s="33">
        <v>0</v>
      </c>
      <c r="O10" s="106">
        <f t="shared" si="0"/>
        <v>30</v>
      </c>
      <c r="P10" s="33">
        <v>0</v>
      </c>
      <c r="Q10" s="33">
        <v>30</v>
      </c>
      <c r="R10" s="33">
        <v>0</v>
      </c>
      <c r="S10" s="106">
        <f>SUM(T10:Y10)</f>
        <v>0</v>
      </c>
      <c r="T10" s="33">
        <v>0</v>
      </c>
      <c r="U10" s="33">
        <v>0</v>
      </c>
      <c r="V10" s="33">
        <v>0</v>
      </c>
      <c r="W10" s="33">
        <v>0</v>
      </c>
      <c r="X10" s="33">
        <v>0</v>
      </c>
      <c r="Y10" s="33">
        <v>0</v>
      </c>
      <c r="Z10" s="106">
        <f>SUM(AA10:AF10)</f>
        <v>15</v>
      </c>
      <c r="AA10" s="33">
        <v>15</v>
      </c>
      <c r="AB10" s="33">
        <v>0</v>
      </c>
      <c r="AC10" s="33">
        <v>0</v>
      </c>
      <c r="AD10" s="33">
        <v>0</v>
      </c>
      <c r="AE10" s="33">
        <v>0</v>
      </c>
      <c r="AF10" s="33">
        <v>0</v>
      </c>
      <c r="AG10" s="106">
        <f>SUM(AH10:AM10)</f>
        <v>0</v>
      </c>
      <c r="AH10" s="33">
        <v>0</v>
      </c>
      <c r="AI10" s="33">
        <v>0</v>
      </c>
      <c r="AJ10" s="33">
        <v>0</v>
      </c>
      <c r="AK10" s="33">
        <v>0</v>
      </c>
      <c r="AL10" s="33">
        <v>0</v>
      </c>
      <c r="AM10" s="33">
        <v>0</v>
      </c>
      <c r="AN10" s="120">
        <f>(M10+N10)/K10</f>
        <v>1</v>
      </c>
      <c r="AO10" s="120">
        <f>N10/K10</f>
        <v>0</v>
      </c>
      <c r="AP10" s="27" t="s">
        <v>93</v>
      </c>
      <c r="AQ10" s="28" t="s">
        <v>85</v>
      </c>
      <c r="AR10" s="35" t="s">
        <v>100</v>
      </c>
      <c r="AS10" s="47" t="s">
        <v>110</v>
      </c>
      <c r="AT10" s="35" t="s">
        <v>86</v>
      </c>
      <c r="AU10" s="47" t="s">
        <v>83</v>
      </c>
      <c r="AV10" s="36">
        <v>0</v>
      </c>
      <c r="AW10" s="36">
        <v>0.5</v>
      </c>
      <c r="AX10" s="36">
        <v>0.71529500000000001</v>
      </c>
      <c r="AZ10" s="43"/>
      <c r="BA10" s="37"/>
      <c r="BB10" s="37"/>
      <c r="BC10" s="123">
        <f t="shared" si="1"/>
        <v>1.215295</v>
      </c>
      <c r="BD10" s="36" t="s">
        <v>111</v>
      </c>
      <c r="BE10" s="44"/>
      <c r="BF10" s="44">
        <v>0.35</v>
      </c>
      <c r="BG10" s="44"/>
      <c r="BH10" s="124">
        <f t="shared" si="2"/>
        <v>1.5652949999999999</v>
      </c>
      <c r="BI10" s="45">
        <f>BH10/K10</f>
        <v>0.10435299999999999</v>
      </c>
      <c r="BJ10" s="39" t="s">
        <v>102</v>
      </c>
      <c r="BK10" s="136">
        <v>30</v>
      </c>
      <c r="BL10" s="137">
        <v>35</v>
      </c>
      <c r="BM10" s="137">
        <v>50</v>
      </c>
      <c r="BN10" s="137">
        <v>30</v>
      </c>
      <c r="BO10" s="137">
        <v>20</v>
      </c>
      <c r="BP10" s="137">
        <v>30</v>
      </c>
      <c r="BQ10" s="138">
        <f t="shared" si="3"/>
        <v>65</v>
      </c>
      <c r="BR10" s="138">
        <f t="shared" si="4"/>
        <v>80</v>
      </c>
      <c r="BS10" s="138">
        <f t="shared" si="5"/>
        <v>50</v>
      </c>
      <c r="BT10" s="138">
        <f t="shared" si="6"/>
        <v>195</v>
      </c>
      <c r="BU10" s="35"/>
      <c r="BV10" s="9"/>
      <c r="BW10" s="46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</row>
    <row r="11" spans="1:114" ht="13.5" hidden="1" customHeight="1">
      <c r="A11" s="24" t="s">
        <v>114</v>
      </c>
      <c r="B11" s="27" t="s">
        <v>115</v>
      </c>
      <c r="C11" s="28" t="s">
        <v>116</v>
      </c>
      <c r="D11" s="30" t="s">
        <v>117</v>
      </c>
      <c r="E11" s="28" t="s">
        <v>118</v>
      </c>
      <c r="F11" s="26" t="s">
        <v>108</v>
      </c>
      <c r="G11" s="27" t="s">
        <v>80</v>
      </c>
      <c r="H11" s="27" t="s">
        <v>80</v>
      </c>
      <c r="I11" s="31" t="s">
        <v>109</v>
      </c>
      <c r="J11" s="28" t="s">
        <v>119</v>
      </c>
      <c r="K11" s="108">
        <v>0</v>
      </c>
      <c r="L11" s="33">
        <v>19</v>
      </c>
      <c r="M11" s="33">
        <v>10</v>
      </c>
      <c r="N11" s="33">
        <v>1</v>
      </c>
      <c r="O11" s="106">
        <f t="shared" si="0"/>
        <v>122</v>
      </c>
      <c r="P11" s="33">
        <v>76</v>
      </c>
      <c r="Q11" s="33">
        <v>42</v>
      </c>
      <c r="R11" s="33">
        <v>4</v>
      </c>
      <c r="S11" s="106">
        <v>0</v>
      </c>
      <c r="T11" s="33">
        <v>0</v>
      </c>
      <c r="U11" s="33">
        <v>14</v>
      </c>
      <c r="V11" s="33">
        <v>5</v>
      </c>
      <c r="W11" s="33">
        <v>0</v>
      </c>
      <c r="X11" s="33">
        <v>0</v>
      </c>
      <c r="Y11" s="33">
        <v>0</v>
      </c>
      <c r="Z11" s="106">
        <v>0</v>
      </c>
      <c r="AA11" s="33">
        <v>0</v>
      </c>
      <c r="AB11" s="33">
        <v>9</v>
      </c>
      <c r="AC11" s="33">
        <v>0</v>
      </c>
      <c r="AD11" s="33">
        <v>1</v>
      </c>
      <c r="AE11" s="33">
        <v>0</v>
      </c>
      <c r="AF11" s="33">
        <v>0</v>
      </c>
      <c r="AG11" s="106">
        <v>0</v>
      </c>
      <c r="AH11" s="33">
        <v>0</v>
      </c>
      <c r="AI11" s="33">
        <v>1</v>
      </c>
      <c r="AJ11" s="33">
        <v>0</v>
      </c>
      <c r="AK11" s="33">
        <v>0</v>
      </c>
      <c r="AL11" s="33">
        <v>0</v>
      </c>
      <c r="AM11" s="33">
        <v>0</v>
      </c>
      <c r="AN11" s="120">
        <f>(M11+N11)/BV11</f>
        <v>0.36666666666666664</v>
      </c>
      <c r="AO11" s="120">
        <f>N11/BV11</f>
        <v>3.3333333333333333E-2</v>
      </c>
      <c r="AP11" s="27" t="s">
        <v>93</v>
      </c>
      <c r="AQ11" s="27" t="s">
        <v>85</v>
      </c>
      <c r="AR11" s="35" t="s">
        <v>109</v>
      </c>
      <c r="AS11" s="28" t="s">
        <v>119</v>
      </c>
      <c r="AT11" s="35" t="s">
        <v>120</v>
      </c>
      <c r="AU11" s="28" t="s">
        <v>121</v>
      </c>
      <c r="AV11" s="36">
        <v>0</v>
      </c>
      <c r="AW11" s="43"/>
      <c r="AX11" s="43"/>
      <c r="AY11" s="36"/>
      <c r="AZ11" s="43">
        <f>1.169+0.6</f>
        <v>1.7690000000000001</v>
      </c>
      <c r="BA11" s="36">
        <v>1.5609999999999999</v>
      </c>
      <c r="BB11" s="37"/>
      <c r="BC11" s="123">
        <f t="shared" si="1"/>
        <v>3.33</v>
      </c>
      <c r="BD11" s="24"/>
      <c r="BE11" s="24"/>
      <c r="BF11" s="24"/>
      <c r="BG11" s="24"/>
      <c r="BH11" s="124">
        <f t="shared" si="2"/>
        <v>3.33</v>
      </c>
      <c r="BI11" s="45">
        <f>BH11/BV11</f>
        <v>0.111</v>
      </c>
      <c r="BJ11" s="39" t="s">
        <v>122</v>
      </c>
      <c r="BK11" s="136">
        <v>20</v>
      </c>
      <c r="BL11" s="137">
        <v>30</v>
      </c>
      <c r="BM11" s="137">
        <v>0</v>
      </c>
      <c r="BN11" s="137">
        <v>30</v>
      </c>
      <c r="BO11" s="137">
        <v>0</v>
      </c>
      <c r="BP11" s="137">
        <v>10</v>
      </c>
      <c r="BQ11" s="138">
        <f t="shared" si="3"/>
        <v>50</v>
      </c>
      <c r="BR11" s="138">
        <f t="shared" si="4"/>
        <v>30</v>
      </c>
      <c r="BS11" s="138">
        <f t="shared" si="5"/>
        <v>10</v>
      </c>
      <c r="BT11" s="138">
        <f t="shared" si="6"/>
        <v>90</v>
      </c>
      <c r="BU11" s="27" t="s">
        <v>123</v>
      </c>
      <c r="BV11" s="202">
        <v>30</v>
      </c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</row>
    <row r="12" spans="1:114" ht="13.5" hidden="1" customHeight="1">
      <c r="A12" s="26" t="s">
        <v>124</v>
      </c>
      <c r="B12" s="29" t="s">
        <v>125</v>
      </c>
      <c r="C12" s="29" t="s">
        <v>126</v>
      </c>
      <c r="D12" s="29" t="s">
        <v>127</v>
      </c>
      <c r="E12" s="28" t="s">
        <v>78</v>
      </c>
      <c r="F12" s="26" t="s">
        <v>108</v>
      </c>
      <c r="G12" s="27" t="s">
        <v>80</v>
      </c>
      <c r="H12" s="27" t="s">
        <v>80</v>
      </c>
      <c r="I12" s="31" t="s">
        <v>94</v>
      </c>
      <c r="J12" s="47" t="s">
        <v>101</v>
      </c>
      <c r="K12" s="107">
        <v>0</v>
      </c>
      <c r="L12" s="33">
        <v>16</v>
      </c>
      <c r="M12" s="33">
        <v>18</v>
      </c>
      <c r="N12" s="33">
        <v>6</v>
      </c>
      <c r="O12" s="106">
        <f t="shared" si="0"/>
        <v>195</v>
      </c>
      <c r="P12" s="33">
        <v>79</v>
      </c>
      <c r="Q12" s="33">
        <v>89</v>
      </c>
      <c r="R12" s="33">
        <v>27</v>
      </c>
      <c r="S12" s="106">
        <v>0</v>
      </c>
      <c r="T12" s="33">
        <v>0</v>
      </c>
      <c r="U12" s="33">
        <v>6</v>
      </c>
      <c r="V12" s="33">
        <v>5</v>
      </c>
      <c r="W12" s="33">
        <v>5</v>
      </c>
      <c r="X12" s="33">
        <v>0</v>
      </c>
      <c r="Y12" s="33">
        <v>0</v>
      </c>
      <c r="Z12" s="106">
        <v>0</v>
      </c>
      <c r="AA12" s="33">
        <v>0</v>
      </c>
      <c r="AB12" s="33">
        <v>8</v>
      </c>
      <c r="AC12" s="33">
        <v>5</v>
      </c>
      <c r="AD12" s="33">
        <v>5</v>
      </c>
      <c r="AE12" s="33">
        <v>0</v>
      </c>
      <c r="AF12" s="33">
        <v>0</v>
      </c>
      <c r="AG12" s="106">
        <v>0</v>
      </c>
      <c r="AH12" s="33">
        <v>0</v>
      </c>
      <c r="AI12" s="33">
        <v>3</v>
      </c>
      <c r="AJ12" s="33">
        <v>3</v>
      </c>
      <c r="AK12" s="33">
        <v>0</v>
      </c>
      <c r="AL12" s="33">
        <v>0</v>
      </c>
      <c r="AM12" s="33">
        <v>0</v>
      </c>
      <c r="AN12" s="120">
        <f>(M12+N12)/BV12</f>
        <v>0.6</v>
      </c>
      <c r="AO12" s="120">
        <f>N12/BV12</f>
        <v>0.15</v>
      </c>
      <c r="AP12" s="27" t="s">
        <v>93</v>
      </c>
      <c r="AQ12" s="27" t="s">
        <v>85</v>
      </c>
      <c r="AR12" s="35" t="s">
        <v>94</v>
      </c>
      <c r="AS12" s="35" t="s">
        <v>101</v>
      </c>
      <c r="AT12" s="35" t="s">
        <v>128</v>
      </c>
      <c r="AU12" s="35" t="s">
        <v>119</v>
      </c>
      <c r="AV12" s="36">
        <v>0</v>
      </c>
      <c r="AW12" s="37"/>
      <c r="AX12" s="37"/>
      <c r="AY12" s="36"/>
      <c r="AZ12" s="36"/>
      <c r="BA12" s="36">
        <v>1.4179999999999999</v>
      </c>
      <c r="BB12" s="36">
        <v>2</v>
      </c>
      <c r="BC12" s="123">
        <f t="shared" si="1"/>
        <v>3.4180000000000001</v>
      </c>
      <c r="BD12" s="36"/>
      <c r="BE12" s="49"/>
      <c r="BF12" s="49"/>
      <c r="BG12" s="49"/>
      <c r="BH12" s="124">
        <f t="shared" si="2"/>
        <v>3.4180000000000001</v>
      </c>
      <c r="BI12" s="45">
        <f>BH12/BV12</f>
        <v>8.5449999999999998E-2</v>
      </c>
      <c r="BJ12" s="39" t="s">
        <v>122</v>
      </c>
      <c r="BK12" s="136">
        <v>40</v>
      </c>
      <c r="BL12" s="137">
        <v>10</v>
      </c>
      <c r="BM12" s="137">
        <v>0</v>
      </c>
      <c r="BN12" s="137">
        <v>10</v>
      </c>
      <c r="BO12" s="137">
        <v>0</v>
      </c>
      <c r="BP12" s="137">
        <v>10</v>
      </c>
      <c r="BQ12" s="138">
        <f t="shared" si="3"/>
        <v>50</v>
      </c>
      <c r="BR12" s="138">
        <f t="shared" si="4"/>
        <v>10</v>
      </c>
      <c r="BS12" s="138">
        <f t="shared" si="5"/>
        <v>10</v>
      </c>
      <c r="BT12" s="138">
        <f t="shared" si="6"/>
        <v>70</v>
      </c>
      <c r="BU12" s="27" t="s">
        <v>129</v>
      </c>
      <c r="BV12" s="202">
        <v>40</v>
      </c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</row>
    <row r="13" spans="1:114" ht="13.5" hidden="1" customHeight="1">
      <c r="A13" s="26" t="s">
        <v>130</v>
      </c>
      <c r="B13" s="50" t="s">
        <v>131</v>
      </c>
      <c r="C13" s="50" t="s">
        <v>132</v>
      </c>
      <c r="D13" s="29" t="s">
        <v>133</v>
      </c>
      <c r="E13" s="28" t="s">
        <v>78</v>
      </c>
      <c r="F13" s="26" t="s">
        <v>108</v>
      </c>
      <c r="G13" s="27" t="s">
        <v>91</v>
      </c>
      <c r="H13" s="27" t="s">
        <v>92</v>
      </c>
      <c r="I13" s="35" t="s">
        <v>94</v>
      </c>
      <c r="J13" s="30" t="s">
        <v>134</v>
      </c>
      <c r="K13" s="109">
        <v>0</v>
      </c>
      <c r="L13" s="33">
        <v>11</v>
      </c>
      <c r="M13" s="53">
        <v>3</v>
      </c>
      <c r="N13" s="53">
        <v>1</v>
      </c>
      <c r="O13" s="106">
        <f t="shared" si="0"/>
        <v>154</v>
      </c>
      <c r="P13" s="53">
        <v>80</v>
      </c>
      <c r="Q13" s="53">
        <v>70</v>
      </c>
      <c r="R13" s="33">
        <v>4</v>
      </c>
      <c r="S13" s="106">
        <v>0</v>
      </c>
      <c r="T13" s="33">
        <v>0</v>
      </c>
      <c r="U13" s="53">
        <v>5</v>
      </c>
      <c r="V13" s="53">
        <v>4</v>
      </c>
      <c r="W13" s="33">
        <v>2</v>
      </c>
      <c r="X13" s="33">
        <v>0</v>
      </c>
      <c r="Y13" s="33">
        <v>0</v>
      </c>
      <c r="Z13" s="106">
        <v>0</v>
      </c>
      <c r="AA13" s="33">
        <v>0</v>
      </c>
      <c r="AB13" s="53">
        <v>2</v>
      </c>
      <c r="AC13" s="33">
        <v>0</v>
      </c>
      <c r="AD13" s="53">
        <v>0</v>
      </c>
      <c r="AE13" s="33">
        <v>1</v>
      </c>
      <c r="AF13" s="33">
        <v>0</v>
      </c>
      <c r="AG13" s="106">
        <v>0</v>
      </c>
      <c r="AH13" s="33">
        <v>0</v>
      </c>
      <c r="AI13" s="33">
        <v>0</v>
      </c>
      <c r="AJ13" s="33">
        <v>1</v>
      </c>
      <c r="AK13" s="33">
        <v>0</v>
      </c>
      <c r="AL13" s="33">
        <v>0</v>
      </c>
      <c r="AM13" s="33">
        <v>0</v>
      </c>
      <c r="AN13" s="120">
        <f>(M13+N13)/BV13</f>
        <v>0.26666666666666666</v>
      </c>
      <c r="AO13" s="120">
        <f>N13/BV13</f>
        <v>6.6666666666666666E-2</v>
      </c>
      <c r="AP13" s="27" t="s">
        <v>93</v>
      </c>
      <c r="AQ13" s="35" t="s">
        <v>85</v>
      </c>
      <c r="AR13" s="35" t="s">
        <v>94</v>
      </c>
      <c r="AS13" s="30" t="s">
        <v>134</v>
      </c>
      <c r="AT13" s="35" t="s">
        <v>128</v>
      </c>
      <c r="AU13" s="47" t="s">
        <v>135</v>
      </c>
      <c r="AV13" s="36">
        <v>0</v>
      </c>
      <c r="AW13" s="36"/>
      <c r="AX13" s="36"/>
      <c r="AY13" s="36"/>
      <c r="AZ13" s="36"/>
      <c r="BA13" s="36">
        <v>1.5649999999999999</v>
      </c>
      <c r="BB13" s="36"/>
      <c r="BC13" s="123">
        <f t="shared" si="1"/>
        <v>1.5649999999999999</v>
      </c>
      <c r="BD13" s="36" t="s">
        <v>111</v>
      </c>
      <c r="BE13" s="49"/>
      <c r="BF13" s="49"/>
      <c r="BG13" s="49"/>
      <c r="BH13" s="124">
        <f t="shared" si="2"/>
        <v>1.5649999999999999</v>
      </c>
      <c r="BI13" s="45">
        <f>BH13/BV13</f>
        <v>0.10433333333333333</v>
      </c>
      <c r="BJ13" s="39" t="s">
        <v>88</v>
      </c>
      <c r="BK13" s="136">
        <v>40</v>
      </c>
      <c r="BL13" s="137">
        <v>40</v>
      </c>
      <c r="BM13" s="137">
        <v>0</v>
      </c>
      <c r="BN13" s="137">
        <v>10</v>
      </c>
      <c r="BO13" s="137">
        <v>0</v>
      </c>
      <c r="BP13" s="137">
        <v>20</v>
      </c>
      <c r="BQ13" s="138">
        <f t="shared" si="3"/>
        <v>80</v>
      </c>
      <c r="BR13" s="138">
        <f t="shared" si="4"/>
        <v>10</v>
      </c>
      <c r="BS13" s="138">
        <f t="shared" si="5"/>
        <v>20</v>
      </c>
      <c r="BT13" s="138">
        <f t="shared" si="6"/>
        <v>110</v>
      </c>
      <c r="BU13" s="35" t="s">
        <v>136</v>
      </c>
      <c r="BV13" s="202">
        <v>15</v>
      </c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</row>
    <row r="14" spans="1:114" ht="13.5" hidden="1" customHeight="1">
      <c r="A14" s="25" t="s">
        <v>137</v>
      </c>
      <c r="B14" s="30" t="s">
        <v>138</v>
      </c>
      <c r="C14" s="30" t="s">
        <v>139</v>
      </c>
      <c r="D14" s="29" t="s">
        <v>133</v>
      </c>
      <c r="E14" s="28" t="s">
        <v>78</v>
      </c>
      <c r="F14" s="26" t="s">
        <v>79</v>
      </c>
      <c r="G14" s="30" t="s">
        <v>91</v>
      </c>
      <c r="H14" s="30" t="s">
        <v>92</v>
      </c>
      <c r="I14" s="30" t="s">
        <v>97</v>
      </c>
      <c r="J14" s="28" t="s">
        <v>119</v>
      </c>
      <c r="K14" s="106">
        <v>18</v>
      </c>
      <c r="L14" s="33">
        <v>13</v>
      </c>
      <c r="M14" s="33">
        <v>4</v>
      </c>
      <c r="N14" s="33">
        <v>1</v>
      </c>
      <c r="O14" s="107">
        <f t="shared" si="0"/>
        <v>84</v>
      </c>
      <c r="P14" s="33">
        <v>62</v>
      </c>
      <c r="Q14" s="33">
        <v>18</v>
      </c>
      <c r="R14" s="33">
        <v>4</v>
      </c>
      <c r="S14" s="107">
        <f>SUM(T14:Y14)</f>
        <v>13</v>
      </c>
      <c r="T14" s="33">
        <v>0</v>
      </c>
      <c r="U14" s="33">
        <v>7</v>
      </c>
      <c r="V14" s="33">
        <v>4</v>
      </c>
      <c r="W14" s="33">
        <v>2</v>
      </c>
      <c r="X14" s="33">
        <v>0</v>
      </c>
      <c r="Y14" s="33">
        <v>0</v>
      </c>
      <c r="Z14" s="107">
        <f>SUM(AA14:AF14)</f>
        <v>4</v>
      </c>
      <c r="AA14" s="33">
        <v>0</v>
      </c>
      <c r="AB14" s="33">
        <v>2</v>
      </c>
      <c r="AC14" s="33">
        <v>2</v>
      </c>
      <c r="AD14" s="33">
        <v>0</v>
      </c>
      <c r="AE14" s="33">
        <v>0</v>
      </c>
      <c r="AF14" s="33">
        <v>0</v>
      </c>
      <c r="AG14" s="107">
        <f>SUM(AH14:AM14)</f>
        <v>1</v>
      </c>
      <c r="AH14" s="33">
        <v>0</v>
      </c>
      <c r="AI14" s="33">
        <v>1</v>
      </c>
      <c r="AJ14" s="33">
        <v>0</v>
      </c>
      <c r="AK14" s="33">
        <v>0</v>
      </c>
      <c r="AL14" s="33">
        <v>0</v>
      </c>
      <c r="AM14" s="33">
        <v>0</v>
      </c>
      <c r="AN14" s="121">
        <f>(M14+N14)/K14</f>
        <v>0.27777777777777779</v>
      </c>
      <c r="AO14" s="121">
        <f>N14/K14</f>
        <v>5.5555555555555552E-2</v>
      </c>
      <c r="AP14" s="27" t="s">
        <v>93</v>
      </c>
      <c r="AQ14" s="27" t="s">
        <v>85</v>
      </c>
      <c r="AR14" s="30" t="s">
        <v>97</v>
      </c>
      <c r="AS14" s="30" t="s">
        <v>119</v>
      </c>
      <c r="AT14" s="30" t="s">
        <v>100</v>
      </c>
      <c r="AU14" s="27" t="s">
        <v>140</v>
      </c>
      <c r="AV14" s="36">
        <v>1.4808402200000002</v>
      </c>
      <c r="AW14" s="36"/>
      <c r="AX14" s="37"/>
      <c r="AY14" s="37"/>
      <c r="AZ14" s="37"/>
      <c r="BA14" s="37"/>
      <c r="BB14" s="37"/>
      <c r="BC14" s="123">
        <f t="shared" si="1"/>
        <v>1.4808402200000002</v>
      </c>
      <c r="BD14" s="36" t="s">
        <v>111</v>
      </c>
      <c r="BE14" s="49"/>
      <c r="BF14" s="49">
        <v>0.4</v>
      </c>
      <c r="BG14" s="49">
        <v>4.8167300000000003E-2</v>
      </c>
      <c r="BH14" s="124">
        <f t="shared" si="2"/>
        <v>1.9290075200000001</v>
      </c>
      <c r="BI14" s="45">
        <f>BH14/K14</f>
        <v>0.10716708444444445</v>
      </c>
      <c r="BJ14" s="39" t="s">
        <v>102</v>
      </c>
      <c r="BK14" s="136">
        <v>40</v>
      </c>
      <c r="BL14" s="137">
        <v>40</v>
      </c>
      <c r="BM14" s="137">
        <v>90</v>
      </c>
      <c r="BN14" s="137">
        <v>30</v>
      </c>
      <c r="BO14" s="137">
        <v>0</v>
      </c>
      <c r="BP14" s="137">
        <v>20</v>
      </c>
      <c r="BQ14" s="138">
        <f t="shared" si="3"/>
        <v>80</v>
      </c>
      <c r="BR14" s="138">
        <f t="shared" si="4"/>
        <v>120</v>
      </c>
      <c r="BS14" s="138">
        <f t="shared" si="5"/>
        <v>20</v>
      </c>
      <c r="BT14" s="138">
        <f t="shared" si="6"/>
        <v>220</v>
      </c>
      <c r="BU14" s="27"/>
      <c r="BV14" s="9"/>
      <c r="BW14" s="9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</row>
    <row r="15" spans="1:114" ht="13.5" hidden="1" customHeight="1">
      <c r="A15" s="24" t="s">
        <v>141</v>
      </c>
      <c r="B15" s="35" t="s">
        <v>142</v>
      </c>
      <c r="C15" s="47" t="s">
        <v>139</v>
      </c>
      <c r="D15" s="30" t="s">
        <v>133</v>
      </c>
      <c r="E15" s="28" t="s">
        <v>78</v>
      </c>
      <c r="F15" s="24" t="s">
        <v>79</v>
      </c>
      <c r="G15" s="28" t="s">
        <v>80</v>
      </c>
      <c r="H15" s="28" t="s">
        <v>80</v>
      </c>
      <c r="I15" s="47" t="s">
        <v>100</v>
      </c>
      <c r="J15" s="47" t="s">
        <v>134</v>
      </c>
      <c r="K15" s="110">
        <v>63</v>
      </c>
      <c r="L15" s="54">
        <v>45</v>
      </c>
      <c r="M15" s="54">
        <v>11</v>
      </c>
      <c r="N15" s="24">
        <v>7</v>
      </c>
      <c r="O15" s="106">
        <f t="shared" si="0"/>
        <v>291</v>
      </c>
      <c r="P15" s="54">
        <v>204</v>
      </c>
      <c r="Q15" s="54">
        <v>56</v>
      </c>
      <c r="R15" s="54">
        <v>31</v>
      </c>
      <c r="S15" s="106">
        <f>SUM(T15:Y15)</f>
        <v>45</v>
      </c>
      <c r="T15" s="24">
        <v>0</v>
      </c>
      <c r="U15" s="54">
        <v>27</v>
      </c>
      <c r="V15" s="54">
        <v>15</v>
      </c>
      <c r="W15" s="54">
        <v>3</v>
      </c>
      <c r="X15" s="33">
        <v>0</v>
      </c>
      <c r="Y15" s="33">
        <v>0</v>
      </c>
      <c r="Z15" s="106">
        <f>SUM(AA15:AF15)</f>
        <v>11</v>
      </c>
      <c r="AA15" s="33">
        <v>0</v>
      </c>
      <c r="AB15" s="54">
        <v>8</v>
      </c>
      <c r="AC15" s="24">
        <v>0</v>
      </c>
      <c r="AD15" s="24">
        <v>0</v>
      </c>
      <c r="AE15" s="54">
        <v>3</v>
      </c>
      <c r="AF15" s="24">
        <v>0</v>
      </c>
      <c r="AG15" s="106">
        <f>SUM(AH15:AM15)</f>
        <v>7</v>
      </c>
      <c r="AH15" s="33">
        <v>0</v>
      </c>
      <c r="AI15" s="54">
        <v>4</v>
      </c>
      <c r="AJ15" s="54">
        <v>3</v>
      </c>
      <c r="AK15" s="33">
        <v>0</v>
      </c>
      <c r="AL15" s="33">
        <v>0</v>
      </c>
      <c r="AM15" s="33">
        <v>0</v>
      </c>
      <c r="AN15" s="120">
        <f>(M15+N15)/K15</f>
        <v>0.2857142857142857</v>
      </c>
      <c r="AO15" s="120">
        <f>N15/K15</f>
        <v>0.1111111111111111</v>
      </c>
      <c r="AP15" s="27" t="s">
        <v>93</v>
      </c>
      <c r="AQ15" s="30" t="s">
        <v>85</v>
      </c>
      <c r="AR15" s="47" t="s">
        <v>100</v>
      </c>
      <c r="AS15" s="47" t="s">
        <v>134</v>
      </c>
      <c r="AT15" s="47" t="s">
        <v>86</v>
      </c>
      <c r="AU15" s="47" t="s">
        <v>121</v>
      </c>
      <c r="AV15" s="36">
        <v>0</v>
      </c>
      <c r="AW15" s="36">
        <v>0.6</v>
      </c>
      <c r="AX15" s="36">
        <v>3.1960000000000002</v>
      </c>
      <c r="AY15" s="36">
        <v>3.1960000000000002</v>
      </c>
      <c r="AZ15" s="36"/>
      <c r="BA15" s="37"/>
      <c r="BB15" s="37"/>
      <c r="BC15" s="123">
        <f t="shared" si="1"/>
        <v>6.9920000000000009</v>
      </c>
      <c r="BD15" s="24" t="s">
        <v>111</v>
      </c>
      <c r="BE15" s="24"/>
      <c r="BF15" s="24"/>
      <c r="BG15" s="24"/>
      <c r="BH15" s="124">
        <f t="shared" si="2"/>
        <v>6.9920000000000009</v>
      </c>
      <c r="BI15" s="45">
        <f>BH15/K15</f>
        <v>0.110984126984127</v>
      </c>
      <c r="BJ15" s="39" t="s">
        <v>102</v>
      </c>
      <c r="BK15" s="136">
        <v>40</v>
      </c>
      <c r="BL15" s="137">
        <v>40</v>
      </c>
      <c r="BM15" s="137">
        <v>40</v>
      </c>
      <c r="BN15" s="137">
        <v>70</v>
      </c>
      <c r="BO15" s="137">
        <v>0</v>
      </c>
      <c r="BP15" s="137">
        <v>10</v>
      </c>
      <c r="BQ15" s="138">
        <f t="shared" si="3"/>
        <v>80</v>
      </c>
      <c r="BR15" s="138">
        <f t="shared" si="4"/>
        <v>110</v>
      </c>
      <c r="BS15" s="138">
        <f t="shared" si="5"/>
        <v>10</v>
      </c>
      <c r="BT15" s="138">
        <f t="shared" si="6"/>
        <v>200</v>
      </c>
      <c r="BU15" s="55"/>
      <c r="BV15" s="9"/>
      <c r="BW15" s="9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</row>
    <row r="16" spans="1:114" ht="13.5" hidden="1" customHeight="1">
      <c r="A16" s="24" t="s">
        <v>143</v>
      </c>
      <c r="B16" s="2" t="s">
        <v>144</v>
      </c>
      <c r="C16" s="29" t="s">
        <v>145</v>
      </c>
      <c r="D16" s="29" t="s">
        <v>133</v>
      </c>
      <c r="E16" s="28" t="s">
        <v>78</v>
      </c>
      <c r="F16" s="24" t="s">
        <v>108</v>
      </c>
      <c r="G16" s="27" t="s">
        <v>80</v>
      </c>
      <c r="H16" s="27" t="s">
        <v>80</v>
      </c>
      <c r="I16" s="56" t="s">
        <v>109</v>
      </c>
      <c r="J16" s="28" t="s">
        <v>146</v>
      </c>
      <c r="K16" s="107">
        <v>0</v>
      </c>
      <c r="L16" s="33">
        <v>19</v>
      </c>
      <c r="M16" s="33">
        <v>10</v>
      </c>
      <c r="N16" s="24">
        <v>1</v>
      </c>
      <c r="O16" s="106">
        <f t="shared" si="0"/>
        <v>122</v>
      </c>
      <c r="P16" s="24">
        <v>76</v>
      </c>
      <c r="Q16" s="24">
        <v>42</v>
      </c>
      <c r="R16" s="24">
        <v>4</v>
      </c>
      <c r="S16" s="106">
        <v>0</v>
      </c>
      <c r="T16" s="24">
        <v>0</v>
      </c>
      <c r="U16" s="24">
        <v>14</v>
      </c>
      <c r="V16" s="24">
        <v>5</v>
      </c>
      <c r="W16" s="24">
        <v>0</v>
      </c>
      <c r="X16" s="24">
        <v>0</v>
      </c>
      <c r="Y16" s="24">
        <v>0</v>
      </c>
      <c r="Z16" s="106">
        <v>0</v>
      </c>
      <c r="AA16" s="24">
        <v>0</v>
      </c>
      <c r="AB16" s="24">
        <v>9</v>
      </c>
      <c r="AC16" s="24">
        <v>0</v>
      </c>
      <c r="AD16" s="24">
        <v>1</v>
      </c>
      <c r="AE16" s="24">
        <v>0</v>
      </c>
      <c r="AF16" s="24">
        <v>0</v>
      </c>
      <c r="AG16" s="106">
        <v>0</v>
      </c>
      <c r="AH16" s="33">
        <v>0</v>
      </c>
      <c r="AI16" s="24">
        <v>1</v>
      </c>
      <c r="AJ16" s="33">
        <v>0</v>
      </c>
      <c r="AK16" s="33">
        <v>0</v>
      </c>
      <c r="AL16" s="33">
        <v>0</v>
      </c>
      <c r="AM16" s="33">
        <v>0</v>
      </c>
      <c r="AN16" s="120">
        <f>(M16+N16)/BV16</f>
        <v>0.36666666666666664</v>
      </c>
      <c r="AO16" s="120">
        <f>N16/BV16</f>
        <v>3.3333333333333333E-2</v>
      </c>
      <c r="AP16" s="27" t="s">
        <v>93</v>
      </c>
      <c r="AQ16" s="29" t="s">
        <v>85</v>
      </c>
      <c r="AR16" s="27" t="s">
        <v>109</v>
      </c>
      <c r="AS16" s="27" t="s">
        <v>146</v>
      </c>
      <c r="AT16" s="27" t="s">
        <v>120</v>
      </c>
      <c r="AU16" s="27" t="s">
        <v>119</v>
      </c>
      <c r="AV16" s="36">
        <v>0.314</v>
      </c>
      <c r="AW16" s="36"/>
      <c r="AX16" s="36"/>
      <c r="AY16" s="36"/>
      <c r="AZ16" s="36">
        <v>1.9379999999999999</v>
      </c>
      <c r="BA16" s="36">
        <v>1</v>
      </c>
      <c r="BB16" s="36"/>
      <c r="BC16" s="123">
        <f t="shared" si="1"/>
        <v>3.2519999999999998</v>
      </c>
      <c r="BD16" s="24"/>
      <c r="BE16" s="49"/>
      <c r="BF16" s="49"/>
      <c r="BG16" s="24"/>
      <c r="BH16" s="124">
        <f t="shared" si="2"/>
        <v>3.2519999999999998</v>
      </c>
      <c r="BI16" s="45">
        <f>BH16/BV16</f>
        <v>0.1084</v>
      </c>
      <c r="BJ16" s="39" t="s">
        <v>102</v>
      </c>
      <c r="BK16" s="136">
        <v>40</v>
      </c>
      <c r="BL16" s="137">
        <v>40</v>
      </c>
      <c r="BM16" s="137">
        <v>50</v>
      </c>
      <c r="BN16" s="137">
        <v>30</v>
      </c>
      <c r="BO16" s="137">
        <v>0</v>
      </c>
      <c r="BP16" s="137">
        <v>10</v>
      </c>
      <c r="BQ16" s="138">
        <f t="shared" si="3"/>
        <v>80</v>
      </c>
      <c r="BR16" s="138">
        <f t="shared" si="4"/>
        <v>80</v>
      </c>
      <c r="BS16" s="138">
        <f t="shared" si="5"/>
        <v>10</v>
      </c>
      <c r="BT16" s="138">
        <f t="shared" si="6"/>
        <v>170</v>
      </c>
      <c r="BU16" s="28" t="s">
        <v>123</v>
      </c>
      <c r="BV16" s="202">
        <v>30</v>
      </c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</row>
    <row r="17" spans="1:114" ht="13.5" hidden="1" customHeight="1">
      <c r="A17" s="24" t="s">
        <v>147</v>
      </c>
      <c r="B17" s="35" t="s">
        <v>148</v>
      </c>
      <c r="C17" s="28" t="s">
        <v>149</v>
      </c>
      <c r="D17" s="29" t="s">
        <v>150</v>
      </c>
      <c r="E17" s="28" t="s">
        <v>151</v>
      </c>
      <c r="F17" s="24" t="s">
        <v>79</v>
      </c>
      <c r="G17" s="27" t="s">
        <v>80</v>
      </c>
      <c r="H17" s="27" t="s">
        <v>80</v>
      </c>
      <c r="I17" s="56" t="s">
        <v>86</v>
      </c>
      <c r="J17" s="28" t="s">
        <v>134</v>
      </c>
      <c r="K17" s="106">
        <v>10</v>
      </c>
      <c r="L17" s="33">
        <v>10</v>
      </c>
      <c r="M17" s="33">
        <v>0</v>
      </c>
      <c r="N17" s="33">
        <v>0</v>
      </c>
      <c r="O17" s="106">
        <f t="shared" si="0"/>
        <v>40</v>
      </c>
      <c r="P17" s="33">
        <v>40</v>
      </c>
      <c r="Q17" s="33">
        <v>0</v>
      </c>
      <c r="R17" s="33">
        <v>0</v>
      </c>
      <c r="S17" s="106">
        <f>SUM(T17:Y17)</f>
        <v>10</v>
      </c>
      <c r="T17" s="24">
        <v>0</v>
      </c>
      <c r="U17" s="33">
        <v>10</v>
      </c>
      <c r="V17" s="33">
        <v>0</v>
      </c>
      <c r="W17" s="24">
        <v>0</v>
      </c>
      <c r="X17" s="24">
        <v>0</v>
      </c>
      <c r="Y17" s="24">
        <v>0</v>
      </c>
      <c r="Z17" s="106">
        <f>SUM(AA17:AF17)</f>
        <v>0</v>
      </c>
      <c r="AA17" s="33">
        <v>0</v>
      </c>
      <c r="AB17" s="33">
        <v>0</v>
      </c>
      <c r="AC17" s="33">
        <v>0</v>
      </c>
      <c r="AD17" s="33">
        <v>0</v>
      </c>
      <c r="AE17" s="24">
        <v>0</v>
      </c>
      <c r="AF17" s="24">
        <v>0</v>
      </c>
      <c r="AG17" s="106">
        <f>SUM(AH17:AM17)</f>
        <v>0</v>
      </c>
      <c r="AH17" s="33">
        <v>0</v>
      </c>
      <c r="AI17" s="33">
        <v>0</v>
      </c>
      <c r="AJ17" s="33">
        <v>0</v>
      </c>
      <c r="AK17" s="33">
        <v>0</v>
      </c>
      <c r="AL17" s="33">
        <v>0</v>
      </c>
      <c r="AM17" s="33">
        <v>0</v>
      </c>
      <c r="AN17" s="120">
        <f>(M17+N17)/K17</f>
        <v>0</v>
      </c>
      <c r="AO17" s="120">
        <f>N17/K17</f>
        <v>0</v>
      </c>
      <c r="AP17" s="27" t="s">
        <v>93</v>
      </c>
      <c r="AQ17" s="27" t="s">
        <v>85</v>
      </c>
      <c r="AR17" s="47" t="s">
        <v>86</v>
      </c>
      <c r="AS17" s="28" t="s">
        <v>134</v>
      </c>
      <c r="AT17" s="27" t="s">
        <v>94</v>
      </c>
      <c r="AU17" s="28" t="s">
        <v>119</v>
      </c>
      <c r="AV17" s="36">
        <v>0</v>
      </c>
      <c r="AW17" s="36"/>
      <c r="AX17" s="36"/>
      <c r="AY17" s="36">
        <v>0.55500000000000005</v>
      </c>
      <c r="AZ17" s="36">
        <v>0.55500000000000005</v>
      </c>
      <c r="BA17" s="37"/>
      <c r="BB17" s="37"/>
      <c r="BC17" s="123">
        <f t="shared" si="1"/>
        <v>1.1100000000000001</v>
      </c>
      <c r="BD17" s="24"/>
      <c r="BE17" s="24"/>
      <c r="BF17" s="24"/>
      <c r="BG17" s="24"/>
      <c r="BH17" s="124">
        <f t="shared" si="2"/>
        <v>1.1100000000000001</v>
      </c>
      <c r="BI17" s="45">
        <f>BH17/K17</f>
        <v>0.11100000000000002</v>
      </c>
      <c r="BJ17" s="39" t="s">
        <v>88</v>
      </c>
      <c r="BK17" s="136">
        <v>50</v>
      </c>
      <c r="BL17" s="137">
        <v>25</v>
      </c>
      <c r="BM17" s="137">
        <v>10</v>
      </c>
      <c r="BN17" s="137">
        <v>30</v>
      </c>
      <c r="BO17" s="137">
        <v>0</v>
      </c>
      <c r="BP17" s="137">
        <v>10</v>
      </c>
      <c r="BQ17" s="138">
        <f t="shared" si="3"/>
        <v>75</v>
      </c>
      <c r="BR17" s="138">
        <f t="shared" si="4"/>
        <v>40</v>
      </c>
      <c r="BS17" s="138">
        <f t="shared" si="5"/>
        <v>10</v>
      </c>
      <c r="BT17" s="138">
        <f t="shared" si="6"/>
        <v>125</v>
      </c>
      <c r="BU17" s="27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</row>
    <row r="18" spans="1:114" ht="15" hidden="1" customHeight="1">
      <c r="A18" s="25" t="s">
        <v>152</v>
      </c>
      <c r="B18" s="29" t="s">
        <v>153</v>
      </c>
      <c r="C18" s="29" t="s">
        <v>154</v>
      </c>
      <c r="D18" s="29" t="s">
        <v>155</v>
      </c>
      <c r="E18" s="28" t="s">
        <v>151</v>
      </c>
      <c r="F18" s="25" t="s">
        <v>79</v>
      </c>
      <c r="G18" s="27" t="s">
        <v>91</v>
      </c>
      <c r="H18" s="27" t="s">
        <v>92</v>
      </c>
      <c r="I18" s="56" t="s">
        <v>100</v>
      </c>
      <c r="J18" s="28" t="s">
        <v>134</v>
      </c>
      <c r="K18" s="107">
        <v>3</v>
      </c>
      <c r="L18" s="33">
        <v>3</v>
      </c>
      <c r="M18" s="33">
        <v>0</v>
      </c>
      <c r="N18" s="33">
        <v>0</v>
      </c>
      <c r="O18" s="106">
        <f t="shared" si="0"/>
        <v>14</v>
      </c>
      <c r="P18" s="33">
        <v>14</v>
      </c>
      <c r="Q18" s="33">
        <v>0</v>
      </c>
      <c r="R18" s="33">
        <v>0</v>
      </c>
      <c r="S18" s="106">
        <f>SUM(T18:Y18)</f>
        <v>3</v>
      </c>
      <c r="T18" s="24">
        <v>0</v>
      </c>
      <c r="U18" s="33">
        <v>1</v>
      </c>
      <c r="V18" s="33">
        <v>2</v>
      </c>
      <c r="W18" s="24">
        <v>0</v>
      </c>
      <c r="X18" s="24">
        <v>0</v>
      </c>
      <c r="Y18" s="24">
        <v>0</v>
      </c>
      <c r="Z18" s="106">
        <v>0</v>
      </c>
      <c r="AA18" s="33">
        <v>0</v>
      </c>
      <c r="AB18" s="33">
        <v>0</v>
      </c>
      <c r="AC18" s="33">
        <v>0</v>
      </c>
      <c r="AD18" s="33">
        <v>0</v>
      </c>
      <c r="AE18" s="24">
        <v>0</v>
      </c>
      <c r="AF18" s="24">
        <v>0</v>
      </c>
      <c r="AG18" s="106">
        <v>0</v>
      </c>
      <c r="AH18" s="33">
        <v>0</v>
      </c>
      <c r="AI18" s="33">
        <v>0</v>
      </c>
      <c r="AJ18" s="33">
        <v>0</v>
      </c>
      <c r="AK18" s="33">
        <v>0</v>
      </c>
      <c r="AL18" s="33">
        <v>0</v>
      </c>
      <c r="AM18" s="33">
        <v>0</v>
      </c>
      <c r="AN18" s="120">
        <f>(M18+N18)/K18</f>
        <v>0</v>
      </c>
      <c r="AO18" s="120">
        <f>N18/K18</f>
        <v>0</v>
      </c>
      <c r="AP18" s="27" t="s">
        <v>93</v>
      </c>
      <c r="AQ18" s="29" t="s">
        <v>85</v>
      </c>
      <c r="AR18" s="56" t="s">
        <v>100</v>
      </c>
      <c r="AS18" s="28" t="s">
        <v>134</v>
      </c>
      <c r="AT18" s="27" t="s">
        <v>82</v>
      </c>
      <c r="AU18" s="27" t="s">
        <v>135</v>
      </c>
      <c r="AV18" s="36">
        <v>0</v>
      </c>
      <c r="AW18" s="36"/>
      <c r="AX18" s="36">
        <v>0.31293471</v>
      </c>
      <c r="AY18" s="37"/>
      <c r="AZ18" s="37"/>
      <c r="BA18" s="37"/>
      <c r="BB18" s="37"/>
      <c r="BC18" s="123">
        <f t="shared" si="1"/>
        <v>0.31293471</v>
      </c>
      <c r="BD18" s="36"/>
      <c r="BE18" s="49"/>
      <c r="BF18" s="49"/>
      <c r="BG18" s="49"/>
      <c r="BH18" s="124">
        <f t="shared" si="2"/>
        <v>0.31293471</v>
      </c>
      <c r="BI18" s="45">
        <f>BH18/K18</f>
        <v>0.10431157000000001</v>
      </c>
      <c r="BJ18" s="39" t="s">
        <v>102</v>
      </c>
      <c r="BK18" s="139">
        <v>50</v>
      </c>
      <c r="BL18" s="140">
        <v>50</v>
      </c>
      <c r="BM18" s="140">
        <v>40</v>
      </c>
      <c r="BN18" s="140">
        <v>70</v>
      </c>
      <c r="BO18" s="140">
        <v>0</v>
      </c>
      <c r="BP18" s="140">
        <v>10</v>
      </c>
      <c r="BQ18" s="141">
        <f t="shared" si="3"/>
        <v>100</v>
      </c>
      <c r="BR18" s="141">
        <f t="shared" si="4"/>
        <v>110</v>
      </c>
      <c r="BS18" s="141">
        <f t="shared" si="5"/>
        <v>10</v>
      </c>
      <c r="BT18" s="141">
        <f t="shared" si="6"/>
        <v>220</v>
      </c>
      <c r="BU18" s="27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</row>
    <row r="19" spans="1:114" ht="13.5" hidden="1" customHeight="1">
      <c r="A19" s="25" t="s">
        <v>156</v>
      </c>
      <c r="B19" s="29" t="s">
        <v>144</v>
      </c>
      <c r="C19" s="29" t="s">
        <v>157</v>
      </c>
      <c r="D19" s="29" t="s">
        <v>106</v>
      </c>
      <c r="E19" s="28" t="s">
        <v>107</v>
      </c>
      <c r="F19" s="25" t="s">
        <v>79</v>
      </c>
      <c r="G19" s="27" t="s">
        <v>80</v>
      </c>
      <c r="H19" s="27" t="s">
        <v>80</v>
      </c>
      <c r="I19" s="56" t="s">
        <v>158</v>
      </c>
      <c r="J19" s="28" t="s">
        <v>146</v>
      </c>
      <c r="K19" s="107">
        <v>15</v>
      </c>
      <c r="L19" s="33">
        <v>11</v>
      </c>
      <c r="M19" s="33">
        <v>4</v>
      </c>
      <c r="N19" s="33">
        <v>0</v>
      </c>
      <c r="O19" s="106">
        <f t="shared" si="0"/>
        <v>71</v>
      </c>
      <c r="P19" s="33">
        <v>39</v>
      </c>
      <c r="Q19" s="33">
        <v>32</v>
      </c>
      <c r="R19" s="33">
        <v>0</v>
      </c>
      <c r="S19" s="106">
        <f>SUM(T19:Y19)</f>
        <v>11</v>
      </c>
      <c r="T19" s="24">
        <v>0</v>
      </c>
      <c r="U19" s="33">
        <v>6</v>
      </c>
      <c r="V19" s="33">
        <v>3</v>
      </c>
      <c r="W19" s="24">
        <v>2</v>
      </c>
      <c r="X19" s="24">
        <v>0</v>
      </c>
      <c r="Y19" s="24">
        <v>0</v>
      </c>
      <c r="Z19" s="106">
        <f>SUM(AA19:AF19)</f>
        <v>4</v>
      </c>
      <c r="AA19" s="33">
        <v>0</v>
      </c>
      <c r="AB19" s="33">
        <v>4</v>
      </c>
      <c r="AC19" s="33">
        <v>0</v>
      </c>
      <c r="AD19" s="33">
        <v>0</v>
      </c>
      <c r="AE19" s="24">
        <v>0</v>
      </c>
      <c r="AF19" s="24">
        <v>0</v>
      </c>
      <c r="AG19" s="106">
        <f>SUM(AH19:AM19)</f>
        <v>0</v>
      </c>
      <c r="AH19" s="33">
        <v>0</v>
      </c>
      <c r="AI19" s="33">
        <v>0</v>
      </c>
      <c r="AJ19" s="33">
        <v>0</v>
      </c>
      <c r="AK19" s="33">
        <v>0</v>
      </c>
      <c r="AL19" s="33">
        <v>0</v>
      </c>
      <c r="AM19" s="33">
        <v>0</v>
      </c>
      <c r="AN19" s="120">
        <f>(M19+N19)/K19</f>
        <v>0.26666666666666666</v>
      </c>
      <c r="AO19" s="120">
        <f>N19/K19</f>
        <v>0</v>
      </c>
      <c r="AP19" s="27" t="s">
        <v>93</v>
      </c>
      <c r="AQ19" s="29" t="s">
        <v>85</v>
      </c>
      <c r="AR19" s="27" t="s">
        <v>158</v>
      </c>
      <c r="AS19" s="27" t="s">
        <v>146</v>
      </c>
      <c r="AT19" s="27" t="s">
        <v>100</v>
      </c>
      <c r="AU19" s="27" t="s">
        <v>135</v>
      </c>
      <c r="AV19" s="36">
        <v>2.0299999999999998</v>
      </c>
      <c r="AW19" s="36"/>
      <c r="AX19" s="37"/>
      <c r="AY19" s="37"/>
      <c r="AZ19" s="37"/>
      <c r="BA19" s="37"/>
      <c r="BB19" s="37"/>
      <c r="BC19" s="123">
        <f t="shared" si="1"/>
        <v>2.0299999999999998</v>
      </c>
      <c r="BD19" s="36"/>
      <c r="BE19" s="49"/>
      <c r="BF19" s="49"/>
      <c r="BG19" s="49"/>
      <c r="BH19" s="124">
        <f t="shared" si="2"/>
        <v>2.0299999999999998</v>
      </c>
      <c r="BI19" s="45">
        <f>BH19/K19</f>
        <v>0.13533333333333333</v>
      </c>
      <c r="BJ19" s="39" t="s">
        <v>102</v>
      </c>
      <c r="BK19" s="136">
        <v>30</v>
      </c>
      <c r="BL19" s="137">
        <v>35</v>
      </c>
      <c r="BM19" s="137">
        <v>30</v>
      </c>
      <c r="BN19" s="137">
        <v>70</v>
      </c>
      <c r="BO19" s="137">
        <v>0</v>
      </c>
      <c r="BP19" s="137">
        <v>10</v>
      </c>
      <c r="BQ19" s="138">
        <f t="shared" si="3"/>
        <v>65</v>
      </c>
      <c r="BR19" s="138">
        <f t="shared" si="4"/>
        <v>100</v>
      </c>
      <c r="BS19" s="138">
        <f t="shared" si="5"/>
        <v>10</v>
      </c>
      <c r="BT19" s="138">
        <f t="shared" si="6"/>
        <v>175</v>
      </c>
      <c r="BU19" s="27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</row>
    <row r="20" spans="1:114" ht="13.5" hidden="1" customHeight="1">
      <c r="A20" s="25" t="s">
        <v>159</v>
      </c>
      <c r="B20" s="29" t="s">
        <v>160</v>
      </c>
      <c r="C20" s="29" t="s">
        <v>161</v>
      </c>
      <c r="D20" s="29" t="s">
        <v>127</v>
      </c>
      <c r="E20" s="28" t="s">
        <v>78</v>
      </c>
      <c r="F20" s="25" t="s">
        <v>108</v>
      </c>
      <c r="G20" s="27" t="s">
        <v>80</v>
      </c>
      <c r="H20" s="27" t="s">
        <v>80</v>
      </c>
      <c r="I20" s="31" t="s">
        <v>109</v>
      </c>
      <c r="J20" s="47" t="s">
        <v>119</v>
      </c>
      <c r="K20" s="106">
        <v>0</v>
      </c>
      <c r="L20" s="33">
        <v>29</v>
      </c>
      <c r="M20" s="33">
        <v>0</v>
      </c>
      <c r="N20" s="33">
        <v>0</v>
      </c>
      <c r="O20" s="106">
        <f t="shared" si="0"/>
        <v>105</v>
      </c>
      <c r="P20" s="33">
        <v>105</v>
      </c>
      <c r="Q20" s="33">
        <v>0</v>
      </c>
      <c r="R20" s="33">
        <v>0</v>
      </c>
      <c r="S20" s="106">
        <v>0</v>
      </c>
      <c r="T20" s="33">
        <v>12</v>
      </c>
      <c r="U20" s="33">
        <v>4</v>
      </c>
      <c r="V20" s="33">
        <v>13</v>
      </c>
      <c r="W20" s="24">
        <v>0</v>
      </c>
      <c r="X20" s="24">
        <v>0</v>
      </c>
      <c r="Y20" s="24">
        <v>0</v>
      </c>
      <c r="Z20" s="106">
        <v>0</v>
      </c>
      <c r="AA20" s="33">
        <v>0</v>
      </c>
      <c r="AB20" s="33">
        <v>0</v>
      </c>
      <c r="AC20" s="33">
        <v>0</v>
      </c>
      <c r="AD20" s="33">
        <v>0</v>
      </c>
      <c r="AE20" s="24">
        <v>0</v>
      </c>
      <c r="AF20" s="24">
        <v>0</v>
      </c>
      <c r="AG20" s="106">
        <v>0</v>
      </c>
      <c r="AH20" s="33">
        <v>0</v>
      </c>
      <c r="AI20" s="33">
        <v>0</v>
      </c>
      <c r="AJ20" s="33">
        <v>0</v>
      </c>
      <c r="AK20" s="33">
        <v>0</v>
      </c>
      <c r="AL20" s="33">
        <v>0</v>
      </c>
      <c r="AM20" s="33">
        <v>0</v>
      </c>
      <c r="AN20" s="120">
        <f>(M20+N20)/BV20</f>
        <v>0</v>
      </c>
      <c r="AO20" s="120">
        <f>N20/BV20</f>
        <v>0</v>
      </c>
      <c r="AP20" s="27" t="s">
        <v>93</v>
      </c>
      <c r="AQ20" s="29" t="s">
        <v>85</v>
      </c>
      <c r="AR20" s="35" t="s">
        <v>109</v>
      </c>
      <c r="AS20" s="35" t="s">
        <v>119</v>
      </c>
      <c r="AT20" s="35" t="s">
        <v>120</v>
      </c>
      <c r="AU20" s="35" t="s">
        <v>135</v>
      </c>
      <c r="AV20" s="36">
        <v>0</v>
      </c>
      <c r="AW20" s="36"/>
      <c r="AX20" s="37"/>
      <c r="AY20" s="43"/>
      <c r="AZ20" s="36">
        <v>0.1</v>
      </c>
      <c r="BA20" s="36">
        <v>3.1190000000000002</v>
      </c>
      <c r="BB20" s="36"/>
      <c r="BC20" s="123">
        <f t="shared" si="1"/>
        <v>3.2190000000000003</v>
      </c>
      <c r="BD20" s="36" t="s">
        <v>111</v>
      </c>
      <c r="BE20" s="49"/>
      <c r="BF20" s="49"/>
      <c r="BG20" s="49"/>
      <c r="BH20" s="124">
        <f t="shared" si="2"/>
        <v>3.2190000000000003</v>
      </c>
      <c r="BI20" s="45">
        <f>BH20/BV20</f>
        <v>0.11100000000000002</v>
      </c>
      <c r="BJ20" s="39" t="s">
        <v>88</v>
      </c>
      <c r="BK20" s="136">
        <v>40</v>
      </c>
      <c r="BL20" s="137">
        <v>10</v>
      </c>
      <c r="BM20" s="137">
        <v>0</v>
      </c>
      <c r="BN20" s="137">
        <v>30</v>
      </c>
      <c r="BO20" s="137">
        <v>20</v>
      </c>
      <c r="BP20" s="137">
        <v>10</v>
      </c>
      <c r="BQ20" s="138">
        <f t="shared" si="3"/>
        <v>50</v>
      </c>
      <c r="BR20" s="138">
        <f t="shared" si="4"/>
        <v>30</v>
      </c>
      <c r="BS20" s="138">
        <f t="shared" si="5"/>
        <v>30</v>
      </c>
      <c r="BT20" s="138">
        <f t="shared" si="6"/>
        <v>110</v>
      </c>
      <c r="BU20" s="27" t="s">
        <v>162</v>
      </c>
      <c r="BV20" s="202">
        <v>29</v>
      </c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</row>
    <row r="21" spans="1:114" ht="13.5" hidden="1" customHeight="1">
      <c r="A21" s="25" t="s">
        <v>163</v>
      </c>
      <c r="B21" s="30" t="s">
        <v>164</v>
      </c>
      <c r="C21" s="30" t="s">
        <v>161</v>
      </c>
      <c r="D21" s="29" t="s">
        <v>127</v>
      </c>
      <c r="E21" s="28" t="s">
        <v>78</v>
      </c>
      <c r="F21" s="25" t="s">
        <v>108</v>
      </c>
      <c r="G21" s="30" t="s">
        <v>92</v>
      </c>
      <c r="H21" s="30" t="s">
        <v>92</v>
      </c>
      <c r="I21" s="31" t="s">
        <v>109</v>
      </c>
      <c r="J21" s="47" t="s">
        <v>121</v>
      </c>
      <c r="K21" s="107">
        <v>12</v>
      </c>
      <c r="L21" s="53">
        <v>7</v>
      </c>
      <c r="M21" s="53">
        <v>0</v>
      </c>
      <c r="N21" s="33">
        <v>5</v>
      </c>
      <c r="O21" s="106">
        <f t="shared" si="0"/>
        <v>51</v>
      </c>
      <c r="P21" s="33">
        <v>28</v>
      </c>
      <c r="Q21" s="33">
        <v>0</v>
      </c>
      <c r="R21" s="33">
        <v>23</v>
      </c>
      <c r="S21" s="106">
        <f>SUM(T21:Y21)</f>
        <v>7</v>
      </c>
      <c r="T21" s="33">
        <v>0</v>
      </c>
      <c r="U21" s="33">
        <v>7</v>
      </c>
      <c r="V21" s="33">
        <v>0</v>
      </c>
      <c r="W21" s="33">
        <v>0</v>
      </c>
      <c r="X21" s="33">
        <v>0</v>
      </c>
      <c r="Y21" s="33">
        <v>0</v>
      </c>
      <c r="Z21" s="106">
        <f>SUM(AA21:AF21)</f>
        <v>0</v>
      </c>
      <c r="AA21" s="33">
        <v>0</v>
      </c>
      <c r="AB21" s="33">
        <v>0</v>
      </c>
      <c r="AC21" s="33">
        <v>0</v>
      </c>
      <c r="AD21" s="33">
        <v>0</v>
      </c>
      <c r="AE21" s="33">
        <v>0</v>
      </c>
      <c r="AF21" s="33">
        <v>0</v>
      </c>
      <c r="AG21" s="106">
        <f>SUM(AH21:AM21)</f>
        <v>5</v>
      </c>
      <c r="AH21" s="33">
        <v>0</v>
      </c>
      <c r="AI21" s="33">
        <v>2</v>
      </c>
      <c r="AJ21" s="33">
        <v>3</v>
      </c>
      <c r="AK21" s="33">
        <v>0</v>
      </c>
      <c r="AL21" s="33">
        <v>0</v>
      </c>
      <c r="AM21" s="33">
        <v>0</v>
      </c>
      <c r="AN21" s="120">
        <f>(Z21+AG21)/K21</f>
        <v>0.41666666666666669</v>
      </c>
      <c r="AO21" s="120">
        <f>N21/K21</f>
        <v>0.41666666666666669</v>
      </c>
      <c r="AP21" s="27" t="s">
        <v>93</v>
      </c>
      <c r="AQ21" s="27" t="s">
        <v>85</v>
      </c>
      <c r="AR21" s="35" t="s">
        <v>109</v>
      </c>
      <c r="AS21" s="35" t="s">
        <v>121</v>
      </c>
      <c r="AT21" s="58" t="s">
        <v>94</v>
      </c>
      <c r="AU21" s="35" t="s">
        <v>135</v>
      </c>
      <c r="AV21" s="36">
        <v>0</v>
      </c>
      <c r="AX21" s="43"/>
      <c r="AY21" s="43"/>
      <c r="AZ21" s="43">
        <v>1.147421</v>
      </c>
      <c r="BA21" s="37"/>
      <c r="BB21" s="37"/>
      <c r="BC21" s="123">
        <f t="shared" si="1"/>
        <v>1.147421</v>
      </c>
      <c r="BD21" s="36"/>
      <c r="BE21" s="44"/>
      <c r="BF21" s="44"/>
      <c r="BG21" s="44"/>
      <c r="BH21" s="124">
        <f t="shared" si="2"/>
        <v>1.147421</v>
      </c>
      <c r="BI21" s="45">
        <f>BH21/K21</f>
        <v>9.5618416666666664E-2</v>
      </c>
      <c r="BJ21" s="39" t="s">
        <v>88</v>
      </c>
      <c r="BK21" s="136">
        <v>40</v>
      </c>
      <c r="BL21" s="137">
        <v>10</v>
      </c>
      <c r="BM21" s="137">
        <v>0</v>
      </c>
      <c r="BN21" s="137">
        <v>30</v>
      </c>
      <c r="BO21" s="137">
        <v>20</v>
      </c>
      <c r="BP21" s="137">
        <v>30</v>
      </c>
      <c r="BQ21" s="138">
        <f t="shared" si="3"/>
        <v>50</v>
      </c>
      <c r="BR21" s="138">
        <f t="shared" si="4"/>
        <v>30</v>
      </c>
      <c r="BS21" s="138">
        <f t="shared" si="5"/>
        <v>50</v>
      </c>
      <c r="BT21" s="138">
        <f t="shared" si="6"/>
        <v>130</v>
      </c>
      <c r="BU21" s="2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</row>
    <row r="22" spans="1:114" ht="13.5" customHeight="1">
      <c r="A22" s="25" t="s">
        <v>165</v>
      </c>
      <c r="B22" s="29" t="s">
        <v>166</v>
      </c>
      <c r="C22" s="29" t="s">
        <v>167</v>
      </c>
      <c r="D22" s="29" t="s">
        <v>77</v>
      </c>
      <c r="E22" s="28" t="s">
        <v>78</v>
      </c>
      <c r="F22" s="25" t="s">
        <v>79</v>
      </c>
      <c r="G22" s="27" t="s">
        <v>80</v>
      </c>
      <c r="H22" s="27" t="s">
        <v>80</v>
      </c>
      <c r="I22" s="56" t="s">
        <v>158</v>
      </c>
      <c r="J22" s="28" t="s">
        <v>135</v>
      </c>
      <c r="K22" s="107">
        <v>54</v>
      </c>
      <c r="L22" s="33">
        <v>43</v>
      </c>
      <c r="M22" s="33">
        <v>10</v>
      </c>
      <c r="N22" s="33">
        <v>1</v>
      </c>
      <c r="O22" s="106">
        <f t="shared" si="0"/>
        <v>216</v>
      </c>
      <c r="P22" s="33">
        <v>140</v>
      </c>
      <c r="Q22" s="33">
        <v>72</v>
      </c>
      <c r="R22" s="33">
        <v>4</v>
      </c>
      <c r="S22" s="106">
        <f>SUM(T22:Y22)</f>
        <v>43</v>
      </c>
      <c r="T22" s="33">
        <v>3</v>
      </c>
      <c r="U22" s="33">
        <v>15</v>
      </c>
      <c r="V22" s="33">
        <v>21</v>
      </c>
      <c r="W22" s="33">
        <v>4</v>
      </c>
      <c r="X22" s="33">
        <v>0</v>
      </c>
      <c r="Y22" s="33">
        <v>0</v>
      </c>
      <c r="Z22" s="106">
        <f>SUM(AA22:AF22)</f>
        <v>10</v>
      </c>
      <c r="AA22" s="33">
        <v>3</v>
      </c>
      <c r="AB22" s="33">
        <v>7</v>
      </c>
      <c r="AC22" s="33">
        <v>0</v>
      </c>
      <c r="AD22" s="33">
        <v>0</v>
      </c>
      <c r="AE22" s="33">
        <v>0</v>
      </c>
      <c r="AF22" s="33">
        <v>0</v>
      </c>
      <c r="AG22" s="106">
        <f>SUM(AH22:AM22)</f>
        <v>1</v>
      </c>
      <c r="AH22" s="33">
        <v>0</v>
      </c>
      <c r="AI22" s="33">
        <v>1</v>
      </c>
      <c r="AJ22" s="33">
        <v>0</v>
      </c>
      <c r="AK22" s="33">
        <v>0</v>
      </c>
      <c r="AL22" s="33">
        <v>0</v>
      </c>
      <c r="AM22" s="33">
        <v>0</v>
      </c>
      <c r="AN22" s="120">
        <f>(M22+N22)/K22</f>
        <v>0.20370370370370369</v>
      </c>
      <c r="AO22" s="120">
        <f>N22/K22</f>
        <v>1.8518518518518517E-2</v>
      </c>
      <c r="AP22" s="27" t="s">
        <v>93</v>
      </c>
      <c r="AQ22" s="27" t="s">
        <v>85</v>
      </c>
      <c r="AR22" s="27" t="s">
        <v>158</v>
      </c>
      <c r="AS22" s="27" t="s">
        <v>135</v>
      </c>
      <c r="AT22" s="27" t="s">
        <v>86</v>
      </c>
      <c r="AU22" s="27" t="s">
        <v>134</v>
      </c>
      <c r="AV22" s="36">
        <v>0</v>
      </c>
      <c r="AW22" s="36">
        <v>4.5339999999999998</v>
      </c>
      <c r="AX22" s="36">
        <v>2</v>
      </c>
      <c r="AY22" s="37"/>
      <c r="AZ22" s="37"/>
      <c r="BA22" s="37"/>
      <c r="BB22" s="37"/>
      <c r="BC22" s="123">
        <f t="shared" si="1"/>
        <v>6.5339999999999998</v>
      </c>
      <c r="BD22" s="36" t="s">
        <v>111</v>
      </c>
      <c r="BE22" s="49"/>
      <c r="BF22" s="49"/>
      <c r="BG22" s="49"/>
      <c r="BH22" s="124">
        <f t="shared" si="2"/>
        <v>6.5339999999999998</v>
      </c>
      <c r="BI22" s="45">
        <f>BH22/K22</f>
        <v>0.121</v>
      </c>
      <c r="BJ22" s="39" t="s">
        <v>102</v>
      </c>
      <c r="BK22" s="136">
        <v>40</v>
      </c>
      <c r="BL22" s="137">
        <v>20</v>
      </c>
      <c r="BM22" s="137">
        <v>40</v>
      </c>
      <c r="BN22" s="137">
        <v>70</v>
      </c>
      <c r="BO22" s="137">
        <v>0</v>
      </c>
      <c r="BP22" s="137">
        <v>10</v>
      </c>
      <c r="BQ22" s="138">
        <f t="shared" si="3"/>
        <v>60</v>
      </c>
      <c r="BR22" s="138">
        <f t="shared" si="4"/>
        <v>110</v>
      </c>
      <c r="BS22" s="138">
        <f t="shared" si="5"/>
        <v>10</v>
      </c>
      <c r="BT22" s="138">
        <f t="shared" si="6"/>
        <v>180</v>
      </c>
      <c r="BU22" s="2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</row>
    <row r="23" spans="1:114" ht="13.5" hidden="1" customHeight="1">
      <c r="A23" s="26" t="s">
        <v>168</v>
      </c>
      <c r="B23" s="29" t="s">
        <v>169</v>
      </c>
      <c r="C23" s="29" t="s">
        <v>170</v>
      </c>
      <c r="D23" s="29" t="s">
        <v>127</v>
      </c>
      <c r="E23" s="28" t="s">
        <v>78</v>
      </c>
      <c r="F23" s="24" t="s">
        <v>79</v>
      </c>
      <c r="G23" s="27" t="s">
        <v>80</v>
      </c>
      <c r="H23" s="27" t="s">
        <v>80</v>
      </c>
      <c r="I23" s="56" t="s">
        <v>82</v>
      </c>
      <c r="J23" s="28" t="s">
        <v>134</v>
      </c>
      <c r="K23" s="106">
        <v>28</v>
      </c>
      <c r="L23" s="33">
        <v>17</v>
      </c>
      <c r="M23" s="33">
        <v>9</v>
      </c>
      <c r="N23" s="24">
        <v>2</v>
      </c>
      <c r="O23" s="106">
        <f t="shared" si="0"/>
        <v>128</v>
      </c>
      <c r="P23" s="24">
        <v>77</v>
      </c>
      <c r="Q23" s="24">
        <v>43</v>
      </c>
      <c r="R23" s="24">
        <v>8</v>
      </c>
      <c r="S23" s="106">
        <f>SUM(T23:Y23)</f>
        <v>17</v>
      </c>
      <c r="T23" s="33">
        <v>0</v>
      </c>
      <c r="U23" s="24">
        <v>8</v>
      </c>
      <c r="V23" s="24">
        <v>9</v>
      </c>
      <c r="W23" s="33">
        <v>0</v>
      </c>
      <c r="X23" s="33">
        <v>0</v>
      </c>
      <c r="Y23" s="33">
        <v>0</v>
      </c>
      <c r="Z23" s="106">
        <f>SUM(AA23:AF23)</f>
        <v>9</v>
      </c>
      <c r="AA23" s="24">
        <v>0</v>
      </c>
      <c r="AB23" s="24">
        <v>4</v>
      </c>
      <c r="AC23" s="24">
        <v>4</v>
      </c>
      <c r="AD23" s="24">
        <v>0</v>
      </c>
      <c r="AE23" s="24">
        <v>1</v>
      </c>
      <c r="AF23" s="24">
        <v>0</v>
      </c>
      <c r="AG23" s="106">
        <f>SUM(AH23:AM23)</f>
        <v>2</v>
      </c>
      <c r="AH23" s="33">
        <v>0</v>
      </c>
      <c r="AI23" s="33">
        <v>2</v>
      </c>
      <c r="AJ23" s="33">
        <v>0</v>
      </c>
      <c r="AK23" s="33">
        <v>0</v>
      </c>
      <c r="AL23" s="33">
        <v>0</v>
      </c>
      <c r="AM23" s="33">
        <v>0</v>
      </c>
      <c r="AN23" s="120">
        <f>(M23+N23)/K23</f>
        <v>0.39285714285714285</v>
      </c>
      <c r="AO23" s="120">
        <f>N23/K23</f>
        <v>7.1428571428571425E-2</v>
      </c>
      <c r="AP23" s="27" t="s">
        <v>93</v>
      </c>
      <c r="AQ23" s="29" t="s">
        <v>85</v>
      </c>
      <c r="AR23" s="27" t="s">
        <v>82</v>
      </c>
      <c r="AS23" s="27" t="s">
        <v>134</v>
      </c>
      <c r="AT23" s="27" t="s">
        <v>109</v>
      </c>
      <c r="AU23" s="27" t="s">
        <v>87</v>
      </c>
      <c r="AV23" s="36">
        <v>0</v>
      </c>
      <c r="AW23" s="36"/>
      <c r="AX23" s="36">
        <v>0.8</v>
      </c>
      <c r="AY23" s="36">
        <v>2.3079999999999998</v>
      </c>
      <c r="AZ23" s="36"/>
      <c r="BA23" s="37"/>
      <c r="BB23" s="37"/>
      <c r="BC23" s="123">
        <f t="shared" si="1"/>
        <v>3.1079999999999997</v>
      </c>
      <c r="BD23" s="24"/>
      <c r="BE23" s="24"/>
      <c r="BF23" s="24"/>
      <c r="BG23" s="24"/>
      <c r="BH23" s="124">
        <f t="shared" si="2"/>
        <v>3.1079999999999997</v>
      </c>
      <c r="BI23" s="45">
        <f>BH23/K23</f>
        <v>0.11099999999999999</v>
      </c>
      <c r="BJ23" s="39" t="s">
        <v>122</v>
      </c>
      <c r="BK23" s="136">
        <v>40</v>
      </c>
      <c r="BL23" s="137">
        <v>10</v>
      </c>
      <c r="BM23" s="137">
        <v>10</v>
      </c>
      <c r="BN23" s="137">
        <v>10</v>
      </c>
      <c r="BO23" s="137">
        <v>0</v>
      </c>
      <c r="BP23" s="137">
        <v>10</v>
      </c>
      <c r="BQ23" s="138">
        <f t="shared" si="3"/>
        <v>50</v>
      </c>
      <c r="BR23" s="138">
        <f t="shared" si="4"/>
        <v>20</v>
      </c>
      <c r="BS23" s="138">
        <f t="shared" si="5"/>
        <v>10</v>
      </c>
      <c r="BT23" s="138">
        <f t="shared" si="6"/>
        <v>80</v>
      </c>
      <c r="BU23" s="2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</row>
    <row r="24" spans="1:114" ht="13.5" hidden="1" customHeight="1">
      <c r="A24" s="25" t="s">
        <v>171</v>
      </c>
      <c r="B24" s="29" t="s">
        <v>172</v>
      </c>
      <c r="C24" s="29" t="s">
        <v>170</v>
      </c>
      <c r="D24" s="29" t="s">
        <v>127</v>
      </c>
      <c r="E24" s="28" t="s">
        <v>78</v>
      </c>
      <c r="F24" s="25" t="s">
        <v>79</v>
      </c>
      <c r="G24" s="27" t="s">
        <v>91</v>
      </c>
      <c r="H24" s="27" t="s">
        <v>92</v>
      </c>
      <c r="I24" s="56" t="s">
        <v>100</v>
      </c>
      <c r="J24" s="28" t="s">
        <v>173</v>
      </c>
      <c r="K24" s="111">
        <v>10</v>
      </c>
      <c r="L24" s="33">
        <v>6</v>
      </c>
      <c r="M24" s="33">
        <v>3</v>
      </c>
      <c r="N24" s="33">
        <v>1</v>
      </c>
      <c r="O24" s="106">
        <f t="shared" si="0"/>
        <v>38</v>
      </c>
      <c r="P24" s="33">
        <v>22</v>
      </c>
      <c r="Q24" s="33">
        <v>12</v>
      </c>
      <c r="R24" s="33">
        <v>4</v>
      </c>
      <c r="S24" s="106">
        <f>SUM(T24:Y24)</f>
        <v>6</v>
      </c>
      <c r="T24" s="33">
        <v>0</v>
      </c>
      <c r="U24" s="33">
        <v>4</v>
      </c>
      <c r="V24" s="33">
        <v>2</v>
      </c>
      <c r="W24" s="33">
        <v>0</v>
      </c>
      <c r="X24" s="33">
        <v>0</v>
      </c>
      <c r="Y24" s="33">
        <v>0</v>
      </c>
      <c r="Z24" s="106">
        <f>SUM(AA24:AF24)</f>
        <v>3</v>
      </c>
      <c r="AA24" s="33">
        <v>0</v>
      </c>
      <c r="AB24" s="33">
        <v>3</v>
      </c>
      <c r="AC24" s="33">
        <v>0</v>
      </c>
      <c r="AD24" s="33">
        <v>0</v>
      </c>
      <c r="AE24" s="33">
        <v>0</v>
      </c>
      <c r="AF24" s="33">
        <v>0</v>
      </c>
      <c r="AG24" s="106">
        <f>SUM(AH24:AM24)</f>
        <v>1</v>
      </c>
      <c r="AH24" s="33">
        <v>0</v>
      </c>
      <c r="AI24" s="33">
        <v>1</v>
      </c>
      <c r="AJ24" s="33">
        <v>0</v>
      </c>
      <c r="AK24" s="33">
        <v>0</v>
      </c>
      <c r="AL24" s="33">
        <v>0</v>
      </c>
      <c r="AM24" s="33">
        <v>0</v>
      </c>
      <c r="AN24" s="120">
        <f>(Z24+AG24)/K24</f>
        <v>0.4</v>
      </c>
      <c r="AO24" s="120">
        <f>N24/K24</f>
        <v>0.1</v>
      </c>
      <c r="AP24" s="27" t="s">
        <v>93</v>
      </c>
      <c r="AQ24" s="27" t="s">
        <v>85</v>
      </c>
      <c r="AR24" s="27" t="s">
        <v>100</v>
      </c>
      <c r="AS24" s="27" t="s">
        <v>134</v>
      </c>
      <c r="AT24" s="27" t="s">
        <v>82</v>
      </c>
      <c r="AU24" s="27" t="s">
        <v>119</v>
      </c>
      <c r="AV24" s="36">
        <v>0</v>
      </c>
      <c r="AW24" s="142"/>
      <c r="AX24" s="142">
        <v>0.84311570000000002</v>
      </c>
      <c r="AY24" s="43"/>
      <c r="AZ24" s="37"/>
      <c r="BA24" s="37"/>
      <c r="BB24" s="37"/>
      <c r="BC24" s="123">
        <f t="shared" si="1"/>
        <v>0.84311570000000002</v>
      </c>
      <c r="BD24" s="36" t="s">
        <v>111</v>
      </c>
      <c r="BE24" s="44"/>
      <c r="BF24" s="44">
        <v>0.2</v>
      </c>
      <c r="BG24" s="44"/>
      <c r="BH24" s="124">
        <f t="shared" si="2"/>
        <v>1.0431157</v>
      </c>
      <c r="BI24" s="45">
        <f>BH24/K24</f>
        <v>0.10431156999999999</v>
      </c>
      <c r="BJ24" s="39" t="s">
        <v>122</v>
      </c>
      <c r="BK24" s="136">
        <v>40</v>
      </c>
      <c r="BL24" s="137">
        <v>10</v>
      </c>
      <c r="BM24" s="137">
        <v>0</v>
      </c>
      <c r="BN24" s="137">
        <v>10</v>
      </c>
      <c r="BO24" s="137">
        <v>0</v>
      </c>
      <c r="BP24" s="137">
        <v>20</v>
      </c>
      <c r="BQ24" s="138">
        <f t="shared" si="3"/>
        <v>50</v>
      </c>
      <c r="BR24" s="138">
        <f t="shared" si="4"/>
        <v>10</v>
      </c>
      <c r="BS24" s="138">
        <f t="shared" si="5"/>
        <v>20</v>
      </c>
      <c r="BT24" s="138">
        <f t="shared" si="6"/>
        <v>80</v>
      </c>
      <c r="BU24" s="27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</row>
    <row r="25" spans="1:114" ht="13.5" hidden="1" customHeight="1">
      <c r="A25" s="25" t="s">
        <v>174</v>
      </c>
      <c r="B25" s="30" t="s">
        <v>175</v>
      </c>
      <c r="C25" s="30" t="s">
        <v>176</v>
      </c>
      <c r="D25" s="30" t="s">
        <v>127</v>
      </c>
      <c r="E25" s="28" t="s">
        <v>78</v>
      </c>
      <c r="F25" s="25" t="s">
        <v>108</v>
      </c>
      <c r="G25" s="30" t="s">
        <v>92</v>
      </c>
      <c r="H25" s="30" t="s">
        <v>92</v>
      </c>
      <c r="I25" s="58" t="s">
        <v>94</v>
      </c>
      <c r="J25" s="58" t="s">
        <v>87</v>
      </c>
      <c r="K25" s="106">
        <v>0</v>
      </c>
      <c r="L25" s="33">
        <v>0</v>
      </c>
      <c r="M25" s="33">
        <v>0</v>
      </c>
      <c r="N25" s="33">
        <v>4</v>
      </c>
      <c r="O25" s="106">
        <f t="shared" si="0"/>
        <v>8</v>
      </c>
      <c r="P25" s="33">
        <v>0</v>
      </c>
      <c r="Q25" s="33">
        <v>0</v>
      </c>
      <c r="R25" s="33">
        <v>8</v>
      </c>
      <c r="S25" s="106">
        <v>0</v>
      </c>
      <c r="T25" s="33">
        <v>0</v>
      </c>
      <c r="U25" s="33">
        <v>0</v>
      </c>
      <c r="V25" s="33">
        <v>0</v>
      </c>
      <c r="W25" s="33">
        <v>0</v>
      </c>
      <c r="X25" s="33">
        <v>0</v>
      </c>
      <c r="Y25" s="33">
        <v>0</v>
      </c>
      <c r="Z25" s="106">
        <v>0</v>
      </c>
      <c r="AA25" s="33">
        <v>0</v>
      </c>
      <c r="AB25" s="33">
        <v>0</v>
      </c>
      <c r="AC25" s="33">
        <v>0</v>
      </c>
      <c r="AD25" s="33">
        <v>0</v>
      </c>
      <c r="AE25" s="33">
        <v>0</v>
      </c>
      <c r="AF25" s="33">
        <v>0</v>
      </c>
      <c r="AG25" s="106">
        <v>0</v>
      </c>
      <c r="AH25" s="33">
        <v>0</v>
      </c>
      <c r="AI25" s="33">
        <v>4</v>
      </c>
      <c r="AJ25" s="33">
        <v>0</v>
      </c>
      <c r="AK25" s="33">
        <v>0</v>
      </c>
      <c r="AL25" s="33">
        <v>0</v>
      </c>
      <c r="AM25" s="33">
        <v>0</v>
      </c>
      <c r="AN25" s="120">
        <f>(M25+N25)/BV25</f>
        <v>1</v>
      </c>
      <c r="AO25" s="120">
        <f>N25/BV25</f>
        <v>1</v>
      </c>
      <c r="AP25" s="27" t="s">
        <v>93</v>
      </c>
      <c r="AQ25" s="27" t="s">
        <v>85</v>
      </c>
      <c r="AR25" s="58" t="s">
        <v>94</v>
      </c>
      <c r="AS25" s="58" t="s">
        <v>87</v>
      </c>
      <c r="AT25" s="58" t="s">
        <v>94</v>
      </c>
      <c r="AU25" s="35" t="s">
        <v>119</v>
      </c>
      <c r="AV25" s="36">
        <v>0</v>
      </c>
      <c r="AW25" s="43"/>
      <c r="AX25" s="43"/>
      <c r="AY25" s="43"/>
      <c r="BA25" s="43">
        <v>0.417244</v>
      </c>
      <c r="BC25" s="123">
        <f t="shared" si="1"/>
        <v>0.417244</v>
      </c>
      <c r="BD25" s="36" t="s">
        <v>111</v>
      </c>
      <c r="BE25" s="44"/>
      <c r="BF25" s="44"/>
      <c r="BG25" s="44"/>
      <c r="BH25" s="124">
        <f t="shared" si="2"/>
        <v>0.417244</v>
      </c>
      <c r="BI25" s="45">
        <f>BH25/BV25</f>
        <v>0.104311</v>
      </c>
      <c r="BJ25" s="39" t="s">
        <v>88</v>
      </c>
      <c r="BK25" s="136">
        <v>40</v>
      </c>
      <c r="BL25" s="137">
        <v>10</v>
      </c>
      <c r="BM25" s="137">
        <v>50</v>
      </c>
      <c r="BN25" s="137">
        <v>10</v>
      </c>
      <c r="BO25" s="137">
        <v>20</v>
      </c>
      <c r="BP25" s="137">
        <v>30</v>
      </c>
      <c r="BQ25" s="138">
        <f t="shared" si="3"/>
        <v>50</v>
      </c>
      <c r="BR25" s="138">
        <f t="shared" si="4"/>
        <v>60</v>
      </c>
      <c r="BS25" s="138">
        <f t="shared" si="5"/>
        <v>50</v>
      </c>
      <c r="BT25" s="138">
        <f t="shared" si="6"/>
        <v>160</v>
      </c>
      <c r="BU25" s="27" t="s">
        <v>177</v>
      </c>
      <c r="BV25" s="202">
        <v>4</v>
      </c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</row>
    <row r="26" spans="1:114" ht="13.5" hidden="1" customHeight="1">
      <c r="A26" s="24" t="s">
        <v>178</v>
      </c>
      <c r="B26" s="29" t="s">
        <v>179</v>
      </c>
      <c r="C26" s="29" t="s">
        <v>180</v>
      </c>
      <c r="D26" s="29" t="s">
        <v>117</v>
      </c>
      <c r="E26" s="28" t="s">
        <v>118</v>
      </c>
      <c r="F26" s="24" t="s">
        <v>79</v>
      </c>
      <c r="G26" s="27" t="s">
        <v>80</v>
      </c>
      <c r="H26" s="27" t="s">
        <v>80</v>
      </c>
      <c r="I26" s="56" t="s">
        <v>109</v>
      </c>
      <c r="J26" s="28" t="s">
        <v>87</v>
      </c>
      <c r="K26" s="106">
        <v>0</v>
      </c>
      <c r="L26" s="33">
        <v>17</v>
      </c>
      <c r="M26" s="33">
        <v>8</v>
      </c>
      <c r="N26" s="24">
        <v>0</v>
      </c>
      <c r="O26" s="106">
        <f t="shared" si="0"/>
        <v>106</v>
      </c>
      <c r="P26" s="24">
        <v>72</v>
      </c>
      <c r="Q26" s="24">
        <v>34</v>
      </c>
      <c r="R26" s="24">
        <v>0</v>
      </c>
      <c r="S26" s="106">
        <v>0</v>
      </c>
      <c r="T26" s="33">
        <v>0</v>
      </c>
      <c r="U26" s="24">
        <v>13</v>
      </c>
      <c r="V26" s="24">
        <v>4</v>
      </c>
      <c r="W26" s="33">
        <v>0</v>
      </c>
      <c r="X26" s="33">
        <v>0</v>
      </c>
      <c r="Y26" s="33">
        <v>0</v>
      </c>
      <c r="Z26" s="106">
        <v>0</v>
      </c>
      <c r="AA26" s="24">
        <v>0</v>
      </c>
      <c r="AB26" s="24">
        <v>7</v>
      </c>
      <c r="AC26" s="24">
        <v>0</v>
      </c>
      <c r="AD26" s="24">
        <v>1</v>
      </c>
      <c r="AE26" s="24">
        <v>0</v>
      </c>
      <c r="AF26" s="24">
        <v>0</v>
      </c>
      <c r="AG26" s="106">
        <f t="shared" ref="AG26:AG39" si="7">SUM(AH26:AM26)</f>
        <v>0</v>
      </c>
      <c r="AH26" s="33">
        <v>0</v>
      </c>
      <c r="AI26" s="33">
        <v>0</v>
      </c>
      <c r="AJ26" s="33">
        <v>0</v>
      </c>
      <c r="AK26" s="33">
        <v>0</v>
      </c>
      <c r="AL26" s="33">
        <v>0</v>
      </c>
      <c r="AM26" s="33">
        <v>0</v>
      </c>
      <c r="AN26" s="120">
        <f>(M26+N26)/BV26</f>
        <v>0.32</v>
      </c>
      <c r="AO26" s="120">
        <f>N26/BV26</f>
        <v>0</v>
      </c>
      <c r="AP26" s="27" t="s">
        <v>93</v>
      </c>
      <c r="AQ26" s="29" t="s">
        <v>85</v>
      </c>
      <c r="AR26" s="27" t="s">
        <v>109</v>
      </c>
      <c r="AS26" s="27" t="s">
        <v>87</v>
      </c>
      <c r="AT26" s="27" t="s">
        <v>120</v>
      </c>
      <c r="AU26" s="27" t="s">
        <v>119</v>
      </c>
      <c r="AV26" s="36">
        <v>0</v>
      </c>
      <c r="AW26" s="36"/>
      <c r="AX26" s="37"/>
      <c r="AY26" s="36"/>
      <c r="AZ26" s="36">
        <v>2.448</v>
      </c>
      <c r="BA26" s="37"/>
      <c r="BB26" s="37"/>
      <c r="BC26" s="123">
        <f t="shared" si="1"/>
        <v>2.448</v>
      </c>
      <c r="BD26" s="24"/>
      <c r="BE26" s="24"/>
      <c r="BF26" s="24"/>
      <c r="BG26" s="24"/>
      <c r="BH26" s="124">
        <f t="shared" si="2"/>
        <v>2.448</v>
      </c>
      <c r="BI26" s="45">
        <f>BH26/BV26</f>
        <v>9.7919999999999993E-2</v>
      </c>
      <c r="BJ26" s="39" t="s">
        <v>88</v>
      </c>
      <c r="BK26" s="143">
        <v>20</v>
      </c>
      <c r="BL26" s="144">
        <v>30</v>
      </c>
      <c r="BM26" s="144">
        <v>10</v>
      </c>
      <c r="BN26" s="144">
        <v>30</v>
      </c>
      <c r="BO26" s="144">
        <v>20</v>
      </c>
      <c r="BP26" s="144">
        <v>10</v>
      </c>
      <c r="BQ26" s="138">
        <f t="shared" si="3"/>
        <v>50</v>
      </c>
      <c r="BR26" s="138">
        <f t="shared" si="4"/>
        <v>40</v>
      </c>
      <c r="BS26" s="138">
        <f t="shared" si="5"/>
        <v>30</v>
      </c>
      <c r="BT26" s="138">
        <f t="shared" si="6"/>
        <v>120</v>
      </c>
      <c r="BU26" s="28" t="s">
        <v>181</v>
      </c>
      <c r="BV26" s="202">
        <v>25</v>
      </c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</row>
    <row r="27" spans="1:114" ht="13.5" hidden="1" customHeight="1">
      <c r="A27" s="25" t="s">
        <v>182</v>
      </c>
      <c r="B27" s="29" t="s">
        <v>183</v>
      </c>
      <c r="C27" s="29" t="s">
        <v>180</v>
      </c>
      <c r="D27" s="29" t="s">
        <v>117</v>
      </c>
      <c r="E27" s="28" t="s">
        <v>118</v>
      </c>
      <c r="F27" s="25" t="s">
        <v>79</v>
      </c>
      <c r="G27" s="27" t="s">
        <v>80</v>
      </c>
      <c r="H27" s="27" t="s">
        <v>81</v>
      </c>
      <c r="I27" s="56" t="s">
        <v>109</v>
      </c>
      <c r="J27" s="28" t="s">
        <v>87</v>
      </c>
      <c r="K27" s="107">
        <v>0</v>
      </c>
      <c r="L27" s="33">
        <v>6</v>
      </c>
      <c r="M27" s="33">
        <v>0</v>
      </c>
      <c r="N27" s="33">
        <v>0</v>
      </c>
      <c r="O27" s="106">
        <f t="shared" si="0"/>
        <v>24</v>
      </c>
      <c r="P27" s="33">
        <v>24</v>
      </c>
      <c r="Q27" s="33">
        <v>0</v>
      </c>
      <c r="R27" s="33">
        <v>0</v>
      </c>
      <c r="S27" s="106">
        <v>0</v>
      </c>
      <c r="T27" s="33">
        <v>0</v>
      </c>
      <c r="U27" s="33">
        <v>6</v>
      </c>
      <c r="V27" s="33">
        <v>0</v>
      </c>
      <c r="W27" s="33">
        <v>0</v>
      </c>
      <c r="X27" s="33">
        <v>0</v>
      </c>
      <c r="Y27" s="33">
        <v>0</v>
      </c>
      <c r="Z27" s="106">
        <v>0</v>
      </c>
      <c r="AA27" s="33">
        <v>0</v>
      </c>
      <c r="AB27" s="33">
        <v>0</v>
      </c>
      <c r="AC27" s="33">
        <v>0</v>
      </c>
      <c r="AD27" s="33">
        <v>0</v>
      </c>
      <c r="AE27" s="33">
        <v>0</v>
      </c>
      <c r="AF27" s="33">
        <v>0</v>
      </c>
      <c r="AG27" s="106">
        <f t="shared" si="7"/>
        <v>0</v>
      </c>
      <c r="AH27" s="33">
        <v>0</v>
      </c>
      <c r="AI27" s="33">
        <v>0</v>
      </c>
      <c r="AJ27" s="33">
        <v>0</v>
      </c>
      <c r="AK27" s="33">
        <v>0</v>
      </c>
      <c r="AL27" s="33">
        <v>0</v>
      </c>
      <c r="AM27" s="33">
        <v>0</v>
      </c>
      <c r="AN27" s="120">
        <f>(M27+N27)/BV27</f>
        <v>0</v>
      </c>
      <c r="AO27" s="120">
        <f>N27/BV27</f>
        <v>0</v>
      </c>
      <c r="AP27" s="27" t="s">
        <v>84</v>
      </c>
      <c r="AQ27" s="29" t="s">
        <v>85</v>
      </c>
      <c r="AR27" s="27" t="s">
        <v>109</v>
      </c>
      <c r="AS27" s="27" t="s">
        <v>87</v>
      </c>
      <c r="AT27" s="27" t="s">
        <v>120</v>
      </c>
      <c r="AU27" s="27" t="s">
        <v>119</v>
      </c>
      <c r="AV27" s="36">
        <v>0</v>
      </c>
      <c r="AW27" s="37"/>
      <c r="AX27" s="37"/>
      <c r="AY27" s="36"/>
      <c r="AZ27" s="36">
        <v>0.48599999999999999</v>
      </c>
      <c r="BA27" s="37"/>
      <c r="BB27" s="37"/>
      <c r="BC27" s="123">
        <f t="shared" si="1"/>
        <v>0.48599999999999999</v>
      </c>
      <c r="BD27" s="36"/>
      <c r="BE27" s="49"/>
      <c r="BF27" s="49"/>
      <c r="BG27" s="49"/>
      <c r="BH27" s="124">
        <f t="shared" si="2"/>
        <v>0.48599999999999999</v>
      </c>
      <c r="BI27" s="45">
        <f>BH27/BV27</f>
        <v>8.1000000000000003E-2</v>
      </c>
      <c r="BJ27" s="39" t="s">
        <v>88</v>
      </c>
      <c r="BK27" s="136">
        <v>20</v>
      </c>
      <c r="BL27" s="137">
        <v>30</v>
      </c>
      <c r="BM27" s="137">
        <v>10</v>
      </c>
      <c r="BN27" s="137">
        <v>30</v>
      </c>
      <c r="BO27" s="137">
        <v>20</v>
      </c>
      <c r="BP27" s="137">
        <v>10</v>
      </c>
      <c r="BQ27" s="138">
        <f t="shared" si="3"/>
        <v>50</v>
      </c>
      <c r="BR27" s="138">
        <f t="shared" si="4"/>
        <v>40</v>
      </c>
      <c r="BS27" s="138">
        <f t="shared" si="5"/>
        <v>30</v>
      </c>
      <c r="BT27" s="138">
        <f t="shared" si="6"/>
        <v>120</v>
      </c>
      <c r="BU27" s="27" t="s">
        <v>184</v>
      </c>
      <c r="BV27" s="202">
        <v>6</v>
      </c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</row>
    <row r="28" spans="1:114" ht="13.5" hidden="1" customHeight="1">
      <c r="A28" s="25" t="s">
        <v>185</v>
      </c>
      <c r="B28" s="29" t="s">
        <v>186</v>
      </c>
      <c r="C28" s="29" t="s">
        <v>180</v>
      </c>
      <c r="D28" s="29" t="s">
        <v>117</v>
      </c>
      <c r="E28" s="28" t="s">
        <v>118</v>
      </c>
      <c r="F28" s="25" t="s">
        <v>79</v>
      </c>
      <c r="G28" s="27" t="s">
        <v>80</v>
      </c>
      <c r="H28" s="27" t="s">
        <v>80</v>
      </c>
      <c r="I28" s="31" t="s">
        <v>86</v>
      </c>
      <c r="J28" s="47" t="s">
        <v>87</v>
      </c>
      <c r="K28" s="106">
        <v>13</v>
      </c>
      <c r="L28" s="33">
        <v>6</v>
      </c>
      <c r="M28" s="33">
        <v>7</v>
      </c>
      <c r="N28" s="33">
        <v>0</v>
      </c>
      <c r="O28" s="106">
        <f t="shared" si="0"/>
        <v>60</v>
      </c>
      <c r="P28" s="33">
        <v>24</v>
      </c>
      <c r="Q28" s="33">
        <v>36</v>
      </c>
      <c r="R28" s="33">
        <v>0</v>
      </c>
      <c r="S28" s="106">
        <f>SUM(T28:Y28)</f>
        <v>6</v>
      </c>
      <c r="T28" s="33">
        <v>0</v>
      </c>
      <c r="U28" s="33">
        <v>2</v>
      </c>
      <c r="V28" s="33">
        <v>4</v>
      </c>
      <c r="W28" s="33">
        <v>0</v>
      </c>
      <c r="X28" s="33">
        <v>0</v>
      </c>
      <c r="Y28" s="33">
        <v>0</v>
      </c>
      <c r="Z28" s="106">
        <f>SUM(AA28:AF28)</f>
        <v>7</v>
      </c>
      <c r="AA28" s="33">
        <v>0</v>
      </c>
      <c r="AB28" s="33">
        <v>3</v>
      </c>
      <c r="AC28" s="33">
        <v>0</v>
      </c>
      <c r="AD28" s="33">
        <v>4</v>
      </c>
      <c r="AE28" s="33">
        <v>0</v>
      </c>
      <c r="AF28" s="33">
        <v>0</v>
      </c>
      <c r="AG28" s="106">
        <f t="shared" si="7"/>
        <v>0</v>
      </c>
      <c r="AH28" s="33">
        <v>0</v>
      </c>
      <c r="AI28" s="33">
        <v>0</v>
      </c>
      <c r="AJ28" s="33">
        <v>0</v>
      </c>
      <c r="AK28" s="33">
        <v>0</v>
      </c>
      <c r="AL28" s="33">
        <v>0</v>
      </c>
      <c r="AM28" s="33">
        <v>0</v>
      </c>
      <c r="AN28" s="120">
        <f>(M28+N28)/K28</f>
        <v>0.53846153846153844</v>
      </c>
      <c r="AO28" s="120">
        <f>N28/K28</f>
        <v>0</v>
      </c>
      <c r="AP28" s="27" t="s">
        <v>93</v>
      </c>
      <c r="AQ28" s="29" t="s">
        <v>85</v>
      </c>
      <c r="AR28" s="31" t="s">
        <v>86</v>
      </c>
      <c r="AS28" s="35" t="s">
        <v>87</v>
      </c>
      <c r="AT28" s="35" t="s">
        <v>109</v>
      </c>
      <c r="AU28" s="27" t="s">
        <v>119</v>
      </c>
      <c r="AV28" s="36">
        <v>0</v>
      </c>
      <c r="AW28" s="126"/>
      <c r="AX28" s="43"/>
      <c r="AY28" s="43">
        <v>1.274</v>
      </c>
      <c r="AZ28" s="43"/>
      <c r="BA28" s="37"/>
      <c r="BB28" s="37"/>
      <c r="BC28" s="123">
        <f t="shared" si="1"/>
        <v>1.274</v>
      </c>
      <c r="BD28" s="36" t="s">
        <v>111</v>
      </c>
      <c r="BE28" s="49"/>
      <c r="BF28" s="49"/>
      <c r="BG28" s="49"/>
      <c r="BH28" s="124">
        <f t="shared" si="2"/>
        <v>1.274</v>
      </c>
      <c r="BI28" s="45">
        <f>BH28/K28</f>
        <v>9.8000000000000004E-2</v>
      </c>
      <c r="BJ28" s="39" t="s">
        <v>88</v>
      </c>
      <c r="BK28" s="136">
        <v>20</v>
      </c>
      <c r="BL28" s="137">
        <v>30</v>
      </c>
      <c r="BM28" s="137">
        <v>10</v>
      </c>
      <c r="BN28" s="137">
        <v>30</v>
      </c>
      <c r="BO28" s="137">
        <v>0</v>
      </c>
      <c r="BP28" s="137">
        <v>10</v>
      </c>
      <c r="BQ28" s="138">
        <f t="shared" si="3"/>
        <v>50</v>
      </c>
      <c r="BR28" s="138">
        <f t="shared" si="4"/>
        <v>40</v>
      </c>
      <c r="BS28" s="138">
        <f t="shared" si="5"/>
        <v>10</v>
      </c>
      <c r="BT28" s="138">
        <f t="shared" si="6"/>
        <v>100</v>
      </c>
      <c r="BU28" s="27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</row>
    <row r="29" spans="1:114" ht="13.5" hidden="1" customHeight="1">
      <c r="A29" s="25" t="s">
        <v>187</v>
      </c>
      <c r="B29" s="29" t="s">
        <v>188</v>
      </c>
      <c r="C29" s="29" t="s">
        <v>180</v>
      </c>
      <c r="D29" s="29" t="s">
        <v>117</v>
      </c>
      <c r="E29" s="28" t="s">
        <v>118</v>
      </c>
      <c r="F29" s="26" t="s">
        <v>79</v>
      </c>
      <c r="G29" s="27" t="s">
        <v>80</v>
      </c>
      <c r="H29" s="27" t="s">
        <v>81</v>
      </c>
      <c r="I29" s="31" t="s">
        <v>109</v>
      </c>
      <c r="J29" s="28" t="s">
        <v>140</v>
      </c>
      <c r="K29" s="107">
        <v>0</v>
      </c>
      <c r="L29" s="33">
        <v>12</v>
      </c>
      <c r="M29" s="33">
        <v>0</v>
      </c>
      <c r="N29" s="33">
        <v>0</v>
      </c>
      <c r="O29" s="106">
        <f t="shared" si="0"/>
        <v>54</v>
      </c>
      <c r="P29" s="33">
        <v>54</v>
      </c>
      <c r="Q29" s="33">
        <v>0</v>
      </c>
      <c r="R29" s="33">
        <v>0</v>
      </c>
      <c r="S29" s="106">
        <v>0</v>
      </c>
      <c r="T29" s="33">
        <v>0</v>
      </c>
      <c r="U29" s="33">
        <v>8</v>
      </c>
      <c r="V29" s="33">
        <v>4</v>
      </c>
      <c r="W29" s="33">
        <v>0</v>
      </c>
      <c r="X29" s="33">
        <v>0</v>
      </c>
      <c r="Y29" s="33">
        <v>0</v>
      </c>
      <c r="Z29" s="106">
        <v>0</v>
      </c>
      <c r="AA29" s="33">
        <v>0</v>
      </c>
      <c r="AB29" s="33">
        <v>0</v>
      </c>
      <c r="AC29" s="33">
        <v>0</v>
      </c>
      <c r="AD29" s="33">
        <v>0</v>
      </c>
      <c r="AE29" s="33">
        <v>0</v>
      </c>
      <c r="AF29" s="33">
        <v>0</v>
      </c>
      <c r="AG29" s="106">
        <f t="shared" si="7"/>
        <v>0</v>
      </c>
      <c r="AH29" s="33">
        <v>0</v>
      </c>
      <c r="AI29" s="33">
        <v>0</v>
      </c>
      <c r="AJ29" s="33">
        <v>0</v>
      </c>
      <c r="AK29" s="33">
        <v>0</v>
      </c>
      <c r="AL29" s="33">
        <v>0</v>
      </c>
      <c r="AM29" s="33">
        <v>0</v>
      </c>
      <c r="AN29" s="120">
        <f>(M29+N29)/BV29</f>
        <v>0</v>
      </c>
      <c r="AO29" s="120">
        <f>N29/BV29</f>
        <v>0</v>
      </c>
      <c r="AP29" s="27" t="s">
        <v>84</v>
      </c>
      <c r="AQ29" s="29" t="s">
        <v>85</v>
      </c>
      <c r="AR29" s="35" t="s">
        <v>109</v>
      </c>
      <c r="AS29" s="27" t="s">
        <v>140</v>
      </c>
      <c r="AT29" s="35" t="s">
        <v>120</v>
      </c>
      <c r="AU29" s="27" t="s">
        <v>99</v>
      </c>
      <c r="AV29" s="36">
        <v>0</v>
      </c>
      <c r="AW29" s="37"/>
      <c r="AX29" s="43"/>
      <c r="AY29" s="37"/>
      <c r="AZ29" s="43">
        <v>0.97199999999999998</v>
      </c>
      <c r="BA29" s="37"/>
      <c r="BB29" s="37"/>
      <c r="BC29" s="123">
        <f t="shared" si="1"/>
        <v>0.97199999999999998</v>
      </c>
      <c r="BD29" s="36"/>
      <c r="BE29" s="49"/>
      <c r="BF29" s="49"/>
      <c r="BG29" s="49"/>
      <c r="BH29" s="124">
        <f t="shared" si="2"/>
        <v>0.97199999999999998</v>
      </c>
      <c r="BI29" s="45">
        <f>BH29/BV29</f>
        <v>8.1000000000000003E-2</v>
      </c>
      <c r="BJ29" s="39" t="s">
        <v>88</v>
      </c>
      <c r="BK29" s="136">
        <v>20</v>
      </c>
      <c r="BL29" s="137">
        <v>30</v>
      </c>
      <c r="BM29" s="137">
        <v>10</v>
      </c>
      <c r="BN29" s="137">
        <v>30</v>
      </c>
      <c r="BO29" s="137">
        <v>0</v>
      </c>
      <c r="BP29" s="137">
        <v>10</v>
      </c>
      <c r="BQ29" s="138">
        <f t="shared" si="3"/>
        <v>50</v>
      </c>
      <c r="BR29" s="138">
        <f t="shared" si="4"/>
        <v>40</v>
      </c>
      <c r="BS29" s="138">
        <f t="shared" si="5"/>
        <v>10</v>
      </c>
      <c r="BT29" s="138">
        <f t="shared" si="6"/>
        <v>100</v>
      </c>
      <c r="BU29" s="27" t="s">
        <v>189</v>
      </c>
      <c r="BV29" s="202">
        <v>12</v>
      </c>
      <c r="BW29" s="8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</row>
    <row r="30" spans="1:114" ht="13.5" hidden="1" customHeight="1">
      <c r="A30" s="25" t="s">
        <v>190</v>
      </c>
      <c r="B30" s="29" t="s">
        <v>191</v>
      </c>
      <c r="C30" s="29" t="s">
        <v>180</v>
      </c>
      <c r="D30" s="29" t="s">
        <v>117</v>
      </c>
      <c r="E30" s="28" t="s">
        <v>118</v>
      </c>
      <c r="F30" s="26" t="s">
        <v>79</v>
      </c>
      <c r="G30" s="27" t="s">
        <v>80</v>
      </c>
      <c r="H30" s="27" t="s">
        <v>80</v>
      </c>
      <c r="I30" s="31" t="s">
        <v>109</v>
      </c>
      <c r="J30" s="28" t="s">
        <v>140</v>
      </c>
      <c r="K30" s="107">
        <v>0</v>
      </c>
      <c r="L30" s="33">
        <v>25</v>
      </c>
      <c r="M30" s="33">
        <v>13</v>
      </c>
      <c r="N30" s="33">
        <v>0</v>
      </c>
      <c r="O30" s="106">
        <f t="shared" si="0"/>
        <v>165</v>
      </c>
      <c r="P30" s="33">
        <v>106</v>
      </c>
      <c r="Q30" s="33">
        <v>59</v>
      </c>
      <c r="R30" s="33">
        <v>0</v>
      </c>
      <c r="S30" s="106">
        <v>0</v>
      </c>
      <c r="T30" s="33">
        <v>0</v>
      </c>
      <c r="U30" s="33">
        <v>19</v>
      </c>
      <c r="V30" s="33">
        <v>6</v>
      </c>
      <c r="W30" s="33">
        <v>0</v>
      </c>
      <c r="X30" s="33">
        <v>0</v>
      </c>
      <c r="Y30" s="33">
        <v>0</v>
      </c>
      <c r="Z30" s="106">
        <v>0</v>
      </c>
      <c r="AA30" s="33">
        <v>0</v>
      </c>
      <c r="AB30" s="33">
        <v>8</v>
      </c>
      <c r="AC30" s="33">
        <v>3</v>
      </c>
      <c r="AD30" s="33">
        <v>2</v>
      </c>
      <c r="AE30" s="33">
        <v>0</v>
      </c>
      <c r="AF30" s="33">
        <v>0</v>
      </c>
      <c r="AG30" s="106">
        <f t="shared" si="7"/>
        <v>0</v>
      </c>
      <c r="AH30" s="33">
        <v>0</v>
      </c>
      <c r="AI30" s="33">
        <v>0</v>
      </c>
      <c r="AJ30" s="33">
        <v>0</v>
      </c>
      <c r="AK30" s="33">
        <v>0</v>
      </c>
      <c r="AL30" s="33">
        <v>0</v>
      </c>
      <c r="AM30" s="33">
        <v>0</v>
      </c>
      <c r="AN30" s="120">
        <f>(M30+N30)/BV30</f>
        <v>0.34210526315789475</v>
      </c>
      <c r="AO30" s="120">
        <f>N30/BV30</f>
        <v>0</v>
      </c>
      <c r="AP30" s="27" t="s">
        <v>93</v>
      </c>
      <c r="AQ30" s="29" t="s">
        <v>85</v>
      </c>
      <c r="AR30" s="35" t="s">
        <v>109</v>
      </c>
      <c r="AS30" s="27" t="s">
        <v>140</v>
      </c>
      <c r="AT30" s="35" t="s">
        <v>120</v>
      </c>
      <c r="AU30" s="27" t="s">
        <v>99</v>
      </c>
      <c r="AV30" s="36">
        <v>0</v>
      </c>
      <c r="AW30" s="43"/>
      <c r="AX30" s="43"/>
      <c r="AY30" s="36"/>
      <c r="AZ30" s="43">
        <v>0.6</v>
      </c>
      <c r="BA30" s="36">
        <v>3.1230000000000002</v>
      </c>
      <c r="BB30" s="36"/>
      <c r="BC30" s="123">
        <f t="shared" si="1"/>
        <v>3.7230000000000003</v>
      </c>
      <c r="BD30" s="36"/>
      <c r="BE30" s="49"/>
      <c r="BF30" s="49"/>
      <c r="BG30" s="49"/>
      <c r="BH30" s="124">
        <f t="shared" si="2"/>
        <v>3.7230000000000003</v>
      </c>
      <c r="BI30" s="45">
        <f>BH30/BV30</f>
        <v>9.7973684210526324E-2</v>
      </c>
      <c r="BJ30" s="39" t="s">
        <v>88</v>
      </c>
      <c r="BK30" s="136">
        <v>20</v>
      </c>
      <c r="BL30" s="137">
        <v>30</v>
      </c>
      <c r="BM30" s="137">
        <v>10</v>
      </c>
      <c r="BN30" s="137">
        <v>30</v>
      </c>
      <c r="BO30" s="137">
        <v>0</v>
      </c>
      <c r="BP30" s="137">
        <v>10</v>
      </c>
      <c r="BQ30" s="138">
        <f t="shared" si="3"/>
        <v>50</v>
      </c>
      <c r="BR30" s="138">
        <f t="shared" si="4"/>
        <v>40</v>
      </c>
      <c r="BS30" s="138">
        <f t="shared" si="5"/>
        <v>10</v>
      </c>
      <c r="BT30" s="138">
        <f t="shared" si="6"/>
        <v>100</v>
      </c>
      <c r="BU30" s="27" t="s">
        <v>192</v>
      </c>
      <c r="BV30" s="202">
        <v>38</v>
      </c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</row>
    <row r="31" spans="1:114" ht="13.5" hidden="1" customHeight="1">
      <c r="A31" s="26" t="s">
        <v>193</v>
      </c>
      <c r="B31" s="29" t="s">
        <v>194</v>
      </c>
      <c r="C31" s="29" t="s">
        <v>180</v>
      </c>
      <c r="D31" s="29" t="s">
        <v>117</v>
      </c>
      <c r="E31" s="28" t="s">
        <v>118</v>
      </c>
      <c r="F31" s="26" t="s">
        <v>108</v>
      </c>
      <c r="G31" s="27" t="s">
        <v>80</v>
      </c>
      <c r="H31" s="27" t="s">
        <v>80</v>
      </c>
      <c r="I31" s="31" t="s">
        <v>158</v>
      </c>
      <c r="J31" s="28" t="s">
        <v>121</v>
      </c>
      <c r="K31" s="106">
        <v>13</v>
      </c>
      <c r="L31" s="48">
        <v>13</v>
      </c>
      <c r="M31" s="48">
        <v>0</v>
      </c>
      <c r="N31" s="33">
        <v>0</v>
      </c>
      <c r="O31" s="106">
        <f t="shared" si="0"/>
        <v>48</v>
      </c>
      <c r="P31" s="33">
        <v>48</v>
      </c>
      <c r="Q31" s="33">
        <v>0</v>
      </c>
      <c r="R31" s="33">
        <v>0</v>
      </c>
      <c r="S31" s="106">
        <f t="shared" ref="S31:S38" si="8">SUM(T31:Y31)</f>
        <v>13</v>
      </c>
      <c r="T31" s="33">
        <v>2</v>
      </c>
      <c r="U31" s="33">
        <v>11</v>
      </c>
      <c r="V31" s="33">
        <v>0</v>
      </c>
      <c r="W31" s="33">
        <v>0</v>
      </c>
      <c r="X31" s="33">
        <v>0</v>
      </c>
      <c r="Y31" s="33">
        <v>0</v>
      </c>
      <c r="Z31" s="106">
        <f>SUM(AA31:AF31)</f>
        <v>0</v>
      </c>
      <c r="AA31" s="33">
        <v>0</v>
      </c>
      <c r="AB31" s="33">
        <v>0</v>
      </c>
      <c r="AC31" s="33">
        <v>0</v>
      </c>
      <c r="AD31" s="33">
        <v>0</v>
      </c>
      <c r="AE31" s="33">
        <v>0</v>
      </c>
      <c r="AF31" s="33">
        <v>0</v>
      </c>
      <c r="AG31" s="106">
        <f t="shared" si="7"/>
        <v>0</v>
      </c>
      <c r="AH31" s="33">
        <v>0</v>
      </c>
      <c r="AI31" s="33">
        <v>0</v>
      </c>
      <c r="AJ31" s="33">
        <v>0</v>
      </c>
      <c r="AK31" s="33">
        <v>0</v>
      </c>
      <c r="AL31" s="33">
        <v>0</v>
      </c>
      <c r="AM31" s="33">
        <v>0</v>
      </c>
      <c r="AN31" s="120">
        <f>(M31+N31)/K31</f>
        <v>0</v>
      </c>
      <c r="AO31" s="120">
        <f t="shared" ref="AO31:AO38" si="9">N31/K31</f>
        <v>0</v>
      </c>
      <c r="AP31" s="27" t="s">
        <v>93</v>
      </c>
      <c r="AQ31" s="29" t="s">
        <v>85</v>
      </c>
      <c r="AR31" s="35" t="s">
        <v>158</v>
      </c>
      <c r="AS31" s="35" t="s">
        <v>121</v>
      </c>
      <c r="AT31" s="27" t="s">
        <v>82</v>
      </c>
      <c r="AU31" s="35" t="s">
        <v>135</v>
      </c>
      <c r="AV31" s="36">
        <v>1</v>
      </c>
      <c r="AW31" s="36">
        <v>0.60799999999999998</v>
      </c>
      <c r="AX31" s="37"/>
      <c r="AY31" s="37"/>
      <c r="AZ31" s="37"/>
      <c r="BA31" s="37"/>
      <c r="BB31" s="37"/>
      <c r="BC31" s="123">
        <f t="shared" si="1"/>
        <v>1.6080000000000001</v>
      </c>
      <c r="BD31" s="36" t="s">
        <v>111</v>
      </c>
      <c r="BE31" s="49"/>
      <c r="BF31" s="49"/>
      <c r="BG31" s="49">
        <v>1.32E-2</v>
      </c>
      <c r="BH31" s="124">
        <f t="shared" si="2"/>
        <v>1.6212000000000002</v>
      </c>
      <c r="BI31" s="45">
        <f t="shared" ref="BI31:BI38" si="10">BH31/K31</f>
        <v>0.12470769230769232</v>
      </c>
      <c r="BJ31" s="39" t="s">
        <v>102</v>
      </c>
      <c r="BK31" s="136">
        <v>20</v>
      </c>
      <c r="BL31" s="137">
        <v>30</v>
      </c>
      <c r="BM31" s="137">
        <v>80</v>
      </c>
      <c r="BN31" s="137">
        <v>70</v>
      </c>
      <c r="BO31" s="137">
        <v>20</v>
      </c>
      <c r="BP31" s="137">
        <v>10</v>
      </c>
      <c r="BQ31" s="138">
        <f t="shared" si="3"/>
        <v>50</v>
      </c>
      <c r="BR31" s="138">
        <f t="shared" si="4"/>
        <v>150</v>
      </c>
      <c r="BS31" s="138">
        <f t="shared" si="5"/>
        <v>30</v>
      </c>
      <c r="BT31" s="138">
        <f t="shared" si="6"/>
        <v>230</v>
      </c>
      <c r="BU31" s="30"/>
      <c r="BV31" s="57"/>
      <c r="BW31" s="57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</row>
    <row r="32" spans="1:114" ht="13.5" hidden="1" customHeight="1">
      <c r="A32" s="26" t="s">
        <v>195</v>
      </c>
      <c r="B32" s="29" t="s">
        <v>196</v>
      </c>
      <c r="C32" s="29" t="s">
        <v>180</v>
      </c>
      <c r="D32" s="29" t="s">
        <v>117</v>
      </c>
      <c r="E32" s="28" t="s">
        <v>118</v>
      </c>
      <c r="F32" s="26" t="s">
        <v>108</v>
      </c>
      <c r="G32" s="27" t="s">
        <v>91</v>
      </c>
      <c r="H32" s="27" t="s">
        <v>92</v>
      </c>
      <c r="I32" s="31" t="s">
        <v>158</v>
      </c>
      <c r="J32" s="28" t="s">
        <v>121</v>
      </c>
      <c r="K32" s="106">
        <v>10</v>
      </c>
      <c r="L32" s="33">
        <v>10</v>
      </c>
      <c r="M32" s="33">
        <v>0</v>
      </c>
      <c r="N32" s="33">
        <v>0</v>
      </c>
      <c r="O32" s="106">
        <f t="shared" si="0"/>
        <v>34</v>
      </c>
      <c r="P32" s="33">
        <v>34</v>
      </c>
      <c r="Q32" s="33">
        <v>0</v>
      </c>
      <c r="R32" s="33">
        <v>0</v>
      </c>
      <c r="S32" s="106">
        <f t="shared" si="8"/>
        <v>10</v>
      </c>
      <c r="T32" s="33">
        <v>2</v>
      </c>
      <c r="U32" s="33">
        <v>8</v>
      </c>
      <c r="V32" s="33">
        <v>0</v>
      </c>
      <c r="W32" s="33">
        <v>0</v>
      </c>
      <c r="X32" s="33">
        <v>0</v>
      </c>
      <c r="Y32" s="33">
        <v>0</v>
      </c>
      <c r="Z32" s="106">
        <v>0</v>
      </c>
      <c r="AA32" s="33">
        <v>0</v>
      </c>
      <c r="AB32" s="33">
        <v>0</v>
      </c>
      <c r="AC32" s="33">
        <v>0</v>
      </c>
      <c r="AD32" s="33">
        <v>0</v>
      </c>
      <c r="AE32" s="33">
        <v>0</v>
      </c>
      <c r="AF32" s="33">
        <v>0</v>
      </c>
      <c r="AG32" s="106">
        <f t="shared" si="7"/>
        <v>0</v>
      </c>
      <c r="AH32" s="33">
        <v>0</v>
      </c>
      <c r="AI32" s="33">
        <v>0</v>
      </c>
      <c r="AJ32" s="33">
        <v>0</v>
      </c>
      <c r="AK32" s="33">
        <v>0</v>
      </c>
      <c r="AL32" s="33">
        <v>0</v>
      </c>
      <c r="AM32" s="33">
        <v>0</v>
      </c>
      <c r="AN32" s="120">
        <f>(M32+N32)/K32</f>
        <v>0</v>
      </c>
      <c r="AO32" s="120">
        <f t="shared" si="9"/>
        <v>0</v>
      </c>
      <c r="AP32" s="27" t="s">
        <v>93</v>
      </c>
      <c r="AQ32" s="27" t="s">
        <v>85</v>
      </c>
      <c r="AR32" s="35" t="s">
        <v>158</v>
      </c>
      <c r="AS32" s="35" t="s">
        <v>121</v>
      </c>
      <c r="AT32" s="27" t="s">
        <v>82</v>
      </c>
      <c r="AU32" s="35" t="s">
        <v>135</v>
      </c>
      <c r="AV32" s="36">
        <v>0</v>
      </c>
      <c r="AW32" s="68"/>
      <c r="AX32" s="36">
        <v>1.081</v>
      </c>
      <c r="AY32" s="37"/>
      <c r="AZ32" s="37"/>
      <c r="BA32" s="37"/>
      <c r="BB32" s="37"/>
      <c r="BC32" s="123">
        <f t="shared" si="1"/>
        <v>1.081</v>
      </c>
      <c r="BD32" s="36" t="s">
        <v>111</v>
      </c>
      <c r="BE32" s="49"/>
      <c r="BF32" s="49">
        <v>0.6</v>
      </c>
      <c r="BG32" s="49"/>
      <c r="BH32" s="124">
        <f t="shared" si="2"/>
        <v>1.681</v>
      </c>
      <c r="BI32" s="45">
        <f t="shared" si="10"/>
        <v>0.1681</v>
      </c>
      <c r="BJ32" s="39" t="s">
        <v>102</v>
      </c>
      <c r="BK32" s="136">
        <v>20</v>
      </c>
      <c r="BL32" s="137">
        <v>30</v>
      </c>
      <c r="BM32" s="137">
        <v>30</v>
      </c>
      <c r="BN32" s="137">
        <v>70</v>
      </c>
      <c r="BO32" s="137">
        <v>20</v>
      </c>
      <c r="BP32" s="137">
        <v>10</v>
      </c>
      <c r="BQ32" s="138">
        <f t="shared" si="3"/>
        <v>50</v>
      </c>
      <c r="BR32" s="138">
        <f t="shared" si="4"/>
        <v>100</v>
      </c>
      <c r="BS32" s="138">
        <f t="shared" si="5"/>
        <v>30</v>
      </c>
      <c r="BT32" s="138">
        <f t="shared" si="6"/>
        <v>180</v>
      </c>
      <c r="BU32" s="30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</row>
    <row r="33" spans="1:114" ht="13.5" hidden="1" customHeight="1">
      <c r="A33" s="24" t="s">
        <v>197</v>
      </c>
      <c r="B33" s="58" t="s">
        <v>198</v>
      </c>
      <c r="C33" s="30" t="s">
        <v>180</v>
      </c>
      <c r="D33" s="30" t="s">
        <v>117</v>
      </c>
      <c r="E33" s="28" t="s">
        <v>118</v>
      </c>
      <c r="F33" s="24" t="s">
        <v>108</v>
      </c>
      <c r="G33" s="27" t="s">
        <v>92</v>
      </c>
      <c r="H33" s="27" t="s">
        <v>92</v>
      </c>
      <c r="I33" s="35" t="s">
        <v>82</v>
      </c>
      <c r="J33" s="30" t="s">
        <v>140</v>
      </c>
      <c r="K33" s="107">
        <v>20</v>
      </c>
      <c r="L33" s="24">
        <v>14</v>
      </c>
      <c r="M33" s="24">
        <v>4</v>
      </c>
      <c r="N33" s="24">
        <v>2</v>
      </c>
      <c r="O33" s="106">
        <f t="shared" si="0"/>
        <v>94</v>
      </c>
      <c r="P33" s="24">
        <v>66</v>
      </c>
      <c r="Q33" s="24">
        <v>20</v>
      </c>
      <c r="R33" s="24">
        <v>8</v>
      </c>
      <c r="S33" s="106">
        <f t="shared" si="8"/>
        <v>14</v>
      </c>
      <c r="T33" s="24">
        <v>0</v>
      </c>
      <c r="U33" s="24">
        <v>6</v>
      </c>
      <c r="V33" s="24">
        <v>6</v>
      </c>
      <c r="W33" s="24">
        <v>2</v>
      </c>
      <c r="X33" s="24">
        <v>0</v>
      </c>
      <c r="Y33" s="24">
        <v>0</v>
      </c>
      <c r="Z33" s="106">
        <f t="shared" ref="Z33:Z38" si="11">SUM(AA33:AF33)</f>
        <v>4</v>
      </c>
      <c r="AA33" s="24">
        <v>0</v>
      </c>
      <c r="AB33" s="24">
        <v>4</v>
      </c>
      <c r="AC33" s="24">
        <v>0</v>
      </c>
      <c r="AD33" s="24">
        <v>0</v>
      </c>
      <c r="AE33" s="24">
        <v>0</v>
      </c>
      <c r="AF33" s="24">
        <v>0</v>
      </c>
      <c r="AG33" s="106">
        <f t="shared" si="7"/>
        <v>2</v>
      </c>
      <c r="AH33" s="24">
        <v>0</v>
      </c>
      <c r="AI33" s="24">
        <v>2</v>
      </c>
      <c r="AJ33" s="24">
        <v>0</v>
      </c>
      <c r="AK33" s="24">
        <v>0</v>
      </c>
      <c r="AL33" s="24">
        <v>0</v>
      </c>
      <c r="AM33" s="24">
        <v>0</v>
      </c>
      <c r="AN33" s="120">
        <f>(Z33+AG33)/K33</f>
        <v>0.3</v>
      </c>
      <c r="AO33" s="120">
        <f t="shared" si="9"/>
        <v>0.1</v>
      </c>
      <c r="AP33" s="27" t="s">
        <v>93</v>
      </c>
      <c r="AQ33" s="27" t="s">
        <v>85</v>
      </c>
      <c r="AR33" s="35" t="s">
        <v>100</v>
      </c>
      <c r="AS33" s="30" t="s">
        <v>134</v>
      </c>
      <c r="AT33" s="35" t="s">
        <v>86</v>
      </c>
      <c r="AU33" s="28" t="s">
        <v>140</v>
      </c>
      <c r="AV33" s="36">
        <v>0</v>
      </c>
      <c r="AX33" s="43">
        <v>1.73706</v>
      </c>
      <c r="AY33" s="43"/>
      <c r="AZ33" s="37"/>
      <c r="BA33" s="37"/>
      <c r="BB33" s="37"/>
      <c r="BC33" s="123">
        <f t="shared" si="1"/>
        <v>1.73706</v>
      </c>
      <c r="BD33" s="36" t="s">
        <v>111</v>
      </c>
      <c r="BE33" s="44"/>
      <c r="BF33" s="44">
        <v>0.35</v>
      </c>
      <c r="BG33" s="44"/>
      <c r="BH33" s="124">
        <f t="shared" si="2"/>
        <v>2.0870600000000001</v>
      </c>
      <c r="BI33" s="59">
        <f t="shared" si="10"/>
        <v>0.104353</v>
      </c>
      <c r="BJ33" s="39" t="s">
        <v>102</v>
      </c>
      <c r="BK33" s="136">
        <v>20</v>
      </c>
      <c r="BL33" s="137">
        <v>30</v>
      </c>
      <c r="BM33" s="137">
        <v>50</v>
      </c>
      <c r="BN33" s="137">
        <v>30</v>
      </c>
      <c r="BO33" s="137">
        <v>20</v>
      </c>
      <c r="BP33" s="137">
        <v>20</v>
      </c>
      <c r="BQ33" s="138">
        <f t="shared" si="3"/>
        <v>50</v>
      </c>
      <c r="BR33" s="138">
        <f t="shared" si="4"/>
        <v>80</v>
      </c>
      <c r="BS33" s="138">
        <f t="shared" si="5"/>
        <v>40</v>
      </c>
      <c r="BT33" s="138">
        <f t="shared" si="6"/>
        <v>170</v>
      </c>
      <c r="BU33" s="2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  <c r="DI33" s="57"/>
      <c r="DJ33" s="57"/>
    </row>
    <row r="34" spans="1:114" ht="12.75" hidden="1" customHeight="1">
      <c r="A34" s="25" t="s">
        <v>199</v>
      </c>
      <c r="B34" s="35" t="s">
        <v>200</v>
      </c>
      <c r="C34" s="47" t="s">
        <v>180</v>
      </c>
      <c r="D34" s="50" t="s">
        <v>117</v>
      </c>
      <c r="E34" s="28" t="s">
        <v>118</v>
      </c>
      <c r="F34" s="24" t="s">
        <v>108</v>
      </c>
      <c r="G34" s="28" t="s">
        <v>80</v>
      </c>
      <c r="H34" s="28" t="s">
        <v>80</v>
      </c>
      <c r="I34" s="28" t="s">
        <v>158</v>
      </c>
      <c r="J34" s="47" t="s">
        <v>135</v>
      </c>
      <c r="K34" s="107">
        <v>49</v>
      </c>
      <c r="L34" s="24">
        <v>34</v>
      </c>
      <c r="M34" s="24">
        <v>12</v>
      </c>
      <c r="N34" s="33">
        <v>3</v>
      </c>
      <c r="O34" s="106">
        <f t="shared" si="0"/>
        <v>245</v>
      </c>
      <c r="P34" s="33">
        <v>172</v>
      </c>
      <c r="Q34" s="33">
        <v>60</v>
      </c>
      <c r="R34" s="33">
        <v>13</v>
      </c>
      <c r="S34" s="106">
        <f t="shared" si="8"/>
        <v>34</v>
      </c>
      <c r="T34" s="33">
        <v>0</v>
      </c>
      <c r="U34" s="33">
        <v>6</v>
      </c>
      <c r="V34" s="33">
        <v>20</v>
      </c>
      <c r="W34" s="33">
        <v>8</v>
      </c>
      <c r="X34" s="33">
        <v>0</v>
      </c>
      <c r="Y34" s="33">
        <v>0</v>
      </c>
      <c r="Z34" s="106">
        <f t="shared" si="11"/>
        <v>12</v>
      </c>
      <c r="AA34" s="33">
        <v>0</v>
      </c>
      <c r="AB34" s="33">
        <v>8</v>
      </c>
      <c r="AC34" s="33">
        <v>0</v>
      </c>
      <c r="AD34" s="33">
        <v>4</v>
      </c>
      <c r="AE34" s="33">
        <v>0</v>
      </c>
      <c r="AF34" s="33">
        <v>0</v>
      </c>
      <c r="AG34" s="106">
        <f t="shared" si="7"/>
        <v>3</v>
      </c>
      <c r="AH34" s="33">
        <v>0</v>
      </c>
      <c r="AI34" s="33">
        <v>2</v>
      </c>
      <c r="AJ34" s="33">
        <v>1</v>
      </c>
      <c r="AK34" s="33">
        <v>0</v>
      </c>
      <c r="AL34" s="33">
        <v>0</v>
      </c>
      <c r="AM34" s="33">
        <v>0</v>
      </c>
      <c r="AN34" s="120">
        <f>(M34+N34)/K34</f>
        <v>0.30612244897959184</v>
      </c>
      <c r="AO34" s="120">
        <f t="shared" si="9"/>
        <v>6.1224489795918366E-2</v>
      </c>
      <c r="AP34" s="27" t="s">
        <v>93</v>
      </c>
      <c r="AQ34" s="58" t="s">
        <v>85</v>
      </c>
      <c r="AR34" s="28" t="s">
        <v>158</v>
      </c>
      <c r="AS34" s="47" t="s">
        <v>135</v>
      </c>
      <c r="AT34" s="47" t="s">
        <v>82</v>
      </c>
      <c r="AU34" s="58" t="s">
        <v>87</v>
      </c>
      <c r="AV34" s="36">
        <v>3.0981874600000001</v>
      </c>
      <c r="AW34" s="43">
        <v>3.6440000000000001</v>
      </c>
      <c r="AX34" s="43"/>
      <c r="AY34" s="43"/>
      <c r="AZ34" s="37"/>
      <c r="BA34" s="37"/>
      <c r="BB34" s="37"/>
      <c r="BC34" s="123">
        <f t="shared" si="1"/>
        <v>6.7421874600000002</v>
      </c>
      <c r="BD34" s="36" t="s">
        <v>111</v>
      </c>
      <c r="BE34" s="44"/>
      <c r="BF34" s="44"/>
      <c r="BG34" s="44"/>
      <c r="BH34" s="124">
        <f t="shared" si="2"/>
        <v>6.7421874600000002</v>
      </c>
      <c r="BI34" s="45">
        <f t="shared" si="10"/>
        <v>0.13759566244897958</v>
      </c>
      <c r="BJ34" s="39" t="s">
        <v>102</v>
      </c>
      <c r="BK34" s="136">
        <v>20</v>
      </c>
      <c r="BL34" s="137">
        <v>30</v>
      </c>
      <c r="BM34" s="137">
        <v>50</v>
      </c>
      <c r="BN34" s="137">
        <v>70</v>
      </c>
      <c r="BO34" s="137">
        <v>0</v>
      </c>
      <c r="BP34" s="137">
        <v>20</v>
      </c>
      <c r="BQ34" s="138">
        <f t="shared" si="3"/>
        <v>50</v>
      </c>
      <c r="BR34" s="138">
        <f t="shared" si="4"/>
        <v>120</v>
      </c>
      <c r="BS34" s="138">
        <f t="shared" si="5"/>
        <v>20</v>
      </c>
      <c r="BT34" s="138">
        <f t="shared" si="6"/>
        <v>190</v>
      </c>
      <c r="BU34" s="55"/>
      <c r="BV34" s="8"/>
      <c r="BW34" s="46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</row>
    <row r="35" spans="1:114" ht="13.5" hidden="1" customHeight="1">
      <c r="A35" s="25" t="s">
        <v>201</v>
      </c>
      <c r="B35" s="30" t="s">
        <v>202</v>
      </c>
      <c r="C35" s="28" t="s">
        <v>203</v>
      </c>
      <c r="D35" s="50" t="s">
        <v>117</v>
      </c>
      <c r="E35" s="28" t="s">
        <v>118</v>
      </c>
      <c r="F35" s="24" t="s">
        <v>108</v>
      </c>
      <c r="G35" s="28" t="s">
        <v>80</v>
      </c>
      <c r="H35" s="28" t="s">
        <v>80</v>
      </c>
      <c r="I35" s="28" t="s">
        <v>86</v>
      </c>
      <c r="J35" s="47" t="s">
        <v>140</v>
      </c>
      <c r="K35" s="109">
        <v>20</v>
      </c>
      <c r="L35" s="24">
        <v>14</v>
      </c>
      <c r="M35" s="24">
        <v>6</v>
      </c>
      <c r="N35" s="24">
        <v>0</v>
      </c>
      <c r="O35" s="106">
        <f t="shared" si="0"/>
        <v>84</v>
      </c>
      <c r="P35" s="24">
        <v>56</v>
      </c>
      <c r="Q35" s="24">
        <v>28</v>
      </c>
      <c r="R35" s="24">
        <v>0</v>
      </c>
      <c r="S35" s="106">
        <f t="shared" si="8"/>
        <v>14</v>
      </c>
      <c r="T35" s="24">
        <v>0</v>
      </c>
      <c r="U35" s="24">
        <v>6</v>
      </c>
      <c r="V35" s="24">
        <v>8</v>
      </c>
      <c r="W35" s="24">
        <v>0</v>
      </c>
      <c r="X35" s="24">
        <v>0</v>
      </c>
      <c r="Y35" s="24">
        <v>0</v>
      </c>
      <c r="Z35" s="106">
        <f t="shared" si="11"/>
        <v>6</v>
      </c>
      <c r="AA35" s="24">
        <v>0</v>
      </c>
      <c r="AB35" s="24">
        <v>4</v>
      </c>
      <c r="AC35" s="24">
        <v>0</v>
      </c>
      <c r="AD35" s="24">
        <v>2</v>
      </c>
      <c r="AE35" s="24">
        <v>0</v>
      </c>
      <c r="AF35" s="24">
        <v>0</v>
      </c>
      <c r="AG35" s="106">
        <f t="shared" si="7"/>
        <v>0</v>
      </c>
      <c r="AH35" s="33">
        <v>0</v>
      </c>
      <c r="AI35" s="33">
        <v>0</v>
      </c>
      <c r="AJ35" s="33">
        <v>0</v>
      </c>
      <c r="AK35" s="33">
        <v>0</v>
      </c>
      <c r="AL35" s="33">
        <v>0</v>
      </c>
      <c r="AM35" s="33">
        <v>0</v>
      </c>
      <c r="AN35" s="120">
        <f>(M35+N35)/K35</f>
        <v>0.3</v>
      </c>
      <c r="AO35" s="120">
        <f t="shared" si="9"/>
        <v>0</v>
      </c>
      <c r="AP35" s="27" t="s">
        <v>93</v>
      </c>
      <c r="AQ35" s="29" t="s">
        <v>85</v>
      </c>
      <c r="AR35" s="28" t="s">
        <v>86</v>
      </c>
      <c r="AS35" s="30" t="s">
        <v>140</v>
      </c>
      <c r="AT35" s="35" t="s">
        <v>94</v>
      </c>
      <c r="AU35" s="35" t="s">
        <v>119</v>
      </c>
      <c r="AV35" s="36">
        <v>0</v>
      </c>
      <c r="AW35" s="36"/>
      <c r="AX35" s="36"/>
      <c r="AY35" s="36">
        <v>1</v>
      </c>
      <c r="AZ35" s="36">
        <v>0.95899999999999996</v>
      </c>
      <c r="BA35" s="37"/>
      <c r="BB35" s="37"/>
      <c r="BC35" s="123">
        <f t="shared" si="1"/>
        <v>1.9590000000000001</v>
      </c>
      <c r="BD35" s="24" t="s">
        <v>111</v>
      </c>
      <c r="BE35" s="30"/>
      <c r="BF35" s="30"/>
      <c r="BG35" s="30"/>
      <c r="BH35" s="124">
        <f t="shared" si="2"/>
        <v>1.9590000000000001</v>
      </c>
      <c r="BI35" s="45">
        <f t="shared" si="10"/>
        <v>9.7950000000000009E-2</v>
      </c>
      <c r="BJ35" s="39" t="s">
        <v>122</v>
      </c>
      <c r="BK35" s="136">
        <v>20</v>
      </c>
      <c r="BL35" s="137">
        <v>30</v>
      </c>
      <c r="BM35" s="137">
        <v>0</v>
      </c>
      <c r="BN35" s="137">
        <v>30</v>
      </c>
      <c r="BO35" s="137">
        <v>0</v>
      </c>
      <c r="BP35" s="137">
        <v>10</v>
      </c>
      <c r="BQ35" s="138">
        <f t="shared" si="3"/>
        <v>50</v>
      </c>
      <c r="BR35" s="138">
        <f t="shared" si="4"/>
        <v>30</v>
      </c>
      <c r="BS35" s="138">
        <f t="shared" si="5"/>
        <v>10</v>
      </c>
      <c r="BT35" s="138">
        <f t="shared" si="6"/>
        <v>90</v>
      </c>
      <c r="BU35" s="35"/>
      <c r="BV35" s="8"/>
      <c r="BW35" s="46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</row>
    <row r="36" spans="1:114" ht="13.5" customHeight="1">
      <c r="A36" s="24" t="s">
        <v>204</v>
      </c>
      <c r="B36" s="47" t="s">
        <v>205</v>
      </c>
      <c r="C36" s="61" t="s">
        <v>206</v>
      </c>
      <c r="D36" s="50" t="s">
        <v>77</v>
      </c>
      <c r="E36" s="47" t="s">
        <v>78</v>
      </c>
      <c r="F36" s="24" t="s">
        <v>108</v>
      </c>
      <c r="G36" s="47" t="s">
        <v>91</v>
      </c>
      <c r="H36" s="47" t="s">
        <v>92</v>
      </c>
      <c r="I36" s="31" t="s">
        <v>158</v>
      </c>
      <c r="J36" s="30" t="s">
        <v>140</v>
      </c>
      <c r="K36" s="109">
        <v>40</v>
      </c>
      <c r="L36" s="24">
        <v>0</v>
      </c>
      <c r="M36" s="24">
        <v>27</v>
      </c>
      <c r="N36" s="24">
        <v>13</v>
      </c>
      <c r="O36" s="109">
        <f t="shared" si="0"/>
        <v>93</v>
      </c>
      <c r="P36" s="24">
        <v>0</v>
      </c>
      <c r="Q36" s="24">
        <v>60</v>
      </c>
      <c r="R36" s="24">
        <v>33</v>
      </c>
      <c r="S36" s="109">
        <f t="shared" si="8"/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109">
        <f t="shared" si="11"/>
        <v>27</v>
      </c>
      <c r="AA36" s="24">
        <v>21</v>
      </c>
      <c r="AB36" s="24">
        <v>6</v>
      </c>
      <c r="AC36" s="24">
        <v>0</v>
      </c>
      <c r="AD36" s="24">
        <v>0</v>
      </c>
      <c r="AE36" s="24">
        <v>0</v>
      </c>
      <c r="AF36" s="24">
        <v>0</v>
      </c>
      <c r="AG36" s="109">
        <f t="shared" si="7"/>
        <v>13</v>
      </c>
      <c r="AH36" s="24">
        <v>6</v>
      </c>
      <c r="AI36" s="24">
        <v>7</v>
      </c>
      <c r="AJ36" s="24">
        <v>0</v>
      </c>
      <c r="AK36" s="24">
        <v>0</v>
      </c>
      <c r="AL36" s="24">
        <v>0</v>
      </c>
      <c r="AM36" s="24">
        <v>0</v>
      </c>
      <c r="AN36" s="120">
        <f>(M36+N36)/K36</f>
        <v>1</v>
      </c>
      <c r="AO36" s="120">
        <f t="shared" si="9"/>
        <v>0.32500000000000001</v>
      </c>
      <c r="AP36" s="27" t="s">
        <v>93</v>
      </c>
      <c r="AQ36" s="29" t="s">
        <v>85</v>
      </c>
      <c r="AR36" s="35" t="s">
        <v>158</v>
      </c>
      <c r="AS36" s="30" t="s">
        <v>146</v>
      </c>
      <c r="AT36" s="35" t="s">
        <v>82</v>
      </c>
      <c r="AU36" s="30" t="s">
        <v>207</v>
      </c>
      <c r="AV36" s="36">
        <v>2</v>
      </c>
      <c r="AW36" s="36">
        <f>1.1406148+0.7</f>
        <v>1.8406148</v>
      </c>
      <c r="AX36" s="37"/>
      <c r="AY36" s="37"/>
      <c r="AZ36" s="37"/>
      <c r="BA36" s="37"/>
      <c r="BB36" s="37"/>
      <c r="BC36" s="123">
        <f t="shared" si="1"/>
        <v>3.8406148</v>
      </c>
      <c r="BD36" s="24" t="s">
        <v>111</v>
      </c>
      <c r="BE36" s="24"/>
      <c r="BF36" s="49"/>
      <c r="BG36" s="44"/>
      <c r="BH36" s="124">
        <f t="shared" si="2"/>
        <v>3.8406148</v>
      </c>
      <c r="BI36" s="45">
        <f t="shared" si="10"/>
        <v>9.6015370000000003E-2</v>
      </c>
      <c r="BJ36" s="39" t="s">
        <v>102</v>
      </c>
      <c r="BK36" s="136">
        <v>40</v>
      </c>
      <c r="BL36" s="137">
        <v>20</v>
      </c>
      <c r="BM36" s="137">
        <v>80</v>
      </c>
      <c r="BN36" s="137">
        <v>30</v>
      </c>
      <c r="BO36" s="137">
        <v>20</v>
      </c>
      <c r="BP36" s="137">
        <v>30</v>
      </c>
      <c r="BQ36" s="138">
        <f t="shared" si="3"/>
        <v>60</v>
      </c>
      <c r="BR36" s="138">
        <f t="shared" si="4"/>
        <v>110</v>
      </c>
      <c r="BS36" s="138">
        <f t="shared" si="5"/>
        <v>50</v>
      </c>
      <c r="BT36" s="138">
        <f t="shared" si="6"/>
        <v>220</v>
      </c>
      <c r="BU36" s="55"/>
      <c r="BV36" s="8"/>
      <c r="BW36" s="46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</row>
    <row r="37" spans="1:114" ht="13.5" customHeight="1">
      <c r="A37" s="25" t="s">
        <v>208</v>
      </c>
      <c r="B37" s="29" t="s">
        <v>209</v>
      </c>
      <c r="C37" s="28" t="s">
        <v>206</v>
      </c>
      <c r="D37" s="29" t="s">
        <v>77</v>
      </c>
      <c r="E37" s="28" t="s">
        <v>78</v>
      </c>
      <c r="F37" s="25" t="s">
        <v>108</v>
      </c>
      <c r="G37" s="27" t="s">
        <v>91</v>
      </c>
      <c r="H37" s="27" t="s">
        <v>92</v>
      </c>
      <c r="I37" s="56" t="s">
        <v>210</v>
      </c>
      <c r="J37" s="28" t="s">
        <v>121</v>
      </c>
      <c r="K37" s="112">
        <v>45</v>
      </c>
      <c r="L37" s="33">
        <v>15</v>
      </c>
      <c r="M37" s="33">
        <v>18</v>
      </c>
      <c r="N37" s="33">
        <v>12</v>
      </c>
      <c r="O37" s="106">
        <f t="shared" si="0"/>
        <v>163</v>
      </c>
      <c r="P37" s="53">
        <v>90</v>
      </c>
      <c r="Q37" s="33">
        <v>43</v>
      </c>
      <c r="R37" s="33">
        <v>30</v>
      </c>
      <c r="S37" s="107">
        <f t="shared" si="8"/>
        <v>15</v>
      </c>
      <c r="T37" s="33">
        <v>0</v>
      </c>
      <c r="U37" s="53">
        <v>0</v>
      </c>
      <c r="V37" s="33">
        <v>15</v>
      </c>
      <c r="W37" s="33">
        <v>0</v>
      </c>
      <c r="X37" s="33">
        <v>0</v>
      </c>
      <c r="Y37" s="33">
        <v>0</v>
      </c>
      <c r="Z37" s="106">
        <f t="shared" si="11"/>
        <v>18</v>
      </c>
      <c r="AA37" s="33">
        <v>11</v>
      </c>
      <c r="AB37" s="33">
        <v>7</v>
      </c>
      <c r="AC37" s="33">
        <v>0</v>
      </c>
      <c r="AD37" s="33">
        <v>0</v>
      </c>
      <c r="AE37" s="33">
        <v>0</v>
      </c>
      <c r="AF37" s="33">
        <v>0</v>
      </c>
      <c r="AG37" s="106">
        <f t="shared" si="7"/>
        <v>12</v>
      </c>
      <c r="AH37" s="33">
        <v>6</v>
      </c>
      <c r="AI37" s="33">
        <v>6</v>
      </c>
      <c r="AJ37" s="33">
        <v>0</v>
      </c>
      <c r="AK37" s="33">
        <v>0</v>
      </c>
      <c r="AL37" s="33">
        <v>0</v>
      </c>
      <c r="AM37" s="33">
        <v>0</v>
      </c>
      <c r="AN37" s="120">
        <f>(Z37+AG37)/K37</f>
        <v>0.66666666666666663</v>
      </c>
      <c r="AO37" s="120">
        <f t="shared" si="9"/>
        <v>0.26666666666666666</v>
      </c>
      <c r="AP37" s="27" t="s">
        <v>93</v>
      </c>
      <c r="AQ37" s="35" t="s">
        <v>85</v>
      </c>
      <c r="AR37" s="30" t="s">
        <v>210</v>
      </c>
      <c r="AS37" s="28" t="s">
        <v>134</v>
      </c>
      <c r="AT37" s="27" t="s">
        <v>82</v>
      </c>
      <c r="AU37" s="28" t="s">
        <v>101</v>
      </c>
      <c r="AV37" s="36">
        <v>3.627094</v>
      </c>
      <c r="AW37" s="37"/>
      <c r="AX37" s="37"/>
      <c r="AY37" s="37"/>
      <c r="AZ37" s="37"/>
      <c r="BA37" s="36"/>
      <c r="BB37" s="37"/>
      <c r="BC37" s="123">
        <f t="shared" si="1"/>
        <v>3.627094</v>
      </c>
      <c r="BD37" s="24" t="s">
        <v>111</v>
      </c>
      <c r="BE37" s="24"/>
      <c r="BF37" s="24"/>
      <c r="BG37" s="49">
        <v>0.20524999999999999</v>
      </c>
      <c r="BH37" s="124">
        <f t="shared" si="2"/>
        <v>3.832344</v>
      </c>
      <c r="BI37" s="45">
        <f t="shared" si="10"/>
        <v>8.5163199999999994E-2</v>
      </c>
      <c r="BJ37" s="39" t="s">
        <v>102</v>
      </c>
      <c r="BK37" s="136">
        <v>40</v>
      </c>
      <c r="BL37" s="137">
        <v>20</v>
      </c>
      <c r="BM37" s="137">
        <v>80</v>
      </c>
      <c r="BN37" s="137">
        <v>70</v>
      </c>
      <c r="BO37" s="137">
        <v>20</v>
      </c>
      <c r="BP37" s="137">
        <v>30</v>
      </c>
      <c r="BQ37" s="138">
        <f t="shared" si="3"/>
        <v>60</v>
      </c>
      <c r="BR37" s="138">
        <f t="shared" si="4"/>
        <v>150</v>
      </c>
      <c r="BS37" s="138">
        <f t="shared" si="5"/>
        <v>50</v>
      </c>
      <c r="BT37" s="138">
        <f t="shared" si="6"/>
        <v>260</v>
      </c>
      <c r="BU37" s="55"/>
      <c r="BV37" s="8"/>
      <c r="BW37" s="46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</row>
    <row r="38" spans="1:114" ht="13.5" customHeight="1">
      <c r="A38" s="25" t="s">
        <v>211</v>
      </c>
      <c r="B38" s="50" t="s">
        <v>212</v>
      </c>
      <c r="C38" s="29" t="s">
        <v>206</v>
      </c>
      <c r="D38" s="29" t="s">
        <v>77</v>
      </c>
      <c r="E38" s="28" t="s">
        <v>78</v>
      </c>
      <c r="F38" s="25" t="s">
        <v>79</v>
      </c>
      <c r="G38" s="27" t="s">
        <v>92</v>
      </c>
      <c r="H38" s="27" t="s">
        <v>92</v>
      </c>
      <c r="I38" s="56" t="s">
        <v>213</v>
      </c>
      <c r="J38" s="28" t="s">
        <v>99</v>
      </c>
      <c r="K38" s="107">
        <v>85</v>
      </c>
      <c r="L38" s="33">
        <v>66</v>
      </c>
      <c r="M38" s="33">
        <v>13</v>
      </c>
      <c r="N38" s="33">
        <v>6</v>
      </c>
      <c r="O38" s="107">
        <f t="shared" si="0"/>
        <v>453</v>
      </c>
      <c r="P38" s="33">
        <v>333</v>
      </c>
      <c r="Q38" s="33">
        <v>94</v>
      </c>
      <c r="R38" s="33">
        <v>26</v>
      </c>
      <c r="S38" s="107">
        <f t="shared" si="8"/>
        <v>66</v>
      </c>
      <c r="T38" s="33">
        <v>0</v>
      </c>
      <c r="U38" s="33">
        <v>25</v>
      </c>
      <c r="V38" s="33">
        <v>27</v>
      </c>
      <c r="W38" s="33">
        <v>14</v>
      </c>
      <c r="X38" s="33">
        <v>0</v>
      </c>
      <c r="Y38" s="33">
        <v>0</v>
      </c>
      <c r="Z38" s="106">
        <f t="shared" si="11"/>
        <v>13</v>
      </c>
      <c r="AA38" s="33">
        <v>0</v>
      </c>
      <c r="AB38" s="33">
        <v>1</v>
      </c>
      <c r="AC38" s="33">
        <v>2</v>
      </c>
      <c r="AD38" s="33">
        <v>0</v>
      </c>
      <c r="AE38" s="33">
        <v>10</v>
      </c>
      <c r="AF38" s="33">
        <v>0</v>
      </c>
      <c r="AG38" s="106">
        <f t="shared" si="7"/>
        <v>6</v>
      </c>
      <c r="AH38" s="33">
        <v>0</v>
      </c>
      <c r="AI38" s="33">
        <v>4</v>
      </c>
      <c r="AJ38" s="33">
        <v>2</v>
      </c>
      <c r="AK38" s="33">
        <v>0</v>
      </c>
      <c r="AL38" s="33">
        <v>0</v>
      </c>
      <c r="AM38" s="33">
        <v>0</v>
      </c>
      <c r="AN38" s="120">
        <f>(Z38+AG38)/K38</f>
        <v>0.22352941176470589</v>
      </c>
      <c r="AO38" s="120">
        <f t="shared" si="9"/>
        <v>7.0588235294117646E-2</v>
      </c>
      <c r="AP38" s="27" t="s">
        <v>93</v>
      </c>
      <c r="AQ38" s="27" t="s">
        <v>85</v>
      </c>
      <c r="AR38" s="27" t="s">
        <v>214</v>
      </c>
      <c r="AS38" s="27" t="s">
        <v>99</v>
      </c>
      <c r="AT38" s="35" t="s">
        <v>100</v>
      </c>
      <c r="AU38" s="27" t="s">
        <v>83</v>
      </c>
      <c r="AV38" s="36">
        <v>7.6645485000000004</v>
      </c>
      <c r="AW38" s="43"/>
      <c r="AX38" s="43"/>
      <c r="AY38" s="43"/>
      <c r="AZ38" s="37"/>
      <c r="BA38" s="37"/>
      <c r="BB38" s="37"/>
      <c r="BC38" s="123">
        <f t="shared" si="1"/>
        <v>7.6645485000000004</v>
      </c>
      <c r="BD38" s="36" t="s">
        <v>111</v>
      </c>
      <c r="BE38" s="44"/>
      <c r="BF38" s="44"/>
      <c r="BG38" s="44"/>
      <c r="BH38" s="124">
        <f t="shared" si="2"/>
        <v>7.6645485000000004</v>
      </c>
      <c r="BI38" s="45">
        <f t="shared" si="10"/>
        <v>9.0171158823529413E-2</v>
      </c>
      <c r="BJ38" s="39" t="s">
        <v>102</v>
      </c>
      <c r="BK38" s="136">
        <v>40</v>
      </c>
      <c r="BL38" s="137">
        <v>20</v>
      </c>
      <c r="BM38" s="137">
        <v>80</v>
      </c>
      <c r="BN38" s="137">
        <v>70</v>
      </c>
      <c r="BO38" s="137">
        <v>0</v>
      </c>
      <c r="BP38" s="137">
        <v>10</v>
      </c>
      <c r="BQ38" s="138">
        <f t="shared" si="3"/>
        <v>60</v>
      </c>
      <c r="BR38" s="138">
        <f t="shared" si="4"/>
        <v>150</v>
      </c>
      <c r="BS38" s="138">
        <f t="shared" si="5"/>
        <v>10</v>
      </c>
      <c r="BT38" s="138">
        <f t="shared" si="6"/>
        <v>220</v>
      </c>
      <c r="BU38" s="27"/>
      <c r="BV38" s="8"/>
      <c r="BW38" s="46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</row>
    <row r="39" spans="1:114" ht="13.5" customHeight="1">
      <c r="A39" s="24" t="s">
        <v>215</v>
      </c>
      <c r="B39" s="29" t="s">
        <v>216</v>
      </c>
      <c r="C39" s="29" t="s">
        <v>206</v>
      </c>
      <c r="D39" s="29" t="s">
        <v>77</v>
      </c>
      <c r="E39" s="28" t="s">
        <v>78</v>
      </c>
      <c r="F39" s="24" t="s">
        <v>79</v>
      </c>
      <c r="G39" s="35" t="s">
        <v>80</v>
      </c>
      <c r="H39" s="27" t="s">
        <v>81</v>
      </c>
      <c r="I39" s="31" t="s">
        <v>109</v>
      </c>
      <c r="J39" s="28" t="s">
        <v>146</v>
      </c>
      <c r="K39" s="109">
        <v>0</v>
      </c>
      <c r="L39" s="33">
        <v>53</v>
      </c>
      <c r="M39" s="33">
        <v>0</v>
      </c>
      <c r="N39" s="24">
        <v>0</v>
      </c>
      <c r="O39" s="106">
        <f t="shared" si="0"/>
        <v>231</v>
      </c>
      <c r="P39" s="24">
        <v>231</v>
      </c>
      <c r="Q39" s="24">
        <v>0</v>
      </c>
      <c r="R39" s="24">
        <v>0</v>
      </c>
      <c r="S39" s="106">
        <v>0</v>
      </c>
      <c r="T39" s="24">
        <v>8</v>
      </c>
      <c r="U39" s="24">
        <v>34</v>
      </c>
      <c r="V39" s="24">
        <v>8</v>
      </c>
      <c r="W39" s="24">
        <v>1</v>
      </c>
      <c r="X39" s="24">
        <v>2</v>
      </c>
      <c r="Y39" s="24">
        <v>0</v>
      </c>
      <c r="Z39" s="106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106">
        <f t="shared" si="7"/>
        <v>0</v>
      </c>
      <c r="AH39" s="24">
        <v>0</v>
      </c>
      <c r="AI39" s="24">
        <v>0</v>
      </c>
      <c r="AJ39" s="24">
        <v>0</v>
      </c>
      <c r="AK39" s="24">
        <v>0</v>
      </c>
      <c r="AL39" s="24">
        <v>0</v>
      </c>
      <c r="AM39" s="24">
        <v>0</v>
      </c>
      <c r="AN39" s="120">
        <f>(M39+N39)/BV39</f>
        <v>0</v>
      </c>
      <c r="AO39" s="120">
        <f>N39/BV39</f>
        <v>0</v>
      </c>
      <c r="AP39" s="27" t="s">
        <v>84</v>
      </c>
      <c r="AQ39" s="29" t="s">
        <v>85</v>
      </c>
      <c r="AR39" s="28" t="s">
        <v>109</v>
      </c>
      <c r="AS39" s="27" t="s">
        <v>146</v>
      </c>
      <c r="AT39" s="28" t="s">
        <v>120</v>
      </c>
      <c r="AU39" s="27" t="s">
        <v>134</v>
      </c>
      <c r="AV39" s="36">
        <v>0.64834700000000001</v>
      </c>
      <c r="AW39" s="43"/>
      <c r="AX39" s="36"/>
      <c r="AY39" s="36"/>
      <c r="AZ39" s="36">
        <v>2.9569999999999999</v>
      </c>
      <c r="BA39" s="43">
        <v>1.3360000000000001</v>
      </c>
      <c r="BB39" s="36"/>
      <c r="BC39" s="123">
        <f t="shared" si="1"/>
        <v>4.9413470000000004</v>
      </c>
      <c r="BD39" s="24"/>
      <c r="BE39" s="24"/>
      <c r="BF39" s="24"/>
      <c r="BG39" s="24"/>
      <c r="BH39" s="124">
        <f t="shared" si="2"/>
        <v>4.9413470000000004</v>
      </c>
      <c r="BI39" s="45">
        <f>BH39/BV39</f>
        <v>9.3232962264150954E-2</v>
      </c>
      <c r="BJ39" s="39" t="s">
        <v>102</v>
      </c>
      <c r="BK39" s="136">
        <v>40</v>
      </c>
      <c r="BL39" s="137">
        <v>20</v>
      </c>
      <c r="BM39" s="137">
        <v>60</v>
      </c>
      <c r="BN39" s="137">
        <v>70</v>
      </c>
      <c r="BO39" s="137">
        <v>20</v>
      </c>
      <c r="BP39" s="137">
        <v>20</v>
      </c>
      <c r="BQ39" s="138">
        <f t="shared" si="3"/>
        <v>60</v>
      </c>
      <c r="BR39" s="138">
        <f t="shared" si="4"/>
        <v>130</v>
      </c>
      <c r="BS39" s="138">
        <f t="shared" si="5"/>
        <v>40</v>
      </c>
      <c r="BT39" s="138">
        <f t="shared" si="6"/>
        <v>230</v>
      </c>
      <c r="BU39" s="28" t="s">
        <v>217</v>
      </c>
      <c r="BV39" s="202">
        <v>53</v>
      </c>
      <c r="BW39" s="46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</row>
    <row r="40" spans="1:114" ht="13.5" customHeight="1">
      <c r="A40" s="25" t="s">
        <v>218</v>
      </c>
      <c r="B40" s="30" t="s">
        <v>219</v>
      </c>
      <c r="C40" s="30" t="s">
        <v>206</v>
      </c>
      <c r="D40" s="30" t="s">
        <v>77</v>
      </c>
      <c r="E40" s="28" t="s">
        <v>78</v>
      </c>
      <c r="F40" s="24" t="s">
        <v>79</v>
      </c>
      <c r="G40" s="47" t="s">
        <v>80</v>
      </c>
      <c r="H40" s="28" t="s">
        <v>80</v>
      </c>
      <c r="I40" s="28" t="s">
        <v>109</v>
      </c>
      <c r="J40" s="28" t="s">
        <v>121</v>
      </c>
      <c r="K40" s="112">
        <v>0</v>
      </c>
      <c r="L40" s="24">
        <v>37</v>
      </c>
      <c r="M40" s="24">
        <v>18</v>
      </c>
      <c r="N40" s="33">
        <v>3</v>
      </c>
      <c r="O40" s="106">
        <f t="shared" si="0"/>
        <v>221</v>
      </c>
      <c r="P40" s="33">
        <v>147</v>
      </c>
      <c r="Q40" s="33">
        <v>61</v>
      </c>
      <c r="R40" s="33">
        <v>13</v>
      </c>
      <c r="S40" s="106">
        <v>0</v>
      </c>
      <c r="T40" s="33">
        <v>8</v>
      </c>
      <c r="U40" s="33">
        <v>18</v>
      </c>
      <c r="V40" s="33">
        <v>9</v>
      </c>
      <c r="W40" s="33">
        <v>2</v>
      </c>
      <c r="X40" s="33">
        <v>0</v>
      </c>
      <c r="Y40" s="33">
        <v>0</v>
      </c>
      <c r="Z40" s="106">
        <v>0</v>
      </c>
      <c r="AA40" s="33">
        <v>8</v>
      </c>
      <c r="AB40" s="33">
        <v>8</v>
      </c>
      <c r="AC40" s="33">
        <v>1</v>
      </c>
      <c r="AD40" s="33">
        <v>0</v>
      </c>
      <c r="AE40" s="33">
        <v>1</v>
      </c>
      <c r="AF40" s="33">
        <v>0</v>
      </c>
      <c r="AG40" s="106">
        <v>0</v>
      </c>
      <c r="AH40" s="24">
        <v>0</v>
      </c>
      <c r="AI40" s="24">
        <v>2</v>
      </c>
      <c r="AJ40" s="24">
        <v>1</v>
      </c>
      <c r="AK40" s="24">
        <v>0</v>
      </c>
      <c r="AL40" s="24">
        <v>0</v>
      </c>
      <c r="AM40" s="24">
        <v>0</v>
      </c>
      <c r="AN40" s="120">
        <f>(M40+N40)/BV40</f>
        <v>0.36206896551724138</v>
      </c>
      <c r="AO40" s="120">
        <f>N40/BV40</f>
        <v>5.1724137931034482E-2</v>
      </c>
      <c r="AP40" s="27" t="s">
        <v>93</v>
      </c>
      <c r="AQ40" s="30" t="s">
        <v>85</v>
      </c>
      <c r="AR40" s="28" t="s">
        <v>109</v>
      </c>
      <c r="AS40" s="27" t="s">
        <v>119</v>
      </c>
      <c r="AT40" s="28" t="s">
        <v>128</v>
      </c>
      <c r="AU40" s="28" t="s">
        <v>135</v>
      </c>
      <c r="AV40" s="36">
        <v>0.69637300000000002</v>
      </c>
      <c r="AW40" s="36"/>
      <c r="AX40" s="36"/>
      <c r="AY40" s="36"/>
      <c r="AZ40" s="36">
        <v>0.3</v>
      </c>
      <c r="BA40" s="36">
        <v>3.7</v>
      </c>
      <c r="BB40" s="36"/>
      <c r="BC40" s="123">
        <f t="shared" si="1"/>
        <v>4.6963730000000004</v>
      </c>
      <c r="BD40" s="36"/>
      <c r="BE40" s="49"/>
      <c r="BF40" s="49"/>
      <c r="BG40" s="49"/>
      <c r="BH40" s="124">
        <f t="shared" si="2"/>
        <v>4.6963730000000004</v>
      </c>
      <c r="BI40" s="45">
        <f>BH40/BV40</f>
        <v>8.0971948275862071E-2</v>
      </c>
      <c r="BJ40" s="39" t="s">
        <v>102</v>
      </c>
      <c r="BK40" s="136">
        <v>40</v>
      </c>
      <c r="BL40" s="137">
        <v>20</v>
      </c>
      <c r="BM40" s="137">
        <v>60</v>
      </c>
      <c r="BN40" s="137">
        <v>70</v>
      </c>
      <c r="BO40" s="137">
        <v>20</v>
      </c>
      <c r="BP40" s="137">
        <v>20</v>
      </c>
      <c r="BQ40" s="138">
        <f t="shared" si="3"/>
        <v>60</v>
      </c>
      <c r="BR40" s="138">
        <f t="shared" si="4"/>
        <v>130</v>
      </c>
      <c r="BS40" s="138">
        <f t="shared" si="5"/>
        <v>40</v>
      </c>
      <c r="BT40" s="138">
        <f t="shared" si="6"/>
        <v>230</v>
      </c>
      <c r="BU40" s="27" t="s">
        <v>220</v>
      </c>
      <c r="BV40" s="202">
        <v>58</v>
      </c>
      <c r="BW40" s="46"/>
      <c r="BX40" s="8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7"/>
      <c r="CN40" s="57"/>
      <c r="CO40" s="57"/>
      <c r="CP40" s="57"/>
      <c r="CQ40" s="57"/>
      <c r="CR40" s="57"/>
      <c r="CS40" s="57"/>
      <c r="CT40" s="57"/>
      <c r="CU40" s="57"/>
      <c r="CV40" s="57"/>
      <c r="CW40" s="57"/>
      <c r="CX40" s="57"/>
      <c r="CY40" s="57"/>
      <c r="CZ40" s="57"/>
      <c r="DA40" s="57"/>
      <c r="DB40" s="57"/>
      <c r="DC40" s="57"/>
      <c r="DD40" s="57"/>
      <c r="DE40" s="57"/>
      <c r="DF40" s="57"/>
      <c r="DG40" s="57"/>
      <c r="DH40" s="57"/>
      <c r="DI40" s="57"/>
      <c r="DJ40" s="57"/>
    </row>
    <row r="41" spans="1:114" ht="13.5" customHeight="1">
      <c r="A41" s="24" t="s">
        <v>221</v>
      </c>
      <c r="B41" s="58" t="s">
        <v>222</v>
      </c>
      <c r="C41" s="28" t="s">
        <v>206</v>
      </c>
      <c r="D41" s="29" t="s">
        <v>77</v>
      </c>
      <c r="E41" s="28" t="s">
        <v>78</v>
      </c>
      <c r="F41" s="24" t="s">
        <v>79</v>
      </c>
      <c r="G41" s="28" t="s">
        <v>91</v>
      </c>
      <c r="H41" s="28" t="s">
        <v>92</v>
      </c>
      <c r="I41" s="31" t="s">
        <v>158</v>
      </c>
      <c r="J41" s="47" t="s">
        <v>140</v>
      </c>
      <c r="K41" s="106">
        <v>12</v>
      </c>
      <c r="L41" s="33">
        <v>10</v>
      </c>
      <c r="M41" s="33">
        <v>2</v>
      </c>
      <c r="N41" s="33">
        <v>0</v>
      </c>
      <c r="O41" s="106">
        <f t="shared" si="0"/>
        <v>54</v>
      </c>
      <c r="P41" s="33">
        <v>46</v>
      </c>
      <c r="Q41" s="33">
        <v>8</v>
      </c>
      <c r="R41" s="33">
        <v>0</v>
      </c>
      <c r="S41" s="107">
        <f t="shared" ref="S41:S57" si="12">SUM(T41:Y41)</f>
        <v>10</v>
      </c>
      <c r="T41" s="33">
        <v>0</v>
      </c>
      <c r="U41" s="33">
        <v>4</v>
      </c>
      <c r="V41" s="33">
        <v>6</v>
      </c>
      <c r="W41" s="33">
        <v>0</v>
      </c>
      <c r="X41" s="33">
        <v>0</v>
      </c>
      <c r="Y41" s="33">
        <v>0</v>
      </c>
      <c r="Z41" s="106">
        <f t="shared" ref="Z41:Z59" si="13">SUM(AA41:AF41)</f>
        <v>2</v>
      </c>
      <c r="AA41" s="33">
        <v>0</v>
      </c>
      <c r="AB41" s="33">
        <v>2</v>
      </c>
      <c r="AC41" s="33">
        <v>0</v>
      </c>
      <c r="AD41" s="33">
        <v>0</v>
      </c>
      <c r="AE41" s="33">
        <v>0</v>
      </c>
      <c r="AF41" s="33">
        <v>0</v>
      </c>
      <c r="AG41" s="106">
        <f t="shared" ref="AG41:AG59" si="14">SUM(AH41:AM41)</f>
        <v>0</v>
      </c>
      <c r="AH41" s="33">
        <v>0</v>
      </c>
      <c r="AI41" s="33">
        <v>0</v>
      </c>
      <c r="AJ41" s="33">
        <v>0</v>
      </c>
      <c r="AK41" s="33">
        <v>0</v>
      </c>
      <c r="AL41" s="33">
        <v>0</v>
      </c>
      <c r="AM41" s="33">
        <v>0</v>
      </c>
      <c r="AN41" s="120">
        <f>(Z41+AG41)/K41</f>
        <v>0.16666666666666666</v>
      </c>
      <c r="AO41" s="120">
        <f t="shared" ref="AO41:AO59" si="15">N41/K41</f>
        <v>0</v>
      </c>
      <c r="AP41" s="27" t="s">
        <v>93</v>
      </c>
      <c r="AQ41" s="28" t="s">
        <v>85</v>
      </c>
      <c r="AR41" s="31" t="s">
        <v>158</v>
      </c>
      <c r="AS41" s="47" t="s">
        <v>140</v>
      </c>
      <c r="AT41" s="31" t="s">
        <v>100</v>
      </c>
      <c r="AU41" s="47" t="s">
        <v>83</v>
      </c>
      <c r="AV41" s="36">
        <v>1.27312713</v>
      </c>
      <c r="AW41" s="43"/>
      <c r="AX41" s="43"/>
      <c r="AY41" s="43"/>
      <c r="AZ41" s="37"/>
      <c r="BA41" s="37"/>
      <c r="BB41" s="37"/>
      <c r="BC41" s="123">
        <f t="shared" si="1"/>
        <v>1.27312713</v>
      </c>
      <c r="BD41" s="36" t="s">
        <v>111</v>
      </c>
      <c r="BE41" s="44"/>
      <c r="BF41" s="44"/>
      <c r="BG41" s="44"/>
      <c r="BH41" s="124">
        <f t="shared" si="2"/>
        <v>1.27312713</v>
      </c>
      <c r="BI41" s="45">
        <f t="shared" ref="BI41:BI71" si="16">BH41/K41</f>
        <v>0.1060939275</v>
      </c>
      <c r="BJ41" s="39" t="s">
        <v>88</v>
      </c>
      <c r="BK41" s="136">
        <v>40</v>
      </c>
      <c r="BL41" s="137">
        <v>20</v>
      </c>
      <c r="BM41" s="137">
        <v>30</v>
      </c>
      <c r="BN41" s="137">
        <v>30</v>
      </c>
      <c r="BO41" s="137">
        <v>20</v>
      </c>
      <c r="BP41" s="137">
        <v>10</v>
      </c>
      <c r="BQ41" s="138">
        <f t="shared" si="3"/>
        <v>60</v>
      </c>
      <c r="BR41" s="138">
        <f t="shared" si="4"/>
        <v>60</v>
      </c>
      <c r="BS41" s="138">
        <f t="shared" si="5"/>
        <v>30</v>
      </c>
      <c r="BT41" s="138">
        <f t="shared" si="6"/>
        <v>150</v>
      </c>
      <c r="BU41" s="55"/>
      <c r="BV41" s="8"/>
      <c r="BW41" s="46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</row>
    <row r="42" spans="1:114" ht="13.5" customHeight="1">
      <c r="A42" s="24" t="s">
        <v>223</v>
      </c>
      <c r="B42" s="47" t="s">
        <v>224</v>
      </c>
      <c r="C42" s="30" t="s">
        <v>206</v>
      </c>
      <c r="D42" s="30" t="s">
        <v>77</v>
      </c>
      <c r="E42" s="28" t="s">
        <v>78</v>
      </c>
      <c r="F42" s="24" t="s">
        <v>79</v>
      </c>
      <c r="G42" s="47" t="s">
        <v>80</v>
      </c>
      <c r="H42" s="28" t="s">
        <v>80</v>
      </c>
      <c r="I42" s="31" t="s">
        <v>82</v>
      </c>
      <c r="J42" s="47" t="s">
        <v>110</v>
      </c>
      <c r="K42" s="109">
        <v>23</v>
      </c>
      <c r="L42" s="24">
        <v>17</v>
      </c>
      <c r="M42" s="24">
        <v>6</v>
      </c>
      <c r="N42" s="24">
        <v>0</v>
      </c>
      <c r="O42" s="106">
        <v>91</v>
      </c>
      <c r="P42" s="24">
        <v>71</v>
      </c>
      <c r="Q42" s="24">
        <v>20</v>
      </c>
      <c r="R42" s="24">
        <v>0</v>
      </c>
      <c r="S42" s="106">
        <f t="shared" si="12"/>
        <v>17</v>
      </c>
      <c r="T42" s="24">
        <v>2</v>
      </c>
      <c r="U42" s="24">
        <v>10</v>
      </c>
      <c r="V42" s="24">
        <v>3</v>
      </c>
      <c r="W42" s="24">
        <v>2</v>
      </c>
      <c r="X42" s="24">
        <v>0</v>
      </c>
      <c r="Y42" s="24">
        <v>0</v>
      </c>
      <c r="Z42" s="106">
        <f t="shared" si="13"/>
        <v>6</v>
      </c>
      <c r="AA42" s="24">
        <v>2</v>
      </c>
      <c r="AB42" s="24">
        <v>4</v>
      </c>
      <c r="AC42" s="24">
        <v>0</v>
      </c>
      <c r="AD42" s="24">
        <v>0</v>
      </c>
      <c r="AE42" s="24">
        <v>0</v>
      </c>
      <c r="AF42" s="24">
        <v>0</v>
      </c>
      <c r="AG42" s="106">
        <f t="shared" si="14"/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24">
        <v>0</v>
      </c>
      <c r="AN42" s="120">
        <f>(M42+N42)/K42</f>
        <v>0.2608695652173913</v>
      </c>
      <c r="AO42" s="120">
        <f t="shared" si="15"/>
        <v>0</v>
      </c>
      <c r="AP42" s="27" t="s">
        <v>93</v>
      </c>
      <c r="AQ42" s="27" t="s">
        <v>85</v>
      </c>
      <c r="AR42" s="35" t="s">
        <v>82</v>
      </c>
      <c r="AS42" s="28" t="s">
        <v>110</v>
      </c>
      <c r="AT42" s="35" t="s">
        <v>109</v>
      </c>
      <c r="AU42" s="28" t="s">
        <v>87</v>
      </c>
      <c r="AV42" s="36">
        <v>0</v>
      </c>
      <c r="AW42" s="36"/>
      <c r="AX42" s="36">
        <v>2.7829999999999999</v>
      </c>
      <c r="AY42" s="37"/>
      <c r="AZ42" s="37"/>
      <c r="BA42" s="37"/>
      <c r="BB42" s="37"/>
      <c r="BC42" s="123">
        <f t="shared" si="1"/>
        <v>2.7829999999999999</v>
      </c>
      <c r="BD42" s="24"/>
      <c r="BE42" s="49"/>
      <c r="BF42" s="49"/>
      <c r="BG42" s="44"/>
      <c r="BH42" s="124">
        <f t="shared" si="2"/>
        <v>2.7829999999999999</v>
      </c>
      <c r="BI42" s="45">
        <f t="shared" si="16"/>
        <v>0.121</v>
      </c>
      <c r="BJ42" s="39" t="s">
        <v>88</v>
      </c>
      <c r="BK42" s="136">
        <v>40</v>
      </c>
      <c r="BL42" s="137">
        <v>20</v>
      </c>
      <c r="BM42" s="137">
        <v>10</v>
      </c>
      <c r="BN42" s="137">
        <v>30</v>
      </c>
      <c r="BO42" s="137">
        <v>20</v>
      </c>
      <c r="BP42" s="137">
        <v>20</v>
      </c>
      <c r="BQ42" s="138">
        <f t="shared" si="3"/>
        <v>60</v>
      </c>
      <c r="BR42" s="138">
        <f t="shared" si="4"/>
        <v>40</v>
      </c>
      <c r="BS42" s="138">
        <f t="shared" si="5"/>
        <v>40</v>
      </c>
      <c r="BT42" s="138">
        <f t="shared" si="6"/>
        <v>140</v>
      </c>
      <c r="BU42" s="55"/>
      <c r="BV42" s="8"/>
      <c r="BW42" s="46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</row>
    <row r="43" spans="1:114" ht="13.5" customHeight="1">
      <c r="A43" s="24" t="s">
        <v>225</v>
      </c>
      <c r="B43" s="58" t="s">
        <v>226</v>
      </c>
      <c r="C43" s="58" t="s">
        <v>206</v>
      </c>
      <c r="D43" s="100" t="s">
        <v>77</v>
      </c>
      <c r="E43" s="65" t="s">
        <v>78</v>
      </c>
      <c r="F43" s="60" t="s">
        <v>79</v>
      </c>
      <c r="G43" s="47" t="s">
        <v>91</v>
      </c>
      <c r="H43" s="47" t="s">
        <v>92</v>
      </c>
      <c r="I43" s="31" t="s">
        <v>158</v>
      </c>
      <c r="J43" s="47" t="s">
        <v>83</v>
      </c>
      <c r="K43" s="109">
        <v>41</v>
      </c>
      <c r="L43" s="24">
        <v>30</v>
      </c>
      <c r="M43" s="24">
        <v>7</v>
      </c>
      <c r="N43" s="24">
        <v>4</v>
      </c>
      <c r="O43" s="106">
        <f>SUM(P43:R43)</f>
        <v>196</v>
      </c>
      <c r="P43" s="24">
        <v>126</v>
      </c>
      <c r="Q43" s="24">
        <v>54</v>
      </c>
      <c r="R43" s="24">
        <v>16</v>
      </c>
      <c r="S43" s="109">
        <f t="shared" si="12"/>
        <v>30</v>
      </c>
      <c r="T43" s="24">
        <v>0</v>
      </c>
      <c r="U43" s="24">
        <v>24</v>
      </c>
      <c r="V43" s="24">
        <v>6</v>
      </c>
      <c r="W43" s="24">
        <v>0</v>
      </c>
      <c r="X43" s="24">
        <v>0</v>
      </c>
      <c r="Y43" s="24">
        <v>0</v>
      </c>
      <c r="Z43" s="119">
        <f t="shared" si="13"/>
        <v>7</v>
      </c>
      <c r="AA43" s="24">
        <v>0</v>
      </c>
      <c r="AB43" s="24">
        <v>0</v>
      </c>
      <c r="AC43" s="24">
        <v>0</v>
      </c>
      <c r="AD43" s="24">
        <v>1</v>
      </c>
      <c r="AE43" s="24">
        <v>6</v>
      </c>
      <c r="AF43" s="24">
        <v>0</v>
      </c>
      <c r="AG43" s="106">
        <f t="shared" si="14"/>
        <v>4</v>
      </c>
      <c r="AH43" s="24">
        <v>0</v>
      </c>
      <c r="AI43" s="24">
        <v>4</v>
      </c>
      <c r="AJ43" s="24">
        <v>0</v>
      </c>
      <c r="AK43" s="24">
        <v>0</v>
      </c>
      <c r="AL43" s="24">
        <v>0</v>
      </c>
      <c r="AM43" s="24">
        <v>0</v>
      </c>
      <c r="AN43" s="120">
        <f>(Z43+AG43)/K43</f>
        <v>0.26829268292682928</v>
      </c>
      <c r="AO43" s="120">
        <f t="shared" si="15"/>
        <v>9.7560975609756101E-2</v>
      </c>
      <c r="AP43" s="27" t="s">
        <v>93</v>
      </c>
      <c r="AQ43" s="27" t="s">
        <v>85</v>
      </c>
      <c r="AR43" s="35" t="s">
        <v>158</v>
      </c>
      <c r="AS43" s="28" t="s">
        <v>140</v>
      </c>
      <c r="AT43" s="35" t="s">
        <v>82</v>
      </c>
      <c r="AU43" s="28" t="s">
        <v>140</v>
      </c>
      <c r="AV43" s="36">
        <v>3.8096750000000004</v>
      </c>
      <c r="AW43" s="36"/>
      <c r="AX43" s="37"/>
      <c r="AY43" s="37"/>
      <c r="AZ43" s="37"/>
      <c r="BA43" s="37"/>
      <c r="BB43" s="37"/>
      <c r="BC43" s="123">
        <f t="shared" si="1"/>
        <v>3.8096750000000004</v>
      </c>
      <c r="BD43" s="24" t="s">
        <v>111</v>
      </c>
      <c r="BE43" s="49"/>
      <c r="BF43" s="49">
        <v>0.8</v>
      </c>
      <c r="BG43" s="44">
        <v>1.9800000000000002E-2</v>
      </c>
      <c r="BH43" s="124">
        <f t="shared" si="2"/>
        <v>4.6294750000000002</v>
      </c>
      <c r="BI43" s="45">
        <f t="shared" si="16"/>
        <v>0.11291402439024391</v>
      </c>
      <c r="BJ43" s="39" t="s">
        <v>102</v>
      </c>
      <c r="BK43" s="136">
        <v>40</v>
      </c>
      <c r="BL43" s="137">
        <v>20</v>
      </c>
      <c r="BM43" s="137">
        <v>50</v>
      </c>
      <c r="BN43" s="137">
        <v>30</v>
      </c>
      <c r="BO43" s="137">
        <v>20</v>
      </c>
      <c r="BP43" s="137">
        <v>20</v>
      </c>
      <c r="BQ43" s="138">
        <f t="shared" si="3"/>
        <v>60</v>
      </c>
      <c r="BR43" s="138">
        <f t="shared" si="4"/>
        <v>80</v>
      </c>
      <c r="BS43" s="138">
        <f t="shared" si="5"/>
        <v>40</v>
      </c>
      <c r="BT43" s="138">
        <f t="shared" si="6"/>
        <v>180</v>
      </c>
      <c r="BU43" s="55"/>
      <c r="BV43" s="8"/>
      <c r="BW43" s="46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</row>
    <row r="44" spans="1:114" ht="13.5" customHeight="1">
      <c r="A44" s="60" t="s">
        <v>227</v>
      </c>
      <c r="B44" s="64" t="s">
        <v>228</v>
      </c>
      <c r="C44" s="64" t="s">
        <v>206</v>
      </c>
      <c r="D44" s="64" t="s">
        <v>77</v>
      </c>
      <c r="E44" s="65" t="s">
        <v>78</v>
      </c>
      <c r="F44" s="24" t="s">
        <v>108</v>
      </c>
      <c r="G44" s="28" t="s">
        <v>80</v>
      </c>
      <c r="H44" s="28" t="s">
        <v>81</v>
      </c>
      <c r="I44" s="28" t="s">
        <v>97</v>
      </c>
      <c r="J44" s="145" t="s">
        <v>98</v>
      </c>
      <c r="K44" s="52">
        <v>32</v>
      </c>
      <c r="L44" s="33">
        <v>32</v>
      </c>
      <c r="M44" s="33">
        <v>0</v>
      </c>
      <c r="N44" s="33">
        <v>0</v>
      </c>
      <c r="O44" s="41">
        <f>SUM(P44:R44)</f>
        <v>134</v>
      </c>
      <c r="P44" s="33">
        <v>134</v>
      </c>
      <c r="Q44" s="33">
        <v>0</v>
      </c>
      <c r="R44" s="33">
        <v>0</v>
      </c>
      <c r="S44" s="32">
        <f>SUM(T44:Y44)</f>
        <v>32</v>
      </c>
      <c r="T44" s="33">
        <v>0</v>
      </c>
      <c r="U44" s="24">
        <v>17</v>
      </c>
      <c r="V44" s="24">
        <v>15</v>
      </c>
      <c r="W44" s="24"/>
      <c r="X44" s="33"/>
      <c r="Y44" s="33"/>
      <c r="Z44" s="32">
        <f>SUM(AA44:AF44)</f>
        <v>0</v>
      </c>
      <c r="AA44" s="66"/>
      <c r="AB44" s="66"/>
      <c r="AC44" s="66"/>
      <c r="AD44" s="66"/>
      <c r="AE44" s="66"/>
      <c r="AF44" s="66"/>
      <c r="AG44" s="52">
        <f>SUM(AH44:AM44)</f>
        <v>0</v>
      </c>
      <c r="AH44" s="66"/>
      <c r="AI44" s="66"/>
      <c r="AJ44" s="66"/>
      <c r="AK44" s="66"/>
      <c r="AL44" s="66"/>
      <c r="AM44" s="66"/>
      <c r="AN44" s="34">
        <f t="shared" ref="AN44:AN49" si="17">(M44+N44)/K44</f>
        <v>0</v>
      </c>
      <c r="AO44" s="34">
        <f>AG44/K44</f>
        <v>0</v>
      </c>
      <c r="AP44" s="27" t="s">
        <v>84</v>
      </c>
      <c r="AQ44" s="28" t="s">
        <v>85</v>
      </c>
      <c r="AR44" s="28" t="s">
        <v>97</v>
      </c>
      <c r="AS44" s="28" t="s">
        <v>134</v>
      </c>
      <c r="AT44" s="28" t="s">
        <v>100</v>
      </c>
      <c r="AU44" s="146" t="s">
        <v>87</v>
      </c>
      <c r="AV44" s="36">
        <v>3.1152495399999998</v>
      </c>
      <c r="AW44" s="36"/>
      <c r="AX44" s="36"/>
      <c r="AY44" s="36"/>
      <c r="AZ44" s="36"/>
      <c r="BA44" s="36"/>
      <c r="BB44" s="36"/>
      <c r="BC44" s="123">
        <f t="shared" si="1"/>
        <v>3.1152495399999998</v>
      </c>
      <c r="BD44" s="24"/>
      <c r="BE44" s="24"/>
      <c r="BF44" s="24"/>
      <c r="BG44" s="24"/>
      <c r="BH44" s="38">
        <f>BC44+BF44+BG44+BE44</f>
        <v>3.1152495399999998</v>
      </c>
      <c r="BI44" s="45">
        <f>BH44/K44</f>
        <v>9.7351548124999993E-2</v>
      </c>
      <c r="BJ44" s="39" t="s">
        <v>102</v>
      </c>
      <c r="BK44" s="170">
        <v>40</v>
      </c>
      <c r="BL44" s="170">
        <v>20</v>
      </c>
      <c r="BM44" s="136">
        <v>80</v>
      </c>
      <c r="BN44" s="137">
        <v>70</v>
      </c>
      <c r="BO44" s="137">
        <v>20</v>
      </c>
      <c r="BP44" s="137">
        <v>10</v>
      </c>
      <c r="BQ44" s="138">
        <f>BK44+BL44</f>
        <v>60</v>
      </c>
      <c r="BR44" s="138">
        <f>BM44+BN44</f>
        <v>150</v>
      </c>
      <c r="BS44" s="138">
        <f>BO44+BP44</f>
        <v>30</v>
      </c>
      <c r="BT44" s="138">
        <f>BQ44+BR44+BS44</f>
        <v>240</v>
      </c>
      <c r="BU44" s="27"/>
      <c r="BV44" s="8"/>
      <c r="BW44" s="46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</row>
    <row r="45" spans="1:114" ht="12.75">
      <c r="A45" s="25" t="s">
        <v>229</v>
      </c>
      <c r="B45" s="30" t="s">
        <v>230</v>
      </c>
      <c r="C45" s="30" t="s">
        <v>206</v>
      </c>
      <c r="D45" s="30" t="s">
        <v>77</v>
      </c>
      <c r="E45" s="28" t="s">
        <v>78</v>
      </c>
      <c r="F45" s="25" t="s">
        <v>108</v>
      </c>
      <c r="G45" s="30" t="s">
        <v>92</v>
      </c>
      <c r="H45" s="30" t="s">
        <v>92</v>
      </c>
      <c r="I45" s="30" t="s">
        <v>109</v>
      </c>
      <c r="J45" s="58" t="s">
        <v>134</v>
      </c>
      <c r="K45" s="107">
        <v>8</v>
      </c>
      <c r="L45" s="33">
        <v>8</v>
      </c>
      <c r="M45" s="33">
        <v>0</v>
      </c>
      <c r="N45" s="33">
        <v>0</v>
      </c>
      <c r="O45" s="106">
        <v>36</v>
      </c>
      <c r="P45" s="33">
        <v>36</v>
      </c>
      <c r="Q45" s="33">
        <v>0</v>
      </c>
      <c r="R45" s="33">
        <v>0</v>
      </c>
      <c r="S45" s="106">
        <f t="shared" si="12"/>
        <v>8</v>
      </c>
      <c r="T45" s="33">
        <v>0</v>
      </c>
      <c r="U45" s="33">
        <v>4</v>
      </c>
      <c r="V45" s="33">
        <v>4</v>
      </c>
      <c r="W45" s="33">
        <v>0</v>
      </c>
      <c r="X45" s="33">
        <v>0</v>
      </c>
      <c r="Y45" s="33">
        <v>0</v>
      </c>
      <c r="Z45" s="106">
        <f t="shared" si="13"/>
        <v>0</v>
      </c>
      <c r="AA45" s="33">
        <v>0</v>
      </c>
      <c r="AB45" s="33">
        <v>0</v>
      </c>
      <c r="AC45" s="33">
        <v>0</v>
      </c>
      <c r="AD45" s="33">
        <v>0</v>
      </c>
      <c r="AE45" s="33">
        <v>0</v>
      </c>
      <c r="AF45" s="33">
        <v>0</v>
      </c>
      <c r="AG45" s="106">
        <f t="shared" si="14"/>
        <v>0</v>
      </c>
      <c r="AH45" s="33">
        <v>0</v>
      </c>
      <c r="AI45" s="33">
        <v>0</v>
      </c>
      <c r="AJ45" s="33">
        <v>0</v>
      </c>
      <c r="AK45" s="33">
        <v>0</v>
      </c>
      <c r="AL45" s="33">
        <v>0</v>
      </c>
      <c r="AM45" s="33">
        <v>0</v>
      </c>
      <c r="AN45" s="120">
        <f t="shared" si="17"/>
        <v>0</v>
      </c>
      <c r="AO45" s="120">
        <f t="shared" si="15"/>
        <v>0</v>
      </c>
      <c r="AP45" s="27" t="s">
        <v>93</v>
      </c>
      <c r="AQ45" s="27" t="s">
        <v>85</v>
      </c>
      <c r="AR45" s="30" t="s">
        <v>109</v>
      </c>
      <c r="AS45" s="58" t="s">
        <v>134</v>
      </c>
      <c r="AT45" s="30" t="s">
        <v>94</v>
      </c>
      <c r="AU45" s="35" t="s">
        <v>83</v>
      </c>
      <c r="AV45" s="36">
        <v>0</v>
      </c>
      <c r="AW45" s="36"/>
      <c r="AX45" s="37"/>
      <c r="AY45" s="37"/>
      <c r="AZ45" s="36">
        <v>0.83482400000000001</v>
      </c>
      <c r="BA45" s="36"/>
      <c r="BB45" s="36"/>
      <c r="BC45" s="123">
        <f t="shared" si="1"/>
        <v>0.83482400000000001</v>
      </c>
      <c r="BD45" s="36"/>
      <c r="BE45" s="49"/>
      <c r="BF45" s="49"/>
      <c r="BG45" s="63"/>
      <c r="BH45" s="124">
        <f t="shared" si="2"/>
        <v>0.83482400000000001</v>
      </c>
      <c r="BI45" s="45">
        <f t="shared" si="16"/>
        <v>0.104353</v>
      </c>
      <c r="BJ45" s="39" t="s">
        <v>102</v>
      </c>
      <c r="BK45" s="136">
        <v>40</v>
      </c>
      <c r="BL45" s="137">
        <v>20</v>
      </c>
      <c r="BM45" s="137">
        <v>50</v>
      </c>
      <c r="BN45" s="137">
        <v>30</v>
      </c>
      <c r="BO45" s="137">
        <v>20</v>
      </c>
      <c r="BP45" s="137">
        <v>20</v>
      </c>
      <c r="BQ45" s="138">
        <f t="shared" si="3"/>
        <v>60</v>
      </c>
      <c r="BR45" s="138">
        <f t="shared" si="4"/>
        <v>80</v>
      </c>
      <c r="BS45" s="138">
        <f t="shared" si="5"/>
        <v>40</v>
      </c>
      <c r="BT45" s="138">
        <f t="shared" si="6"/>
        <v>180</v>
      </c>
      <c r="BU45" s="55"/>
      <c r="BV45" s="8"/>
      <c r="BW45" s="46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</row>
    <row r="46" spans="1:114" ht="22.5" customHeight="1">
      <c r="A46" s="25" t="s">
        <v>231</v>
      </c>
      <c r="B46" s="27" t="s">
        <v>232</v>
      </c>
      <c r="C46" s="61" t="s">
        <v>206</v>
      </c>
      <c r="D46" s="29" t="s">
        <v>77</v>
      </c>
      <c r="E46" s="28" t="s">
        <v>78</v>
      </c>
      <c r="F46" s="24" t="s">
        <v>108</v>
      </c>
      <c r="G46" s="47" t="s">
        <v>80</v>
      </c>
      <c r="H46" s="47" t="s">
        <v>80</v>
      </c>
      <c r="I46" s="31" t="s">
        <v>100</v>
      </c>
      <c r="J46" s="47" t="s">
        <v>146</v>
      </c>
      <c r="K46" s="107">
        <v>11</v>
      </c>
      <c r="L46" s="33">
        <v>11</v>
      </c>
      <c r="M46" s="33">
        <v>0</v>
      </c>
      <c r="N46" s="33">
        <v>0</v>
      </c>
      <c r="O46" s="106">
        <f>SUM(P46:R46)</f>
        <v>22</v>
      </c>
      <c r="P46" s="33">
        <v>22</v>
      </c>
      <c r="Q46" s="33">
        <v>0</v>
      </c>
      <c r="R46" s="33">
        <v>0</v>
      </c>
      <c r="S46" s="106">
        <f t="shared" si="12"/>
        <v>11</v>
      </c>
      <c r="T46" s="33">
        <v>11</v>
      </c>
      <c r="U46" s="33">
        <v>0</v>
      </c>
      <c r="V46" s="33">
        <v>0</v>
      </c>
      <c r="W46" s="33">
        <v>0</v>
      </c>
      <c r="X46" s="33">
        <v>0</v>
      </c>
      <c r="Y46" s="33">
        <v>0</v>
      </c>
      <c r="Z46" s="106">
        <f t="shared" si="13"/>
        <v>0</v>
      </c>
      <c r="AA46" s="33">
        <v>0</v>
      </c>
      <c r="AB46" s="33">
        <v>0</v>
      </c>
      <c r="AC46" s="33">
        <v>0</v>
      </c>
      <c r="AD46" s="33">
        <v>0</v>
      </c>
      <c r="AE46" s="33">
        <v>0</v>
      </c>
      <c r="AF46" s="33">
        <v>0</v>
      </c>
      <c r="AG46" s="106">
        <f t="shared" si="14"/>
        <v>0</v>
      </c>
      <c r="AH46" s="33">
        <v>0</v>
      </c>
      <c r="AI46" s="33">
        <v>0</v>
      </c>
      <c r="AJ46" s="33">
        <v>0</v>
      </c>
      <c r="AK46" s="33">
        <v>0</v>
      </c>
      <c r="AL46" s="33">
        <v>0</v>
      </c>
      <c r="AM46" s="33">
        <v>0</v>
      </c>
      <c r="AN46" s="120">
        <f t="shared" si="17"/>
        <v>0</v>
      </c>
      <c r="AO46" s="120">
        <f t="shared" si="15"/>
        <v>0</v>
      </c>
      <c r="AP46" s="27" t="s">
        <v>93</v>
      </c>
      <c r="AQ46" s="28" t="s">
        <v>85</v>
      </c>
      <c r="AR46" s="35" t="s">
        <v>100</v>
      </c>
      <c r="AS46" s="47" t="s">
        <v>146</v>
      </c>
      <c r="AT46" s="47" t="s">
        <v>82</v>
      </c>
      <c r="AU46" s="47" t="s">
        <v>135</v>
      </c>
      <c r="AV46" s="36">
        <v>0</v>
      </c>
      <c r="AW46" s="43">
        <v>1.111</v>
      </c>
      <c r="AX46" s="43"/>
      <c r="AY46" s="42"/>
      <c r="AZ46" s="37"/>
      <c r="BA46" s="37"/>
      <c r="BB46" s="37"/>
      <c r="BC46" s="123">
        <f t="shared" si="1"/>
        <v>1.111</v>
      </c>
      <c r="BD46" s="36"/>
      <c r="BE46" s="44"/>
      <c r="BF46" s="44"/>
      <c r="BG46" s="44"/>
      <c r="BH46" s="124">
        <f t="shared" si="2"/>
        <v>1.111</v>
      </c>
      <c r="BI46" s="45">
        <f t="shared" si="16"/>
        <v>0.10099999999999999</v>
      </c>
      <c r="BJ46" s="39" t="s">
        <v>102</v>
      </c>
      <c r="BK46" s="136">
        <v>40</v>
      </c>
      <c r="BL46" s="137">
        <v>20</v>
      </c>
      <c r="BM46" s="137">
        <v>80</v>
      </c>
      <c r="BN46" s="137">
        <v>30</v>
      </c>
      <c r="BO46" s="137">
        <v>20</v>
      </c>
      <c r="BP46" s="137">
        <v>10</v>
      </c>
      <c r="BQ46" s="138">
        <f t="shared" si="3"/>
        <v>60</v>
      </c>
      <c r="BR46" s="138">
        <f t="shared" si="4"/>
        <v>110</v>
      </c>
      <c r="BS46" s="138">
        <f t="shared" si="5"/>
        <v>30</v>
      </c>
      <c r="BT46" s="138">
        <f t="shared" si="6"/>
        <v>200</v>
      </c>
      <c r="BU46" s="27"/>
      <c r="BV46" s="8"/>
      <c r="BW46" s="46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</row>
    <row r="47" spans="1:114" ht="13.5" customHeight="1">
      <c r="A47" s="25" t="s">
        <v>233</v>
      </c>
      <c r="B47" s="27" t="s">
        <v>234</v>
      </c>
      <c r="C47" s="61" t="s">
        <v>206</v>
      </c>
      <c r="D47" s="29" t="s">
        <v>77</v>
      </c>
      <c r="E47" s="28" t="s">
        <v>78</v>
      </c>
      <c r="F47" s="24" t="s">
        <v>108</v>
      </c>
      <c r="G47" s="47" t="s">
        <v>80</v>
      </c>
      <c r="H47" s="47" t="s">
        <v>81</v>
      </c>
      <c r="I47" s="31" t="s">
        <v>100</v>
      </c>
      <c r="J47" s="47" t="s">
        <v>146</v>
      </c>
      <c r="K47" s="107">
        <v>8</v>
      </c>
      <c r="L47" s="33">
        <v>8</v>
      </c>
      <c r="M47" s="33">
        <v>0</v>
      </c>
      <c r="N47" s="33">
        <v>0</v>
      </c>
      <c r="O47" s="106">
        <f>SUM(P47:R47)</f>
        <v>32</v>
      </c>
      <c r="P47" s="33">
        <v>32</v>
      </c>
      <c r="Q47" s="33">
        <v>0</v>
      </c>
      <c r="R47" s="33">
        <v>0</v>
      </c>
      <c r="S47" s="106">
        <f t="shared" si="12"/>
        <v>8</v>
      </c>
      <c r="T47" s="33">
        <v>0</v>
      </c>
      <c r="U47" s="33">
        <v>8</v>
      </c>
      <c r="V47" s="33">
        <v>0</v>
      </c>
      <c r="W47" s="33">
        <v>0</v>
      </c>
      <c r="X47" s="33">
        <v>0</v>
      </c>
      <c r="Y47" s="33">
        <v>0</v>
      </c>
      <c r="Z47" s="106">
        <f t="shared" si="13"/>
        <v>0</v>
      </c>
      <c r="AA47" s="33">
        <v>0</v>
      </c>
      <c r="AB47" s="33">
        <v>0</v>
      </c>
      <c r="AC47" s="33">
        <v>0</v>
      </c>
      <c r="AD47" s="33">
        <v>0</v>
      </c>
      <c r="AE47" s="33">
        <v>0</v>
      </c>
      <c r="AF47" s="33">
        <v>0</v>
      </c>
      <c r="AG47" s="106">
        <f t="shared" si="14"/>
        <v>0</v>
      </c>
      <c r="AH47" s="33">
        <v>0</v>
      </c>
      <c r="AI47" s="33">
        <v>0</v>
      </c>
      <c r="AJ47" s="33">
        <v>0</v>
      </c>
      <c r="AK47" s="33">
        <v>0</v>
      </c>
      <c r="AL47" s="33">
        <v>0</v>
      </c>
      <c r="AM47" s="33">
        <v>0</v>
      </c>
      <c r="AN47" s="120">
        <f t="shared" si="17"/>
        <v>0</v>
      </c>
      <c r="AO47" s="120">
        <f t="shared" si="15"/>
        <v>0</v>
      </c>
      <c r="AP47" s="27" t="s">
        <v>84</v>
      </c>
      <c r="AQ47" s="28" t="s">
        <v>85</v>
      </c>
      <c r="AR47" s="35" t="s">
        <v>100</v>
      </c>
      <c r="AS47" s="47" t="s">
        <v>146</v>
      </c>
      <c r="AT47" s="47" t="s">
        <v>82</v>
      </c>
      <c r="AU47" s="47" t="s">
        <v>135</v>
      </c>
      <c r="AV47" s="36">
        <v>0</v>
      </c>
      <c r="AW47" s="43">
        <v>0.72</v>
      </c>
      <c r="AX47" s="43"/>
      <c r="AY47" s="42"/>
      <c r="AZ47" s="37"/>
      <c r="BA47" s="37"/>
      <c r="BB47" s="37"/>
      <c r="BC47" s="123">
        <f t="shared" si="1"/>
        <v>0.72</v>
      </c>
      <c r="BD47" s="36"/>
      <c r="BE47" s="44"/>
      <c r="BF47" s="44"/>
      <c r="BG47" s="44"/>
      <c r="BH47" s="124">
        <f t="shared" si="2"/>
        <v>0.72</v>
      </c>
      <c r="BI47" s="45">
        <f t="shared" si="16"/>
        <v>0.09</v>
      </c>
      <c r="BJ47" s="39" t="s">
        <v>102</v>
      </c>
      <c r="BK47" s="136">
        <v>40</v>
      </c>
      <c r="BL47" s="137">
        <v>20</v>
      </c>
      <c r="BM47" s="137">
        <v>80</v>
      </c>
      <c r="BN47" s="137">
        <v>70</v>
      </c>
      <c r="BO47" s="137">
        <v>20</v>
      </c>
      <c r="BP47" s="137">
        <v>10</v>
      </c>
      <c r="BQ47" s="138">
        <f t="shared" si="3"/>
        <v>60</v>
      </c>
      <c r="BR47" s="138">
        <f t="shared" si="4"/>
        <v>150</v>
      </c>
      <c r="BS47" s="138">
        <f t="shared" si="5"/>
        <v>30</v>
      </c>
      <c r="BT47" s="138">
        <f t="shared" si="6"/>
        <v>240</v>
      </c>
      <c r="BU47" s="27"/>
      <c r="BV47" s="8"/>
      <c r="BW47" s="46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</row>
    <row r="48" spans="1:114" ht="13.5" customHeight="1">
      <c r="A48" s="26" t="s">
        <v>235</v>
      </c>
      <c r="B48" s="29" t="s">
        <v>236</v>
      </c>
      <c r="C48" s="29" t="s">
        <v>206</v>
      </c>
      <c r="D48" s="29" t="s">
        <v>77</v>
      </c>
      <c r="E48" s="28" t="s">
        <v>78</v>
      </c>
      <c r="F48" s="25" t="s">
        <v>79</v>
      </c>
      <c r="G48" s="27" t="s">
        <v>92</v>
      </c>
      <c r="H48" s="27" t="s">
        <v>92</v>
      </c>
      <c r="I48" s="30" t="s">
        <v>158</v>
      </c>
      <c r="J48" s="27" t="s">
        <v>134</v>
      </c>
      <c r="K48" s="107">
        <v>4</v>
      </c>
      <c r="L48" s="33">
        <v>4</v>
      </c>
      <c r="M48" s="33">
        <v>0</v>
      </c>
      <c r="N48" s="33">
        <v>0</v>
      </c>
      <c r="O48" s="106">
        <v>16</v>
      </c>
      <c r="P48" s="33">
        <v>16</v>
      </c>
      <c r="Q48" s="33">
        <v>0</v>
      </c>
      <c r="R48" s="33">
        <v>0</v>
      </c>
      <c r="S48" s="106">
        <f t="shared" si="12"/>
        <v>4</v>
      </c>
      <c r="T48" s="33">
        <v>0</v>
      </c>
      <c r="U48" s="33">
        <v>4</v>
      </c>
      <c r="V48" s="33">
        <v>0</v>
      </c>
      <c r="W48" s="33">
        <v>0</v>
      </c>
      <c r="X48" s="33">
        <v>0</v>
      </c>
      <c r="Y48" s="33">
        <v>0</v>
      </c>
      <c r="Z48" s="106">
        <f t="shared" si="13"/>
        <v>0</v>
      </c>
      <c r="AA48" s="33">
        <v>0</v>
      </c>
      <c r="AB48" s="33">
        <v>0</v>
      </c>
      <c r="AC48" s="33">
        <v>0</v>
      </c>
      <c r="AD48" s="33">
        <v>0</v>
      </c>
      <c r="AE48" s="33">
        <v>0</v>
      </c>
      <c r="AF48" s="33">
        <v>0</v>
      </c>
      <c r="AG48" s="106">
        <f t="shared" si="14"/>
        <v>0</v>
      </c>
      <c r="AH48" s="33">
        <v>0</v>
      </c>
      <c r="AI48" s="33">
        <v>0</v>
      </c>
      <c r="AJ48" s="33">
        <v>0</v>
      </c>
      <c r="AK48" s="33">
        <v>0</v>
      </c>
      <c r="AL48" s="33">
        <v>0</v>
      </c>
      <c r="AM48" s="33">
        <v>0</v>
      </c>
      <c r="AN48" s="120">
        <f t="shared" si="17"/>
        <v>0</v>
      </c>
      <c r="AO48" s="120">
        <f t="shared" si="15"/>
        <v>0</v>
      </c>
      <c r="AP48" s="27" t="s">
        <v>93</v>
      </c>
      <c r="AQ48" s="27" t="s">
        <v>85</v>
      </c>
      <c r="AR48" s="30" t="s">
        <v>158</v>
      </c>
      <c r="AS48" s="27" t="s">
        <v>134</v>
      </c>
      <c r="AT48" s="30" t="s">
        <v>100</v>
      </c>
      <c r="AU48" s="47" t="s">
        <v>135</v>
      </c>
      <c r="AV48" s="36">
        <v>0</v>
      </c>
      <c r="AW48" s="36">
        <v>0.41741200000000001</v>
      </c>
      <c r="AX48" s="127"/>
      <c r="AY48" s="43"/>
      <c r="AZ48" s="43"/>
      <c r="BA48" s="37"/>
      <c r="BB48" s="37"/>
      <c r="BC48" s="123">
        <f t="shared" si="1"/>
        <v>0.41741200000000001</v>
      </c>
      <c r="BD48" s="36"/>
      <c r="BE48" s="44"/>
      <c r="BF48" s="44"/>
      <c r="BG48" s="63"/>
      <c r="BH48" s="124">
        <f t="shared" si="2"/>
        <v>0.41741200000000001</v>
      </c>
      <c r="BI48" s="45">
        <f t="shared" si="16"/>
        <v>0.104353</v>
      </c>
      <c r="BJ48" s="39" t="s">
        <v>88</v>
      </c>
      <c r="BK48" s="136">
        <v>40</v>
      </c>
      <c r="BL48" s="137">
        <v>20</v>
      </c>
      <c r="BM48" s="137">
        <v>40</v>
      </c>
      <c r="BN48" s="137">
        <v>30</v>
      </c>
      <c r="BO48" s="137">
        <v>0</v>
      </c>
      <c r="BP48" s="137">
        <v>10</v>
      </c>
      <c r="BQ48" s="138">
        <f t="shared" si="3"/>
        <v>60</v>
      </c>
      <c r="BR48" s="138">
        <f t="shared" si="4"/>
        <v>70</v>
      </c>
      <c r="BS48" s="138">
        <f t="shared" si="5"/>
        <v>10</v>
      </c>
      <c r="BT48" s="138">
        <f t="shared" si="6"/>
        <v>140</v>
      </c>
      <c r="BU48" s="27"/>
      <c r="BV48" s="8"/>
      <c r="BW48" s="46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</row>
    <row r="49" spans="1:114" ht="13.5" customHeight="1">
      <c r="A49" s="25" t="s">
        <v>237</v>
      </c>
      <c r="B49" s="29" t="s">
        <v>238</v>
      </c>
      <c r="C49" s="29" t="s">
        <v>206</v>
      </c>
      <c r="D49" s="29" t="s">
        <v>77</v>
      </c>
      <c r="E49" s="28" t="s">
        <v>78</v>
      </c>
      <c r="F49" s="25" t="s">
        <v>108</v>
      </c>
      <c r="G49" s="27" t="s">
        <v>92</v>
      </c>
      <c r="H49" s="27" t="s">
        <v>92</v>
      </c>
      <c r="I49" s="30" t="s">
        <v>82</v>
      </c>
      <c r="J49" s="27" t="s">
        <v>87</v>
      </c>
      <c r="K49" s="107">
        <v>44</v>
      </c>
      <c r="L49" s="33">
        <v>0</v>
      </c>
      <c r="M49" s="33">
        <v>40</v>
      </c>
      <c r="N49" s="33">
        <v>4</v>
      </c>
      <c r="O49" s="106">
        <f t="shared" ref="O49:O64" si="18">SUM(P49:R49)</f>
        <v>132</v>
      </c>
      <c r="P49" s="33">
        <v>0</v>
      </c>
      <c r="Q49" s="33">
        <v>104</v>
      </c>
      <c r="R49" s="33">
        <v>28</v>
      </c>
      <c r="S49" s="106">
        <f t="shared" si="12"/>
        <v>0</v>
      </c>
      <c r="T49" s="33">
        <v>0</v>
      </c>
      <c r="U49" s="33">
        <v>0</v>
      </c>
      <c r="V49" s="33">
        <v>0</v>
      </c>
      <c r="W49" s="33">
        <v>0</v>
      </c>
      <c r="X49" s="33">
        <v>0</v>
      </c>
      <c r="Y49" s="33">
        <v>0</v>
      </c>
      <c r="Z49" s="106">
        <f t="shared" si="13"/>
        <v>40</v>
      </c>
      <c r="AA49" s="33">
        <v>14</v>
      </c>
      <c r="AB49" s="33">
        <v>26</v>
      </c>
      <c r="AC49" s="33">
        <v>0</v>
      </c>
      <c r="AD49" s="33">
        <v>0</v>
      </c>
      <c r="AE49" s="33">
        <v>0</v>
      </c>
      <c r="AF49" s="33">
        <v>0</v>
      </c>
      <c r="AG49" s="106">
        <f t="shared" si="14"/>
        <v>4</v>
      </c>
      <c r="AH49" s="33">
        <v>0</v>
      </c>
      <c r="AI49" s="33">
        <v>4</v>
      </c>
      <c r="AJ49" s="33">
        <v>0</v>
      </c>
      <c r="AK49" s="33">
        <v>0</v>
      </c>
      <c r="AL49" s="33">
        <v>0</v>
      </c>
      <c r="AM49" s="33">
        <v>0</v>
      </c>
      <c r="AN49" s="120">
        <f t="shared" si="17"/>
        <v>1</v>
      </c>
      <c r="AO49" s="120">
        <f t="shared" si="15"/>
        <v>9.0909090909090912E-2</v>
      </c>
      <c r="AP49" s="27" t="s">
        <v>93</v>
      </c>
      <c r="AQ49" s="27" t="s">
        <v>85</v>
      </c>
      <c r="AR49" s="30" t="s">
        <v>82</v>
      </c>
      <c r="AS49" s="27" t="s">
        <v>87</v>
      </c>
      <c r="AT49" s="30" t="s">
        <v>109</v>
      </c>
      <c r="AU49" s="47" t="s">
        <v>99</v>
      </c>
      <c r="AV49" s="36">
        <v>1.25</v>
      </c>
      <c r="AW49" s="43"/>
      <c r="AX49" s="37"/>
      <c r="AY49" s="43">
        <v>2.5915319999999999</v>
      </c>
      <c r="AZ49" s="43"/>
      <c r="BA49" s="37"/>
      <c r="BB49" s="37"/>
      <c r="BC49" s="123">
        <f t="shared" si="1"/>
        <v>3.8415319999999999</v>
      </c>
      <c r="BD49" s="36" t="s">
        <v>111</v>
      </c>
      <c r="BE49" s="44"/>
      <c r="BF49" s="44">
        <v>0.75</v>
      </c>
      <c r="BG49" s="63"/>
      <c r="BH49" s="124">
        <f t="shared" si="2"/>
        <v>4.5915319999999999</v>
      </c>
      <c r="BI49" s="45">
        <f t="shared" si="16"/>
        <v>0.104353</v>
      </c>
      <c r="BJ49" s="39" t="s">
        <v>102</v>
      </c>
      <c r="BK49" s="136">
        <v>40</v>
      </c>
      <c r="BL49" s="137">
        <v>20</v>
      </c>
      <c r="BM49" s="137">
        <v>50</v>
      </c>
      <c r="BN49" s="137">
        <v>30</v>
      </c>
      <c r="BO49" s="137">
        <v>0</v>
      </c>
      <c r="BP49" s="137">
        <v>30</v>
      </c>
      <c r="BQ49" s="138">
        <f t="shared" si="3"/>
        <v>60</v>
      </c>
      <c r="BR49" s="138">
        <f t="shared" si="4"/>
        <v>80</v>
      </c>
      <c r="BS49" s="138">
        <f t="shared" si="5"/>
        <v>30</v>
      </c>
      <c r="BT49" s="138">
        <f t="shared" si="6"/>
        <v>170</v>
      </c>
      <c r="BU49" s="27"/>
      <c r="BV49" s="8"/>
      <c r="BW49" s="46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</row>
    <row r="50" spans="1:114" ht="13.5" customHeight="1">
      <c r="A50" s="24" t="s">
        <v>239</v>
      </c>
      <c r="B50" s="27" t="s">
        <v>240</v>
      </c>
      <c r="C50" s="28" t="s">
        <v>206</v>
      </c>
      <c r="D50" s="29" t="s">
        <v>77</v>
      </c>
      <c r="E50" s="28" t="s">
        <v>78</v>
      </c>
      <c r="F50" s="24" t="s">
        <v>108</v>
      </c>
      <c r="G50" s="27" t="s">
        <v>92</v>
      </c>
      <c r="H50" s="27" t="s">
        <v>92</v>
      </c>
      <c r="I50" s="30" t="s">
        <v>82</v>
      </c>
      <c r="J50" s="27" t="s">
        <v>87</v>
      </c>
      <c r="K50" s="112">
        <v>49</v>
      </c>
      <c r="L50" s="53">
        <v>35</v>
      </c>
      <c r="M50" s="53">
        <v>11</v>
      </c>
      <c r="N50" s="53">
        <v>3</v>
      </c>
      <c r="O50" s="106">
        <f t="shared" si="18"/>
        <v>283</v>
      </c>
      <c r="P50" s="53">
        <v>219</v>
      </c>
      <c r="Q50" s="33">
        <v>46</v>
      </c>
      <c r="R50" s="33">
        <v>18</v>
      </c>
      <c r="S50" s="106">
        <f t="shared" si="12"/>
        <v>35</v>
      </c>
      <c r="T50" s="33">
        <v>0</v>
      </c>
      <c r="U50" s="53">
        <v>16</v>
      </c>
      <c r="V50" s="33">
        <v>13</v>
      </c>
      <c r="W50" s="33">
        <v>6</v>
      </c>
      <c r="X50" s="33">
        <v>0</v>
      </c>
      <c r="Y50" s="33">
        <v>0</v>
      </c>
      <c r="Z50" s="106">
        <f t="shared" si="13"/>
        <v>11</v>
      </c>
      <c r="AA50" s="33">
        <v>0</v>
      </c>
      <c r="AB50" s="33">
        <v>4</v>
      </c>
      <c r="AC50" s="33">
        <v>3</v>
      </c>
      <c r="AD50" s="33">
        <v>2</v>
      </c>
      <c r="AE50" s="33">
        <v>2</v>
      </c>
      <c r="AF50" s="33">
        <v>0</v>
      </c>
      <c r="AG50" s="106">
        <f t="shared" si="14"/>
        <v>3</v>
      </c>
      <c r="AH50" s="33">
        <v>0</v>
      </c>
      <c r="AI50" s="33">
        <v>2</v>
      </c>
      <c r="AJ50" s="33">
        <v>1</v>
      </c>
      <c r="AK50" s="33">
        <v>0</v>
      </c>
      <c r="AL50" s="33">
        <v>0</v>
      </c>
      <c r="AM50" s="33">
        <v>0</v>
      </c>
      <c r="AN50" s="120">
        <f>(Z50+AG50)/K50</f>
        <v>0.2857142857142857</v>
      </c>
      <c r="AO50" s="120">
        <f t="shared" si="15"/>
        <v>6.1224489795918366E-2</v>
      </c>
      <c r="AP50" s="27" t="s">
        <v>93</v>
      </c>
      <c r="AQ50" s="27" t="s">
        <v>241</v>
      </c>
      <c r="AR50" s="30" t="s">
        <v>82</v>
      </c>
      <c r="AS50" s="27" t="s">
        <v>87</v>
      </c>
      <c r="AT50" s="35" t="s">
        <v>109</v>
      </c>
      <c r="AU50" s="47" t="s">
        <v>99</v>
      </c>
      <c r="AV50" s="36">
        <v>0.75</v>
      </c>
      <c r="AW50" s="36"/>
      <c r="AX50" s="126"/>
      <c r="AY50" s="36">
        <v>2.5632969999999999</v>
      </c>
      <c r="AZ50" s="36">
        <v>0.6</v>
      </c>
      <c r="BA50" s="37"/>
      <c r="BB50" s="37"/>
      <c r="BC50" s="123">
        <f t="shared" si="1"/>
        <v>3.913297</v>
      </c>
      <c r="BD50" s="24"/>
      <c r="BE50" s="44"/>
      <c r="BF50" s="44">
        <v>1.2</v>
      </c>
      <c r="BG50" s="63"/>
      <c r="BH50" s="124">
        <f t="shared" si="2"/>
        <v>5.1132970000000002</v>
      </c>
      <c r="BI50" s="45">
        <f t="shared" si="16"/>
        <v>0.104353</v>
      </c>
      <c r="BJ50" s="39" t="s">
        <v>88</v>
      </c>
      <c r="BK50" s="136">
        <v>40</v>
      </c>
      <c r="BL50" s="137">
        <v>20</v>
      </c>
      <c r="BM50" s="137">
        <v>50</v>
      </c>
      <c r="BN50" s="137">
        <v>30</v>
      </c>
      <c r="BO50" s="137">
        <v>0</v>
      </c>
      <c r="BP50" s="137">
        <v>20</v>
      </c>
      <c r="BQ50" s="138">
        <f t="shared" si="3"/>
        <v>60</v>
      </c>
      <c r="BR50" s="138">
        <f t="shared" si="4"/>
        <v>80</v>
      </c>
      <c r="BS50" s="138">
        <f t="shared" si="5"/>
        <v>20</v>
      </c>
      <c r="BT50" s="138">
        <f t="shared" si="6"/>
        <v>160</v>
      </c>
      <c r="BU50" s="55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</row>
    <row r="51" spans="1:114" ht="13.5" customHeight="1">
      <c r="A51" s="24" t="s">
        <v>242</v>
      </c>
      <c r="B51" s="28" t="s">
        <v>243</v>
      </c>
      <c r="C51" s="28" t="s">
        <v>206</v>
      </c>
      <c r="D51" s="29" t="s">
        <v>77</v>
      </c>
      <c r="E51" s="28" t="s">
        <v>78</v>
      </c>
      <c r="F51" s="24" t="s">
        <v>79</v>
      </c>
      <c r="G51" s="28" t="s">
        <v>80</v>
      </c>
      <c r="H51" s="28" t="s">
        <v>80</v>
      </c>
      <c r="I51" s="31" t="s">
        <v>100</v>
      </c>
      <c r="J51" s="47" t="s">
        <v>244</v>
      </c>
      <c r="K51" s="112">
        <v>35</v>
      </c>
      <c r="L51" s="33">
        <v>24</v>
      </c>
      <c r="M51" s="33">
        <v>9</v>
      </c>
      <c r="N51" s="33">
        <v>2</v>
      </c>
      <c r="O51" s="106">
        <f t="shared" si="18"/>
        <v>162</v>
      </c>
      <c r="P51" s="33">
        <v>116</v>
      </c>
      <c r="Q51" s="33">
        <v>38</v>
      </c>
      <c r="R51" s="33">
        <v>8</v>
      </c>
      <c r="S51" s="106">
        <f t="shared" si="12"/>
        <v>24</v>
      </c>
      <c r="T51" s="33">
        <v>0</v>
      </c>
      <c r="U51" s="33">
        <v>10</v>
      </c>
      <c r="V51" s="33">
        <v>8</v>
      </c>
      <c r="W51" s="33">
        <v>6</v>
      </c>
      <c r="X51" s="33">
        <v>0</v>
      </c>
      <c r="Y51" s="33">
        <v>0</v>
      </c>
      <c r="Z51" s="106">
        <f t="shared" si="13"/>
        <v>9</v>
      </c>
      <c r="AA51" s="33">
        <v>0</v>
      </c>
      <c r="AB51" s="33">
        <v>8</v>
      </c>
      <c r="AC51" s="33">
        <v>0</v>
      </c>
      <c r="AD51" s="33">
        <v>0</v>
      </c>
      <c r="AE51" s="33">
        <v>1</v>
      </c>
      <c r="AF51" s="33">
        <v>0</v>
      </c>
      <c r="AG51" s="106">
        <f t="shared" si="14"/>
        <v>2</v>
      </c>
      <c r="AH51" s="33">
        <v>0</v>
      </c>
      <c r="AI51" s="33">
        <v>2</v>
      </c>
      <c r="AJ51" s="33">
        <v>0</v>
      </c>
      <c r="AK51" s="33">
        <v>0</v>
      </c>
      <c r="AL51" s="33">
        <v>0</v>
      </c>
      <c r="AM51" s="33">
        <v>0</v>
      </c>
      <c r="AN51" s="120">
        <f t="shared" ref="AN51:AN57" si="19">(M51+N51)/K51</f>
        <v>0.31428571428571428</v>
      </c>
      <c r="AO51" s="120">
        <f t="shared" si="15"/>
        <v>5.7142857142857141E-2</v>
      </c>
      <c r="AP51" s="27" t="s">
        <v>93</v>
      </c>
      <c r="AQ51" s="29" t="s">
        <v>85</v>
      </c>
      <c r="AR51" s="35" t="s">
        <v>100</v>
      </c>
      <c r="AS51" s="47" t="s">
        <v>244</v>
      </c>
      <c r="AT51" s="35" t="s">
        <v>86</v>
      </c>
      <c r="AU51" s="47" t="s">
        <v>146</v>
      </c>
      <c r="AV51" s="36">
        <v>0</v>
      </c>
      <c r="AW51" s="43">
        <v>2.117</v>
      </c>
      <c r="AX51" s="43">
        <v>2.117</v>
      </c>
      <c r="AY51" s="43"/>
      <c r="AZ51" s="37"/>
      <c r="BA51" s="37"/>
      <c r="BB51" s="37"/>
      <c r="BC51" s="123">
        <f t="shared" si="1"/>
        <v>4.234</v>
      </c>
      <c r="BD51" s="36" t="s">
        <v>111</v>
      </c>
      <c r="BE51" s="44"/>
      <c r="BF51" s="44"/>
      <c r="BG51" s="44"/>
      <c r="BH51" s="124">
        <f t="shared" si="2"/>
        <v>4.234</v>
      </c>
      <c r="BI51" s="59">
        <f t="shared" si="16"/>
        <v>0.12097142857142858</v>
      </c>
      <c r="BJ51" s="39" t="s">
        <v>102</v>
      </c>
      <c r="BK51" s="136">
        <v>40</v>
      </c>
      <c r="BL51" s="137">
        <v>20</v>
      </c>
      <c r="BM51" s="137">
        <v>10</v>
      </c>
      <c r="BN51" s="137">
        <v>70</v>
      </c>
      <c r="BO51" s="137">
        <v>20</v>
      </c>
      <c r="BP51" s="137">
        <v>20</v>
      </c>
      <c r="BQ51" s="138">
        <f t="shared" si="3"/>
        <v>60</v>
      </c>
      <c r="BR51" s="138">
        <f t="shared" si="4"/>
        <v>80</v>
      </c>
      <c r="BS51" s="138">
        <f t="shared" si="5"/>
        <v>40</v>
      </c>
      <c r="BT51" s="138">
        <f t="shared" si="6"/>
        <v>180</v>
      </c>
      <c r="BU51" s="27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</row>
    <row r="52" spans="1:114" ht="12.75" customHeight="1">
      <c r="A52" s="26" t="s">
        <v>245</v>
      </c>
      <c r="B52" s="27" t="s">
        <v>246</v>
      </c>
      <c r="C52" s="30" t="s">
        <v>206</v>
      </c>
      <c r="D52" s="30" t="s">
        <v>77</v>
      </c>
      <c r="E52" s="28" t="s">
        <v>78</v>
      </c>
      <c r="F52" s="25" t="s">
        <v>79</v>
      </c>
      <c r="G52" s="30" t="s">
        <v>80</v>
      </c>
      <c r="H52" s="30" t="s">
        <v>81</v>
      </c>
      <c r="I52" s="30" t="s">
        <v>100</v>
      </c>
      <c r="J52" s="58" t="s">
        <v>119</v>
      </c>
      <c r="K52" s="107">
        <v>33</v>
      </c>
      <c r="L52" s="33">
        <v>33</v>
      </c>
      <c r="M52" s="33">
        <v>0</v>
      </c>
      <c r="N52" s="33">
        <v>0</v>
      </c>
      <c r="O52" s="106">
        <f t="shared" si="18"/>
        <v>136</v>
      </c>
      <c r="P52" s="33">
        <v>136</v>
      </c>
      <c r="Q52" s="33">
        <v>0</v>
      </c>
      <c r="R52" s="33">
        <v>0</v>
      </c>
      <c r="S52" s="106">
        <f t="shared" si="12"/>
        <v>33</v>
      </c>
      <c r="T52" s="33">
        <v>0</v>
      </c>
      <c r="U52" s="33">
        <v>29</v>
      </c>
      <c r="V52" s="33">
        <v>4</v>
      </c>
      <c r="W52" s="33">
        <v>0</v>
      </c>
      <c r="X52" s="33">
        <v>0</v>
      </c>
      <c r="Y52" s="33">
        <v>0</v>
      </c>
      <c r="Z52" s="106">
        <f t="shared" si="13"/>
        <v>0</v>
      </c>
      <c r="AA52" s="33">
        <v>0</v>
      </c>
      <c r="AB52" s="33">
        <v>0</v>
      </c>
      <c r="AC52" s="33">
        <v>0</v>
      </c>
      <c r="AD52" s="33">
        <v>0</v>
      </c>
      <c r="AE52" s="33">
        <v>0</v>
      </c>
      <c r="AF52" s="33">
        <v>0</v>
      </c>
      <c r="AG52" s="106">
        <f t="shared" si="14"/>
        <v>0</v>
      </c>
      <c r="AH52" s="33">
        <v>0</v>
      </c>
      <c r="AI52" s="33">
        <v>0</v>
      </c>
      <c r="AJ52" s="33">
        <v>0</v>
      </c>
      <c r="AK52" s="33">
        <v>0</v>
      </c>
      <c r="AL52" s="33">
        <v>0</v>
      </c>
      <c r="AM52" s="33">
        <v>0</v>
      </c>
      <c r="AN52" s="120">
        <f t="shared" si="19"/>
        <v>0</v>
      </c>
      <c r="AO52" s="120">
        <f t="shared" si="15"/>
        <v>0</v>
      </c>
      <c r="AP52" s="27" t="s">
        <v>84</v>
      </c>
      <c r="AQ52" s="27" t="s">
        <v>85</v>
      </c>
      <c r="AR52" s="30" t="s">
        <v>100</v>
      </c>
      <c r="AS52" s="58" t="s">
        <v>119</v>
      </c>
      <c r="AT52" s="30" t="s">
        <v>109</v>
      </c>
      <c r="AU52" s="35" t="s">
        <v>101</v>
      </c>
      <c r="AV52" s="36">
        <v>0</v>
      </c>
      <c r="AW52" s="36">
        <v>1</v>
      </c>
      <c r="AX52" s="36">
        <v>1.7</v>
      </c>
      <c r="AY52" s="36"/>
      <c r="AZ52" s="36"/>
      <c r="BA52" s="36"/>
      <c r="BB52" s="36"/>
      <c r="BC52" s="123">
        <f t="shared" si="1"/>
        <v>2.7</v>
      </c>
      <c r="BD52" s="36"/>
      <c r="BE52" s="49"/>
      <c r="BF52" s="49"/>
      <c r="BG52" s="63"/>
      <c r="BH52" s="124">
        <f t="shared" si="2"/>
        <v>2.7</v>
      </c>
      <c r="BI52" s="45">
        <f t="shared" si="16"/>
        <v>8.1818181818181818E-2</v>
      </c>
      <c r="BJ52" s="39" t="s">
        <v>102</v>
      </c>
      <c r="BK52" s="136">
        <v>40</v>
      </c>
      <c r="BL52" s="137">
        <v>20</v>
      </c>
      <c r="BM52" s="137">
        <v>40</v>
      </c>
      <c r="BN52" s="137">
        <v>70</v>
      </c>
      <c r="BO52" s="137">
        <v>20</v>
      </c>
      <c r="BP52" s="137">
        <v>10</v>
      </c>
      <c r="BQ52" s="138">
        <f t="shared" si="3"/>
        <v>60</v>
      </c>
      <c r="BR52" s="138">
        <f t="shared" si="4"/>
        <v>110</v>
      </c>
      <c r="BS52" s="138">
        <f t="shared" si="5"/>
        <v>30</v>
      </c>
      <c r="BT52" s="138">
        <f t="shared" si="6"/>
        <v>200</v>
      </c>
      <c r="BU52" s="55"/>
      <c r="BV52" s="8"/>
      <c r="BW52" s="46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</row>
    <row r="53" spans="1:114" ht="13.5" customHeight="1">
      <c r="A53" s="26" t="s">
        <v>247</v>
      </c>
      <c r="B53" s="27" t="s">
        <v>248</v>
      </c>
      <c r="C53" s="30" t="s">
        <v>206</v>
      </c>
      <c r="D53" s="30" t="s">
        <v>77</v>
      </c>
      <c r="E53" s="28" t="s">
        <v>78</v>
      </c>
      <c r="F53" s="25" t="s">
        <v>79</v>
      </c>
      <c r="G53" s="30" t="s">
        <v>80</v>
      </c>
      <c r="H53" s="30" t="s">
        <v>80</v>
      </c>
      <c r="I53" s="30" t="s">
        <v>100</v>
      </c>
      <c r="J53" s="58" t="s">
        <v>119</v>
      </c>
      <c r="K53" s="107">
        <v>56</v>
      </c>
      <c r="L53" s="33">
        <v>35</v>
      </c>
      <c r="M53" s="33">
        <v>17</v>
      </c>
      <c r="N53" s="33">
        <v>4</v>
      </c>
      <c r="O53" s="106">
        <f t="shared" si="18"/>
        <v>246</v>
      </c>
      <c r="P53" s="33">
        <v>151</v>
      </c>
      <c r="Q53" s="33">
        <v>79</v>
      </c>
      <c r="R53" s="33">
        <v>16</v>
      </c>
      <c r="S53" s="106">
        <f t="shared" si="12"/>
        <v>35</v>
      </c>
      <c r="T53" s="33">
        <v>0</v>
      </c>
      <c r="U53" s="33">
        <v>24</v>
      </c>
      <c r="V53" s="33">
        <v>11</v>
      </c>
      <c r="W53" s="33">
        <v>0</v>
      </c>
      <c r="X53" s="33">
        <v>0</v>
      </c>
      <c r="Y53" s="33">
        <v>0</v>
      </c>
      <c r="Z53" s="106">
        <f t="shared" si="13"/>
        <v>17</v>
      </c>
      <c r="AA53" s="33">
        <v>0</v>
      </c>
      <c r="AB53" s="33">
        <v>10</v>
      </c>
      <c r="AC53" s="33">
        <v>5</v>
      </c>
      <c r="AD53" s="33">
        <v>0</v>
      </c>
      <c r="AE53" s="33">
        <v>2</v>
      </c>
      <c r="AF53" s="33">
        <v>0</v>
      </c>
      <c r="AG53" s="106">
        <f t="shared" si="14"/>
        <v>4</v>
      </c>
      <c r="AH53" s="33">
        <v>0</v>
      </c>
      <c r="AI53" s="33">
        <v>4</v>
      </c>
      <c r="AJ53" s="33">
        <v>0</v>
      </c>
      <c r="AK53" s="33">
        <v>0</v>
      </c>
      <c r="AL53" s="33">
        <v>0</v>
      </c>
      <c r="AM53" s="33">
        <v>0</v>
      </c>
      <c r="AN53" s="120">
        <f t="shared" si="19"/>
        <v>0.375</v>
      </c>
      <c r="AO53" s="120">
        <f t="shared" si="15"/>
        <v>7.1428571428571425E-2</v>
      </c>
      <c r="AP53" s="27" t="s">
        <v>93</v>
      </c>
      <c r="AQ53" s="27" t="s">
        <v>85</v>
      </c>
      <c r="AR53" s="30" t="s">
        <v>100</v>
      </c>
      <c r="AS53" s="58" t="s">
        <v>119</v>
      </c>
      <c r="AT53" s="30" t="s">
        <v>109</v>
      </c>
      <c r="AU53" s="35" t="s">
        <v>101</v>
      </c>
      <c r="AV53" s="36">
        <v>0</v>
      </c>
      <c r="AW53" s="36">
        <v>1</v>
      </c>
      <c r="AX53" s="36">
        <v>6.26</v>
      </c>
      <c r="AY53" s="36"/>
      <c r="AZ53" s="36"/>
      <c r="BA53" s="36"/>
      <c r="BB53" s="36"/>
      <c r="BC53" s="123">
        <f t="shared" si="1"/>
        <v>7.26</v>
      </c>
      <c r="BD53" s="36"/>
      <c r="BE53" s="49"/>
      <c r="BF53" s="49"/>
      <c r="BG53" s="63"/>
      <c r="BH53" s="124">
        <f t="shared" si="2"/>
        <v>7.26</v>
      </c>
      <c r="BI53" s="45">
        <f t="shared" si="16"/>
        <v>0.12964285714285714</v>
      </c>
      <c r="BJ53" s="39" t="s">
        <v>102</v>
      </c>
      <c r="BK53" s="136">
        <v>40</v>
      </c>
      <c r="BL53" s="137">
        <v>20</v>
      </c>
      <c r="BM53" s="137">
        <v>40</v>
      </c>
      <c r="BN53" s="137">
        <v>70</v>
      </c>
      <c r="BO53" s="137">
        <v>20</v>
      </c>
      <c r="BP53" s="137">
        <v>20</v>
      </c>
      <c r="BQ53" s="138">
        <f t="shared" si="3"/>
        <v>60</v>
      </c>
      <c r="BR53" s="138">
        <f t="shared" si="4"/>
        <v>110</v>
      </c>
      <c r="BS53" s="138">
        <f t="shared" si="5"/>
        <v>40</v>
      </c>
      <c r="BT53" s="138">
        <f t="shared" si="6"/>
        <v>210</v>
      </c>
      <c r="BU53" s="55"/>
      <c r="BV53" s="8"/>
      <c r="BW53" s="46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</row>
    <row r="54" spans="1:114" ht="13.5" customHeight="1">
      <c r="A54" s="24" t="s">
        <v>249</v>
      </c>
      <c r="B54" s="28" t="s">
        <v>250</v>
      </c>
      <c r="C54" s="28" t="s">
        <v>206</v>
      </c>
      <c r="D54" s="29" t="s">
        <v>77</v>
      </c>
      <c r="E54" s="28" t="s">
        <v>78</v>
      </c>
      <c r="F54" s="24" t="s">
        <v>108</v>
      </c>
      <c r="G54" s="28" t="s">
        <v>92</v>
      </c>
      <c r="H54" s="28" t="s">
        <v>92</v>
      </c>
      <c r="I54" s="31" t="s">
        <v>86</v>
      </c>
      <c r="J54" s="47" t="s">
        <v>140</v>
      </c>
      <c r="K54" s="107">
        <v>6</v>
      </c>
      <c r="L54" s="33">
        <f>T54+U54+V54+W54+X54+Y54</f>
        <v>0</v>
      </c>
      <c r="M54" s="33">
        <v>3</v>
      </c>
      <c r="N54" s="33">
        <v>3</v>
      </c>
      <c r="O54" s="106">
        <f t="shared" si="18"/>
        <v>24</v>
      </c>
      <c r="P54" s="33">
        <v>0</v>
      </c>
      <c r="Q54" s="33">
        <v>12</v>
      </c>
      <c r="R54" s="33">
        <v>12</v>
      </c>
      <c r="S54" s="106">
        <f t="shared" si="12"/>
        <v>0</v>
      </c>
      <c r="T54" s="33">
        <v>0</v>
      </c>
      <c r="U54" s="33">
        <v>0</v>
      </c>
      <c r="V54" s="33">
        <v>0</v>
      </c>
      <c r="W54" s="33">
        <v>0</v>
      </c>
      <c r="X54" s="33">
        <v>0</v>
      </c>
      <c r="Y54" s="33">
        <v>0</v>
      </c>
      <c r="Z54" s="106">
        <f t="shared" si="13"/>
        <v>3</v>
      </c>
      <c r="AA54" s="33">
        <v>0</v>
      </c>
      <c r="AB54" s="33">
        <v>3</v>
      </c>
      <c r="AC54" s="33">
        <v>0</v>
      </c>
      <c r="AD54" s="33">
        <v>0</v>
      </c>
      <c r="AE54" s="33">
        <v>0</v>
      </c>
      <c r="AF54" s="33">
        <v>0</v>
      </c>
      <c r="AG54" s="106">
        <f t="shared" si="14"/>
        <v>3</v>
      </c>
      <c r="AH54" s="33">
        <v>0</v>
      </c>
      <c r="AI54" s="33">
        <v>3</v>
      </c>
      <c r="AJ54" s="33">
        <v>0</v>
      </c>
      <c r="AK54" s="33">
        <v>0</v>
      </c>
      <c r="AL54" s="33">
        <v>0</v>
      </c>
      <c r="AM54" s="33">
        <v>0</v>
      </c>
      <c r="AN54" s="120">
        <f t="shared" si="19"/>
        <v>1</v>
      </c>
      <c r="AO54" s="120">
        <f t="shared" si="15"/>
        <v>0.5</v>
      </c>
      <c r="AP54" s="27" t="s">
        <v>93</v>
      </c>
      <c r="AQ54" s="28" t="s">
        <v>85</v>
      </c>
      <c r="AR54" s="35" t="s">
        <v>86</v>
      </c>
      <c r="AS54" s="47" t="s">
        <v>140</v>
      </c>
      <c r="AT54" s="35" t="s">
        <v>109</v>
      </c>
      <c r="AU54" s="47" t="s">
        <v>98</v>
      </c>
      <c r="AV54" s="36">
        <v>0</v>
      </c>
      <c r="AW54" s="43"/>
      <c r="AX54" s="43"/>
      <c r="AY54" s="43">
        <v>0.62611799999999995</v>
      </c>
      <c r="AZ54" s="37"/>
      <c r="BA54" s="37"/>
      <c r="BB54" s="37"/>
      <c r="BC54" s="123">
        <f t="shared" si="1"/>
        <v>0.62611799999999995</v>
      </c>
      <c r="BD54" s="36" t="s">
        <v>111</v>
      </c>
      <c r="BE54" s="44"/>
      <c r="BF54" s="44"/>
      <c r="BG54" s="44"/>
      <c r="BH54" s="124">
        <f t="shared" si="2"/>
        <v>0.62611799999999995</v>
      </c>
      <c r="BI54" s="59">
        <f t="shared" si="16"/>
        <v>0.10435299999999999</v>
      </c>
      <c r="BJ54" s="39" t="s">
        <v>102</v>
      </c>
      <c r="BK54" s="136">
        <v>40</v>
      </c>
      <c r="BL54" s="137">
        <v>20</v>
      </c>
      <c r="BM54" s="137">
        <v>50</v>
      </c>
      <c r="BN54" s="137">
        <v>10</v>
      </c>
      <c r="BO54" s="137">
        <v>20</v>
      </c>
      <c r="BP54" s="137">
        <v>30</v>
      </c>
      <c r="BQ54" s="138">
        <f t="shared" si="3"/>
        <v>60</v>
      </c>
      <c r="BR54" s="138">
        <f t="shared" si="4"/>
        <v>60</v>
      </c>
      <c r="BS54" s="138">
        <f t="shared" si="5"/>
        <v>50</v>
      </c>
      <c r="BT54" s="138">
        <f t="shared" si="6"/>
        <v>170</v>
      </c>
      <c r="BU54" s="27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</row>
    <row r="55" spans="1:114" ht="13.5" hidden="1" customHeight="1">
      <c r="A55" s="24" t="s">
        <v>251</v>
      </c>
      <c r="B55" s="28" t="s">
        <v>252</v>
      </c>
      <c r="C55" s="28" t="s">
        <v>253</v>
      </c>
      <c r="D55" s="28" t="s">
        <v>155</v>
      </c>
      <c r="E55" s="28" t="s">
        <v>151</v>
      </c>
      <c r="F55" s="24" t="s">
        <v>79</v>
      </c>
      <c r="G55" s="28" t="s">
        <v>91</v>
      </c>
      <c r="H55" s="28" t="s">
        <v>92</v>
      </c>
      <c r="I55" s="31" t="s">
        <v>158</v>
      </c>
      <c r="J55" s="47" t="s">
        <v>119</v>
      </c>
      <c r="K55" s="113">
        <v>56</v>
      </c>
      <c r="L55" s="33">
        <v>42</v>
      </c>
      <c r="M55" s="33">
        <v>10</v>
      </c>
      <c r="N55" s="33">
        <v>4</v>
      </c>
      <c r="O55" s="106">
        <f t="shared" si="18"/>
        <v>308</v>
      </c>
      <c r="P55" s="33">
        <v>228</v>
      </c>
      <c r="Q55" s="33">
        <v>64</v>
      </c>
      <c r="R55" s="33">
        <v>16</v>
      </c>
      <c r="S55" s="106">
        <f t="shared" si="12"/>
        <v>42</v>
      </c>
      <c r="T55" s="33">
        <v>0</v>
      </c>
      <c r="U55" s="33">
        <v>4</v>
      </c>
      <c r="V55" s="33">
        <v>16</v>
      </c>
      <c r="W55" s="33">
        <v>22</v>
      </c>
      <c r="X55" s="33">
        <v>0</v>
      </c>
      <c r="Y55" s="33">
        <v>0</v>
      </c>
      <c r="Z55" s="106">
        <f t="shared" si="13"/>
        <v>10</v>
      </c>
      <c r="AA55" s="33">
        <v>0</v>
      </c>
      <c r="AB55" s="33">
        <v>4</v>
      </c>
      <c r="AC55" s="33">
        <v>0</v>
      </c>
      <c r="AD55" s="33">
        <v>0</v>
      </c>
      <c r="AE55" s="33">
        <v>6</v>
      </c>
      <c r="AF55" s="33">
        <v>0</v>
      </c>
      <c r="AG55" s="106">
        <f t="shared" si="14"/>
        <v>4</v>
      </c>
      <c r="AH55" s="33">
        <v>0</v>
      </c>
      <c r="AI55" s="33">
        <v>4</v>
      </c>
      <c r="AJ55" s="33">
        <v>0</v>
      </c>
      <c r="AK55" s="33">
        <v>0</v>
      </c>
      <c r="AL55" s="33">
        <v>0</v>
      </c>
      <c r="AM55" s="33">
        <v>0</v>
      </c>
      <c r="AN55" s="120">
        <f t="shared" si="19"/>
        <v>0.25</v>
      </c>
      <c r="AO55" s="120">
        <f t="shared" si="15"/>
        <v>7.1428571428571425E-2</v>
      </c>
      <c r="AP55" s="27" t="s">
        <v>93</v>
      </c>
      <c r="AQ55" s="28" t="s">
        <v>85</v>
      </c>
      <c r="AR55" s="35" t="s">
        <v>158</v>
      </c>
      <c r="AS55" s="47" t="s">
        <v>119</v>
      </c>
      <c r="AT55" s="47" t="s">
        <v>82</v>
      </c>
      <c r="AU55" s="47" t="s">
        <v>119</v>
      </c>
      <c r="AV55" s="36">
        <v>0</v>
      </c>
      <c r="AW55" s="43">
        <v>2.5</v>
      </c>
      <c r="AX55" s="43">
        <v>3.4839587000000001</v>
      </c>
      <c r="AY55" s="43"/>
      <c r="AZ55" s="37"/>
      <c r="BA55" s="37"/>
      <c r="BB55" s="37"/>
      <c r="BC55" s="123">
        <f t="shared" si="1"/>
        <v>5.9839587000000005</v>
      </c>
      <c r="BD55" s="36" t="s">
        <v>111</v>
      </c>
      <c r="BE55" s="44"/>
      <c r="BF55" s="44">
        <v>0.9</v>
      </c>
      <c r="BG55" s="44"/>
      <c r="BH55" s="124">
        <f t="shared" si="2"/>
        <v>6.8839587000000009</v>
      </c>
      <c r="BI55" s="59">
        <f t="shared" si="16"/>
        <v>0.12292783392857144</v>
      </c>
      <c r="BJ55" s="39" t="s">
        <v>102</v>
      </c>
      <c r="BK55" s="136">
        <v>50</v>
      </c>
      <c r="BL55" s="137">
        <v>50</v>
      </c>
      <c r="BM55" s="137">
        <v>30</v>
      </c>
      <c r="BN55" s="137">
        <v>30</v>
      </c>
      <c r="BO55" s="137">
        <v>0</v>
      </c>
      <c r="BP55" s="137">
        <v>20</v>
      </c>
      <c r="BQ55" s="138">
        <f t="shared" si="3"/>
        <v>100</v>
      </c>
      <c r="BR55" s="138">
        <f t="shared" si="4"/>
        <v>60</v>
      </c>
      <c r="BS55" s="138">
        <f t="shared" si="5"/>
        <v>20</v>
      </c>
      <c r="BT55" s="138">
        <f t="shared" si="6"/>
        <v>180</v>
      </c>
      <c r="BU55" s="27"/>
      <c r="BV55" s="8"/>
      <c r="BW55" s="46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</row>
    <row r="56" spans="1:114" ht="13.5" hidden="1" customHeight="1">
      <c r="A56" s="60" t="s">
        <v>254</v>
      </c>
      <c r="B56" s="29" t="s">
        <v>255</v>
      </c>
      <c r="C56" s="30" t="s">
        <v>253</v>
      </c>
      <c r="D56" s="62" t="s">
        <v>155</v>
      </c>
      <c r="E56" s="64" t="s">
        <v>151</v>
      </c>
      <c r="F56" s="60" t="s">
        <v>108</v>
      </c>
      <c r="G56" s="47" t="s">
        <v>92</v>
      </c>
      <c r="H56" s="47" t="s">
        <v>92</v>
      </c>
      <c r="I56" s="27" t="s">
        <v>158</v>
      </c>
      <c r="J56" s="47" t="s">
        <v>134</v>
      </c>
      <c r="K56" s="109">
        <v>19</v>
      </c>
      <c r="L56" s="24">
        <v>13</v>
      </c>
      <c r="M56" s="24">
        <v>5</v>
      </c>
      <c r="N56" s="24">
        <v>1</v>
      </c>
      <c r="O56" s="114">
        <f t="shared" si="18"/>
        <v>85</v>
      </c>
      <c r="P56" s="24">
        <v>61</v>
      </c>
      <c r="Q56" s="24">
        <v>20</v>
      </c>
      <c r="R56" s="24">
        <v>4</v>
      </c>
      <c r="S56" s="106">
        <f t="shared" si="12"/>
        <v>13</v>
      </c>
      <c r="T56" s="24">
        <v>0</v>
      </c>
      <c r="U56" s="24">
        <v>6</v>
      </c>
      <c r="V56" s="24">
        <v>5</v>
      </c>
      <c r="W56" s="24">
        <v>2</v>
      </c>
      <c r="X56" s="24">
        <v>0</v>
      </c>
      <c r="Y56" s="24">
        <v>0</v>
      </c>
      <c r="Z56" s="106">
        <f t="shared" si="13"/>
        <v>5</v>
      </c>
      <c r="AA56" s="24">
        <v>0</v>
      </c>
      <c r="AB56" s="24">
        <v>4</v>
      </c>
      <c r="AC56" s="24">
        <v>0</v>
      </c>
      <c r="AD56" s="24">
        <v>0</v>
      </c>
      <c r="AE56" s="24">
        <v>1</v>
      </c>
      <c r="AF56" s="24">
        <v>0</v>
      </c>
      <c r="AG56" s="114">
        <f t="shared" si="14"/>
        <v>1</v>
      </c>
      <c r="AH56" s="24">
        <v>0</v>
      </c>
      <c r="AI56" s="24">
        <v>1</v>
      </c>
      <c r="AJ56" s="24">
        <v>0</v>
      </c>
      <c r="AK56" s="24">
        <v>0</v>
      </c>
      <c r="AL56" s="24">
        <v>0</v>
      </c>
      <c r="AM56" s="24">
        <v>0</v>
      </c>
      <c r="AN56" s="120">
        <f t="shared" si="19"/>
        <v>0.31578947368421051</v>
      </c>
      <c r="AO56" s="120">
        <f t="shared" si="15"/>
        <v>5.2631578947368418E-2</v>
      </c>
      <c r="AP56" s="27" t="s">
        <v>93</v>
      </c>
      <c r="AQ56" s="29" t="s">
        <v>85</v>
      </c>
      <c r="AR56" s="27" t="s">
        <v>158</v>
      </c>
      <c r="AS56" s="47" t="s">
        <v>99</v>
      </c>
      <c r="AT56" s="27" t="s">
        <v>100</v>
      </c>
      <c r="AU56" s="28" t="s">
        <v>134</v>
      </c>
      <c r="AV56" s="36">
        <v>0.5</v>
      </c>
      <c r="AW56" s="43">
        <v>1.3265799599999999</v>
      </c>
      <c r="AX56" s="43"/>
      <c r="AY56" s="37"/>
      <c r="AZ56" s="37"/>
      <c r="BA56" s="37"/>
      <c r="BB56" s="37"/>
      <c r="BC56" s="123">
        <f t="shared" si="1"/>
        <v>1.8265799599999999</v>
      </c>
      <c r="BD56" s="24" t="s">
        <v>111</v>
      </c>
      <c r="BE56" s="44"/>
      <c r="BF56" s="44">
        <v>0.4</v>
      </c>
      <c r="BG56" s="30"/>
      <c r="BH56" s="124">
        <f t="shared" si="2"/>
        <v>2.22657996</v>
      </c>
      <c r="BI56" s="59">
        <f t="shared" si="16"/>
        <v>0.11718841894736842</v>
      </c>
      <c r="BJ56" s="39" t="s">
        <v>102</v>
      </c>
      <c r="BK56" s="136">
        <v>50</v>
      </c>
      <c r="BL56" s="137">
        <v>50</v>
      </c>
      <c r="BM56" s="137">
        <v>50</v>
      </c>
      <c r="BN56" s="137">
        <v>30</v>
      </c>
      <c r="BO56" s="137">
        <v>20</v>
      </c>
      <c r="BP56" s="137">
        <v>20</v>
      </c>
      <c r="BQ56" s="138">
        <f t="shared" si="3"/>
        <v>100</v>
      </c>
      <c r="BR56" s="138">
        <f t="shared" si="4"/>
        <v>80</v>
      </c>
      <c r="BS56" s="138">
        <f t="shared" si="5"/>
        <v>40</v>
      </c>
      <c r="BT56" s="138">
        <f t="shared" si="6"/>
        <v>220</v>
      </c>
      <c r="BU56" s="27"/>
      <c r="BV56" s="8"/>
      <c r="BW56" s="46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</row>
    <row r="57" spans="1:114" ht="13.5" hidden="1" customHeight="1">
      <c r="A57" s="25" t="s">
        <v>256</v>
      </c>
      <c r="B57" s="29" t="s">
        <v>257</v>
      </c>
      <c r="C57" s="29" t="s">
        <v>258</v>
      </c>
      <c r="D57" s="29" t="s">
        <v>106</v>
      </c>
      <c r="E57" s="28" t="s">
        <v>107</v>
      </c>
      <c r="F57" s="25" t="s">
        <v>79</v>
      </c>
      <c r="G57" s="27" t="s">
        <v>80</v>
      </c>
      <c r="H57" s="27" t="s">
        <v>80</v>
      </c>
      <c r="I57" s="31" t="s">
        <v>86</v>
      </c>
      <c r="J57" s="28" t="s">
        <v>140</v>
      </c>
      <c r="K57" s="112">
        <v>10</v>
      </c>
      <c r="L57" s="33">
        <v>8</v>
      </c>
      <c r="M57" s="33">
        <v>2</v>
      </c>
      <c r="N57" s="33">
        <v>0</v>
      </c>
      <c r="O57" s="106">
        <f t="shared" si="18"/>
        <v>45</v>
      </c>
      <c r="P57" s="33">
        <v>37</v>
      </c>
      <c r="Q57" s="33">
        <v>8</v>
      </c>
      <c r="R57" s="33">
        <v>0</v>
      </c>
      <c r="S57" s="106">
        <f t="shared" si="12"/>
        <v>8</v>
      </c>
      <c r="T57" s="33">
        <v>0</v>
      </c>
      <c r="U57" s="33">
        <v>3</v>
      </c>
      <c r="V57" s="33">
        <v>5</v>
      </c>
      <c r="W57" s="33">
        <v>0</v>
      </c>
      <c r="X57" s="33">
        <v>0</v>
      </c>
      <c r="Y57" s="33">
        <v>0</v>
      </c>
      <c r="Z57" s="106">
        <f t="shared" si="13"/>
        <v>2</v>
      </c>
      <c r="AA57" s="33">
        <v>0</v>
      </c>
      <c r="AB57" s="33">
        <v>2</v>
      </c>
      <c r="AC57" s="33">
        <v>0</v>
      </c>
      <c r="AD57" s="33">
        <v>0</v>
      </c>
      <c r="AE57" s="33">
        <v>0</v>
      </c>
      <c r="AF57" s="33">
        <v>0</v>
      </c>
      <c r="AG57" s="106">
        <f t="shared" si="14"/>
        <v>0</v>
      </c>
      <c r="AH57" s="33">
        <v>0</v>
      </c>
      <c r="AI57" s="33">
        <v>0</v>
      </c>
      <c r="AJ57" s="33">
        <v>0</v>
      </c>
      <c r="AK57" s="33">
        <v>0</v>
      </c>
      <c r="AL57" s="33">
        <v>0</v>
      </c>
      <c r="AM57" s="33">
        <v>0</v>
      </c>
      <c r="AN57" s="120">
        <f t="shared" si="19"/>
        <v>0.2</v>
      </c>
      <c r="AO57" s="120">
        <f t="shared" si="15"/>
        <v>0</v>
      </c>
      <c r="AP57" s="27" t="s">
        <v>93</v>
      </c>
      <c r="AQ57" s="27" t="s">
        <v>85</v>
      </c>
      <c r="AR57" s="35" t="s">
        <v>86</v>
      </c>
      <c r="AS57" s="27" t="s">
        <v>121</v>
      </c>
      <c r="AT57" s="35" t="s">
        <v>86</v>
      </c>
      <c r="AU57" s="27" t="s">
        <v>134</v>
      </c>
      <c r="AV57" s="36">
        <v>0</v>
      </c>
      <c r="AW57" s="36"/>
      <c r="AX57" s="36"/>
      <c r="AY57" s="36">
        <v>0.58799999999999997</v>
      </c>
      <c r="AZ57" s="36">
        <v>0.58799999999999997</v>
      </c>
      <c r="BA57" s="37"/>
      <c r="BB57" s="37"/>
      <c r="BC57" s="123">
        <f t="shared" si="1"/>
        <v>1.1759999999999999</v>
      </c>
      <c r="BD57" s="36"/>
      <c r="BE57" s="49"/>
      <c r="BF57" s="49"/>
      <c r="BG57" s="49"/>
      <c r="BH57" s="124">
        <f t="shared" si="2"/>
        <v>1.1759999999999999</v>
      </c>
      <c r="BI57" s="45">
        <f t="shared" si="16"/>
        <v>0.1176</v>
      </c>
      <c r="BJ57" s="39" t="s">
        <v>88</v>
      </c>
      <c r="BK57" s="136">
        <v>30</v>
      </c>
      <c r="BL57" s="137">
        <v>35</v>
      </c>
      <c r="BM57" s="137">
        <v>10</v>
      </c>
      <c r="BN57" s="137">
        <v>10</v>
      </c>
      <c r="BO57" s="137">
        <v>0</v>
      </c>
      <c r="BP57" s="137">
        <v>10</v>
      </c>
      <c r="BQ57" s="138">
        <f t="shared" si="3"/>
        <v>65</v>
      </c>
      <c r="BR57" s="138">
        <f t="shared" si="4"/>
        <v>20</v>
      </c>
      <c r="BS57" s="138">
        <f t="shared" si="5"/>
        <v>10</v>
      </c>
      <c r="BT57" s="138">
        <f t="shared" si="6"/>
        <v>95</v>
      </c>
      <c r="BU57" s="27"/>
      <c r="BV57" s="8"/>
      <c r="BW57" s="46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</row>
    <row r="58" spans="1:114" ht="13.5" hidden="1" customHeight="1">
      <c r="A58" s="25" t="s">
        <v>259</v>
      </c>
      <c r="B58" s="58" t="s">
        <v>260</v>
      </c>
      <c r="C58" s="29" t="s">
        <v>261</v>
      </c>
      <c r="D58" s="29" t="s">
        <v>261</v>
      </c>
      <c r="E58" s="28"/>
      <c r="F58" s="25" t="s">
        <v>108</v>
      </c>
      <c r="G58" s="27" t="s">
        <v>92</v>
      </c>
      <c r="H58" s="27" t="s">
        <v>92</v>
      </c>
      <c r="I58" s="56" t="s">
        <v>100</v>
      </c>
      <c r="J58" s="28" t="s">
        <v>87</v>
      </c>
      <c r="K58" s="112">
        <v>50</v>
      </c>
      <c r="L58" s="33">
        <v>50</v>
      </c>
      <c r="M58" s="33">
        <v>0</v>
      </c>
      <c r="N58" s="33">
        <v>0</v>
      </c>
      <c r="O58" s="106">
        <f t="shared" si="18"/>
        <v>200</v>
      </c>
      <c r="P58" s="24">
        <v>200</v>
      </c>
      <c r="Q58" s="24">
        <v>0</v>
      </c>
      <c r="R58" s="24">
        <v>0</v>
      </c>
      <c r="S58" s="106">
        <v>50</v>
      </c>
      <c r="T58" s="24">
        <v>0</v>
      </c>
      <c r="U58" s="24">
        <v>0</v>
      </c>
      <c r="V58" s="24">
        <v>50</v>
      </c>
      <c r="W58" s="24">
        <v>0</v>
      </c>
      <c r="X58" s="24">
        <v>0</v>
      </c>
      <c r="Y58" s="24">
        <v>0</v>
      </c>
      <c r="Z58" s="106">
        <f t="shared" si="13"/>
        <v>0</v>
      </c>
      <c r="AA58" s="24">
        <v>0</v>
      </c>
      <c r="AB58" s="24">
        <v>0</v>
      </c>
      <c r="AC58" s="24">
        <v>0</v>
      </c>
      <c r="AD58" s="24">
        <v>0</v>
      </c>
      <c r="AE58" s="24">
        <v>0</v>
      </c>
      <c r="AF58" s="24">
        <v>0</v>
      </c>
      <c r="AG58" s="106">
        <f t="shared" si="14"/>
        <v>0</v>
      </c>
      <c r="AH58" s="33">
        <v>0</v>
      </c>
      <c r="AI58" s="33">
        <v>0</v>
      </c>
      <c r="AJ58" s="33">
        <v>0</v>
      </c>
      <c r="AK58" s="33">
        <v>0</v>
      </c>
      <c r="AL58" s="33">
        <v>0</v>
      </c>
      <c r="AM58" s="33">
        <v>0</v>
      </c>
      <c r="AN58" s="120">
        <f>(Z58+AG58)/K58</f>
        <v>0</v>
      </c>
      <c r="AO58" s="120">
        <f t="shared" si="15"/>
        <v>0</v>
      </c>
      <c r="AP58" s="27" t="s">
        <v>93</v>
      </c>
      <c r="AQ58" s="27" t="s">
        <v>262</v>
      </c>
      <c r="AR58" s="27" t="s">
        <v>100</v>
      </c>
      <c r="AS58" s="27" t="s">
        <v>87</v>
      </c>
      <c r="AT58" s="27" t="s">
        <v>100</v>
      </c>
      <c r="AU58" s="27" t="s">
        <v>119</v>
      </c>
      <c r="AV58" s="36">
        <v>0</v>
      </c>
      <c r="AW58" s="43">
        <v>2.5</v>
      </c>
      <c r="AX58" s="37"/>
      <c r="AY58" s="37"/>
      <c r="AZ58" s="37"/>
      <c r="BA58" s="37"/>
      <c r="BB58" s="37"/>
      <c r="BC58" s="123">
        <f t="shared" si="1"/>
        <v>2.5</v>
      </c>
      <c r="BD58" s="36"/>
      <c r="BE58" s="49"/>
      <c r="BF58" s="49"/>
      <c r="BG58" s="49"/>
      <c r="BH58" s="124">
        <f t="shared" si="2"/>
        <v>2.5</v>
      </c>
      <c r="BI58" s="45">
        <f t="shared" si="16"/>
        <v>0.05</v>
      </c>
      <c r="BJ58" s="39" t="s">
        <v>102</v>
      </c>
      <c r="BK58" s="147">
        <v>0</v>
      </c>
      <c r="BL58" s="148">
        <v>0</v>
      </c>
      <c r="BM58" s="148">
        <v>0</v>
      </c>
      <c r="BN58" s="148">
        <v>0</v>
      </c>
      <c r="BO58" s="148">
        <v>0</v>
      </c>
      <c r="BP58" s="148">
        <v>0</v>
      </c>
      <c r="BQ58" s="149">
        <f t="shared" si="3"/>
        <v>0</v>
      </c>
      <c r="BR58" s="149">
        <f t="shared" si="4"/>
        <v>0</v>
      </c>
      <c r="BS58" s="149">
        <f t="shared" si="5"/>
        <v>0</v>
      </c>
      <c r="BT58" s="149">
        <f t="shared" si="6"/>
        <v>0</v>
      </c>
      <c r="BU58" s="27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</row>
    <row r="59" spans="1:114" ht="13.5" hidden="1" customHeight="1">
      <c r="A59" s="26" t="s">
        <v>263</v>
      </c>
      <c r="B59" s="58" t="s">
        <v>264</v>
      </c>
      <c r="C59" s="29" t="s">
        <v>261</v>
      </c>
      <c r="D59" s="28" t="s">
        <v>261</v>
      </c>
      <c r="E59" s="28"/>
      <c r="F59" s="25" t="s">
        <v>108</v>
      </c>
      <c r="G59" s="27" t="s">
        <v>92</v>
      </c>
      <c r="H59" s="27" t="s">
        <v>92</v>
      </c>
      <c r="I59" s="56" t="s">
        <v>82</v>
      </c>
      <c r="J59" s="47" t="s">
        <v>87</v>
      </c>
      <c r="K59" s="112">
        <v>50</v>
      </c>
      <c r="L59" s="33">
        <v>50</v>
      </c>
      <c r="M59" s="33">
        <v>0</v>
      </c>
      <c r="N59" s="33">
        <v>0</v>
      </c>
      <c r="O59" s="106">
        <f t="shared" si="18"/>
        <v>200</v>
      </c>
      <c r="P59" s="24">
        <v>200</v>
      </c>
      <c r="Q59" s="24">
        <v>0</v>
      </c>
      <c r="R59" s="24">
        <v>0</v>
      </c>
      <c r="S59" s="106">
        <v>50</v>
      </c>
      <c r="T59" s="24">
        <v>0</v>
      </c>
      <c r="U59" s="24">
        <v>0</v>
      </c>
      <c r="V59" s="24">
        <v>50</v>
      </c>
      <c r="W59" s="24">
        <v>0</v>
      </c>
      <c r="X59" s="24">
        <v>0</v>
      </c>
      <c r="Y59" s="24">
        <v>0</v>
      </c>
      <c r="Z59" s="106">
        <f t="shared" si="13"/>
        <v>0</v>
      </c>
      <c r="AA59" s="24">
        <v>0</v>
      </c>
      <c r="AB59" s="24">
        <v>0</v>
      </c>
      <c r="AC59" s="24">
        <v>0</v>
      </c>
      <c r="AD59" s="24">
        <v>0</v>
      </c>
      <c r="AE59" s="24">
        <v>0</v>
      </c>
      <c r="AF59" s="24">
        <v>0</v>
      </c>
      <c r="AG59" s="106">
        <f t="shared" si="14"/>
        <v>0</v>
      </c>
      <c r="AH59" s="33">
        <v>0</v>
      </c>
      <c r="AI59" s="33">
        <v>0</v>
      </c>
      <c r="AJ59" s="33">
        <v>0</v>
      </c>
      <c r="AK59" s="33">
        <v>0</v>
      </c>
      <c r="AL59" s="33">
        <v>0</v>
      </c>
      <c r="AM59" s="33">
        <v>0</v>
      </c>
      <c r="AN59" s="120">
        <f>(Z59+AG59)/K59</f>
        <v>0</v>
      </c>
      <c r="AO59" s="120">
        <f t="shared" si="15"/>
        <v>0</v>
      </c>
      <c r="AP59" s="27" t="s">
        <v>93</v>
      </c>
      <c r="AQ59" s="27" t="s">
        <v>262</v>
      </c>
      <c r="AR59" s="27" t="s">
        <v>82</v>
      </c>
      <c r="AS59" s="35" t="s">
        <v>87</v>
      </c>
      <c r="AT59" s="27" t="s">
        <v>82</v>
      </c>
      <c r="AU59" s="27" t="s">
        <v>119</v>
      </c>
      <c r="AV59" s="36">
        <v>0</v>
      </c>
      <c r="AW59" s="43"/>
      <c r="AX59" s="43">
        <v>2.5</v>
      </c>
      <c r="AY59" s="43"/>
      <c r="AZ59" s="37"/>
      <c r="BA59" s="37"/>
      <c r="BB59" s="37"/>
      <c r="BC59" s="123">
        <f t="shared" si="1"/>
        <v>2.5</v>
      </c>
      <c r="BD59" s="36"/>
      <c r="BE59" s="44"/>
      <c r="BF59" s="44"/>
      <c r="BG59" s="44"/>
      <c r="BH59" s="124">
        <f t="shared" si="2"/>
        <v>2.5</v>
      </c>
      <c r="BI59" s="45">
        <f t="shared" si="16"/>
        <v>0.05</v>
      </c>
      <c r="BJ59" s="39" t="s">
        <v>102</v>
      </c>
      <c r="BK59" s="147">
        <v>0</v>
      </c>
      <c r="BL59" s="148">
        <v>0</v>
      </c>
      <c r="BM59" s="148">
        <v>0</v>
      </c>
      <c r="BN59" s="148">
        <v>0</v>
      </c>
      <c r="BO59" s="148">
        <v>0</v>
      </c>
      <c r="BP59" s="148">
        <v>0</v>
      </c>
      <c r="BQ59" s="149">
        <f t="shared" si="3"/>
        <v>0</v>
      </c>
      <c r="BR59" s="149">
        <f t="shared" si="4"/>
        <v>0</v>
      </c>
      <c r="BS59" s="149">
        <f t="shared" si="5"/>
        <v>0</v>
      </c>
      <c r="BT59" s="149">
        <f t="shared" si="6"/>
        <v>0</v>
      </c>
      <c r="BU59" s="27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</row>
    <row r="60" spans="1:114" ht="13.5" hidden="1" customHeight="1">
      <c r="A60" s="26" t="s">
        <v>265</v>
      </c>
      <c r="B60" s="58" t="s">
        <v>266</v>
      </c>
      <c r="C60" s="29" t="s">
        <v>261</v>
      </c>
      <c r="D60" s="29" t="s">
        <v>261</v>
      </c>
      <c r="E60" s="28"/>
      <c r="F60" s="25" t="s">
        <v>108</v>
      </c>
      <c r="G60" s="27" t="s">
        <v>92</v>
      </c>
      <c r="H60" s="27" t="s">
        <v>92</v>
      </c>
      <c r="I60" s="31" t="s">
        <v>86</v>
      </c>
      <c r="J60" s="47" t="s">
        <v>87</v>
      </c>
      <c r="K60" s="112">
        <v>50</v>
      </c>
      <c r="L60" s="33">
        <v>50</v>
      </c>
      <c r="M60" s="33">
        <v>0</v>
      </c>
      <c r="N60" s="33">
        <v>0</v>
      </c>
      <c r="O60" s="106">
        <f t="shared" si="18"/>
        <v>200</v>
      </c>
      <c r="P60" s="33">
        <v>200</v>
      </c>
      <c r="Q60" s="33">
        <v>0</v>
      </c>
      <c r="R60" s="33">
        <v>0</v>
      </c>
      <c r="S60" s="106">
        <v>50</v>
      </c>
      <c r="T60" s="33">
        <v>0</v>
      </c>
      <c r="U60" s="33">
        <v>0</v>
      </c>
      <c r="V60" s="33">
        <v>50</v>
      </c>
      <c r="W60" s="33">
        <v>0</v>
      </c>
      <c r="X60" s="33">
        <v>0</v>
      </c>
      <c r="Y60" s="33">
        <v>0</v>
      </c>
      <c r="Z60" s="106">
        <v>0</v>
      </c>
      <c r="AA60" s="33">
        <v>0</v>
      </c>
      <c r="AB60" s="33">
        <v>0</v>
      </c>
      <c r="AC60" s="33">
        <v>0</v>
      </c>
      <c r="AD60" s="33">
        <v>0</v>
      </c>
      <c r="AE60" s="33">
        <v>0</v>
      </c>
      <c r="AF60" s="33">
        <v>0</v>
      </c>
      <c r="AG60" s="106">
        <v>0</v>
      </c>
      <c r="AH60" s="33">
        <v>0</v>
      </c>
      <c r="AI60" s="33">
        <v>0</v>
      </c>
      <c r="AJ60" s="33">
        <v>0</v>
      </c>
      <c r="AK60" s="33">
        <v>0</v>
      </c>
      <c r="AL60" s="33">
        <v>0</v>
      </c>
      <c r="AM60" s="33">
        <v>0</v>
      </c>
      <c r="AN60" s="120">
        <v>0</v>
      </c>
      <c r="AO60" s="120">
        <v>0</v>
      </c>
      <c r="AP60" s="27" t="s">
        <v>93</v>
      </c>
      <c r="AQ60" s="27" t="s">
        <v>262</v>
      </c>
      <c r="AR60" s="35" t="s">
        <v>86</v>
      </c>
      <c r="AS60" s="35" t="s">
        <v>87</v>
      </c>
      <c r="AT60" s="27" t="s">
        <v>86</v>
      </c>
      <c r="AU60" s="35" t="s">
        <v>119</v>
      </c>
      <c r="AV60" s="36">
        <v>0</v>
      </c>
      <c r="AW60" s="37"/>
      <c r="AX60" s="37"/>
      <c r="AY60" s="36">
        <v>2.5</v>
      </c>
      <c r="AZ60" s="37"/>
      <c r="BA60" s="37"/>
      <c r="BB60" s="37"/>
      <c r="BC60" s="123">
        <f t="shared" si="1"/>
        <v>2.5</v>
      </c>
      <c r="BD60" s="36"/>
      <c r="BE60" s="49"/>
      <c r="BF60" s="49"/>
      <c r="BG60" s="49"/>
      <c r="BH60" s="124">
        <f t="shared" si="2"/>
        <v>2.5</v>
      </c>
      <c r="BI60" s="45">
        <f t="shared" si="16"/>
        <v>0.05</v>
      </c>
      <c r="BJ60" s="39" t="s">
        <v>102</v>
      </c>
      <c r="BK60" s="147">
        <v>0</v>
      </c>
      <c r="BL60" s="148">
        <v>0</v>
      </c>
      <c r="BM60" s="148">
        <v>0</v>
      </c>
      <c r="BN60" s="148">
        <v>0</v>
      </c>
      <c r="BO60" s="148">
        <v>0</v>
      </c>
      <c r="BP60" s="148">
        <v>0</v>
      </c>
      <c r="BQ60" s="149">
        <f t="shared" si="3"/>
        <v>0</v>
      </c>
      <c r="BR60" s="149">
        <f t="shared" si="4"/>
        <v>0</v>
      </c>
      <c r="BS60" s="149">
        <f t="shared" si="5"/>
        <v>0</v>
      </c>
      <c r="BT60" s="149">
        <f t="shared" si="6"/>
        <v>0</v>
      </c>
      <c r="BU60" s="27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</row>
    <row r="61" spans="1:114" ht="13.5" hidden="1" customHeight="1">
      <c r="A61" s="26" t="s">
        <v>267</v>
      </c>
      <c r="B61" s="58" t="s">
        <v>268</v>
      </c>
      <c r="C61" s="29" t="s">
        <v>261</v>
      </c>
      <c r="D61" s="29" t="s">
        <v>261</v>
      </c>
      <c r="E61" s="28"/>
      <c r="F61" s="25" t="s">
        <v>108</v>
      </c>
      <c r="G61" s="27" t="s">
        <v>92</v>
      </c>
      <c r="H61" s="27" t="s">
        <v>92</v>
      </c>
      <c r="I61" s="31" t="s">
        <v>109</v>
      </c>
      <c r="J61" s="47" t="s">
        <v>87</v>
      </c>
      <c r="K61" s="112">
        <v>50</v>
      </c>
      <c r="L61" s="33">
        <v>50</v>
      </c>
      <c r="M61" s="33">
        <v>0</v>
      </c>
      <c r="N61" s="33">
        <v>0</v>
      </c>
      <c r="O61" s="106">
        <f t="shared" si="18"/>
        <v>200</v>
      </c>
      <c r="P61" s="33">
        <v>200</v>
      </c>
      <c r="Q61" s="33">
        <v>0</v>
      </c>
      <c r="R61" s="33">
        <v>0</v>
      </c>
      <c r="S61" s="106">
        <v>50</v>
      </c>
      <c r="T61" s="33">
        <v>0</v>
      </c>
      <c r="U61" s="33">
        <v>0</v>
      </c>
      <c r="V61" s="33">
        <v>50</v>
      </c>
      <c r="W61" s="33">
        <v>0</v>
      </c>
      <c r="X61" s="33">
        <v>0</v>
      </c>
      <c r="Y61" s="33">
        <v>0</v>
      </c>
      <c r="Z61" s="106">
        <v>0</v>
      </c>
      <c r="AA61" s="33">
        <v>0</v>
      </c>
      <c r="AB61" s="33">
        <v>0</v>
      </c>
      <c r="AC61" s="33">
        <v>0</v>
      </c>
      <c r="AD61" s="33">
        <v>0</v>
      </c>
      <c r="AE61" s="33">
        <v>0</v>
      </c>
      <c r="AF61" s="33">
        <v>0</v>
      </c>
      <c r="AG61" s="106">
        <v>0</v>
      </c>
      <c r="AH61" s="33">
        <v>0</v>
      </c>
      <c r="AI61" s="33">
        <v>0</v>
      </c>
      <c r="AJ61" s="33">
        <v>0</v>
      </c>
      <c r="AK61" s="33">
        <v>0</v>
      </c>
      <c r="AL61" s="33">
        <v>0</v>
      </c>
      <c r="AM61" s="33">
        <v>0</v>
      </c>
      <c r="AN61" s="120">
        <v>0</v>
      </c>
      <c r="AO61" s="120">
        <v>0</v>
      </c>
      <c r="AP61" s="27" t="s">
        <v>93</v>
      </c>
      <c r="AQ61" s="27" t="s">
        <v>262</v>
      </c>
      <c r="AR61" s="35" t="s">
        <v>109</v>
      </c>
      <c r="AS61" s="35" t="s">
        <v>87</v>
      </c>
      <c r="AT61" s="27" t="s">
        <v>109</v>
      </c>
      <c r="AU61" s="35" t="s">
        <v>119</v>
      </c>
      <c r="AV61" s="36">
        <v>0</v>
      </c>
      <c r="AW61" s="37"/>
      <c r="AX61" s="37"/>
      <c r="AY61" s="36"/>
      <c r="AZ61" s="36">
        <v>2.5</v>
      </c>
      <c r="BA61" s="37"/>
      <c r="BB61" s="37"/>
      <c r="BC61" s="123">
        <f t="shared" si="1"/>
        <v>2.5</v>
      </c>
      <c r="BD61" s="36"/>
      <c r="BE61" s="49"/>
      <c r="BF61" s="49"/>
      <c r="BG61" s="49"/>
      <c r="BH61" s="124">
        <f t="shared" si="2"/>
        <v>2.5</v>
      </c>
      <c r="BI61" s="45">
        <f t="shared" si="16"/>
        <v>0.05</v>
      </c>
      <c r="BJ61" s="39" t="s">
        <v>102</v>
      </c>
      <c r="BK61" s="147">
        <v>0</v>
      </c>
      <c r="BL61" s="148">
        <v>0</v>
      </c>
      <c r="BM61" s="148">
        <v>0</v>
      </c>
      <c r="BN61" s="148">
        <v>0</v>
      </c>
      <c r="BO61" s="148">
        <v>0</v>
      </c>
      <c r="BP61" s="148">
        <v>0</v>
      </c>
      <c r="BQ61" s="149">
        <f t="shared" si="3"/>
        <v>0</v>
      </c>
      <c r="BR61" s="149">
        <f t="shared" si="4"/>
        <v>0</v>
      </c>
      <c r="BS61" s="149">
        <f t="shared" si="5"/>
        <v>0</v>
      </c>
      <c r="BT61" s="149">
        <f t="shared" si="6"/>
        <v>0</v>
      </c>
      <c r="BU61" s="27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</row>
    <row r="62" spans="1:114" ht="13.5" hidden="1" customHeight="1">
      <c r="A62" s="26" t="s">
        <v>269</v>
      </c>
      <c r="B62" s="58" t="s">
        <v>270</v>
      </c>
      <c r="C62" s="29" t="s">
        <v>261</v>
      </c>
      <c r="D62" s="29" t="s">
        <v>261</v>
      </c>
      <c r="E62" s="28"/>
      <c r="F62" s="25" t="s">
        <v>108</v>
      </c>
      <c r="G62" s="27" t="s">
        <v>92</v>
      </c>
      <c r="H62" s="27" t="s">
        <v>92</v>
      </c>
      <c r="I62" s="31" t="s">
        <v>94</v>
      </c>
      <c r="J62" s="47" t="s">
        <v>87</v>
      </c>
      <c r="K62" s="112">
        <v>50</v>
      </c>
      <c r="L62" s="33">
        <v>50</v>
      </c>
      <c r="M62" s="33">
        <v>0</v>
      </c>
      <c r="N62" s="33">
        <v>0</v>
      </c>
      <c r="O62" s="106">
        <f t="shared" si="18"/>
        <v>200</v>
      </c>
      <c r="P62" s="33">
        <v>200</v>
      </c>
      <c r="Q62" s="33">
        <v>0</v>
      </c>
      <c r="R62" s="33">
        <v>0</v>
      </c>
      <c r="S62" s="106">
        <v>50</v>
      </c>
      <c r="T62" s="33">
        <v>0</v>
      </c>
      <c r="U62" s="33">
        <v>0</v>
      </c>
      <c r="V62" s="33">
        <v>50</v>
      </c>
      <c r="W62" s="33">
        <v>0</v>
      </c>
      <c r="X62" s="33">
        <v>0</v>
      </c>
      <c r="Y62" s="33">
        <v>0</v>
      </c>
      <c r="Z62" s="106">
        <v>0</v>
      </c>
      <c r="AA62" s="33">
        <v>0</v>
      </c>
      <c r="AB62" s="33">
        <v>0</v>
      </c>
      <c r="AC62" s="33">
        <v>0</v>
      </c>
      <c r="AD62" s="33">
        <v>0</v>
      </c>
      <c r="AE62" s="33">
        <v>0</v>
      </c>
      <c r="AF62" s="33">
        <v>0</v>
      </c>
      <c r="AG62" s="106">
        <v>0</v>
      </c>
      <c r="AH62" s="33">
        <v>0</v>
      </c>
      <c r="AI62" s="33">
        <v>0</v>
      </c>
      <c r="AJ62" s="33">
        <v>0</v>
      </c>
      <c r="AK62" s="33">
        <v>0</v>
      </c>
      <c r="AL62" s="33">
        <v>0</v>
      </c>
      <c r="AM62" s="33">
        <v>0</v>
      </c>
      <c r="AN62" s="120">
        <v>0</v>
      </c>
      <c r="AO62" s="120">
        <v>0</v>
      </c>
      <c r="AP62" s="27" t="s">
        <v>93</v>
      </c>
      <c r="AQ62" s="27" t="s">
        <v>262</v>
      </c>
      <c r="AR62" s="35" t="s">
        <v>94</v>
      </c>
      <c r="AS62" s="35" t="s">
        <v>87</v>
      </c>
      <c r="AT62" s="27" t="s">
        <v>94</v>
      </c>
      <c r="AU62" s="35" t="s">
        <v>119</v>
      </c>
      <c r="AV62" s="36">
        <v>0</v>
      </c>
      <c r="AW62" s="37"/>
      <c r="AX62" s="37"/>
      <c r="AY62" s="36"/>
      <c r="AZ62" s="36"/>
      <c r="BA62" s="36">
        <v>2.5</v>
      </c>
      <c r="BB62" s="36"/>
      <c r="BC62" s="123">
        <f t="shared" si="1"/>
        <v>2.5</v>
      </c>
      <c r="BD62" s="36"/>
      <c r="BE62" s="49"/>
      <c r="BF62" s="49"/>
      <c r="BG62" s="49"/>
      <c r="BH62" s="124">
        <f t="shared" si="2"/>
        <v>2.5</v>
      </c>
      <c r="BI62" s="45">
        <f t="shared" si="16"/>
        <v>0.05</v>
      </c>
      <c r="BJ62" s="39" t="s">
        <v>102</v>
      </c>
      <c r="BK62" s="147">
        <v>0</v>
      </c>
      <c r="BL62" s="148">
        <v>0</v>
      </c>
      <c r="BM62" s="148">
        <v>0</v>
      </c>
      <c r="BN62" s="148">
        <v>0</v>
      </c>
      <c r="BO62" s="148">
        <v>0</v>
      </c>
      <c r="BP62" s="148">
        <v>0</v>
      </c>
      <c r="BQ62" s="149">
        <f t="shared" si="3"/>
        <v>0</v>
      </c>
      <c r="BR62" s="149">
        <f t="shared" si="4"/>
        <v>0</v>
      </c>
      <c r="BS62" s="149">
        <f t="shared" si="5"/>
        <v>0</v>
      </c>
      <c r="BT62" s="149">
        <f t="shared" si="6"/>
        <v>0</v>
      </c>
      <c r="BU62" s="27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</row>
    <row r="63" spans="1:114" ht="13.5" hidden="1" customHeight="1">
      <c r="A63" s="24" t="s">
        <v>271</v>
      </c>
      <c r="B63" s="30" t="s">
        <v>272</v>
      </c>
      <c r="C63" s="30" t="s">
        <v>273</v>
      </c>
      <c r="D63" s="29" t="s">
        <v>274</v>
      </c>
      <c r="E63" s="47" t="s">
        <v>275</v>
      </c>
      <c r="F63" s="24" t="s">
        <v>108</v>
      </c>
      <c r="G63" s="47" t="s">
        <v>91</v>
      </c>
      <c r="H63" s="47" t="s">
        <v>92</v>
      </c>
      <c r="I63" s="31" t="s">
        <v>100</v>
      </c>
      <c r="J63" s="28" t="s">
        <v>83</v>
      </c>
      <c r="K63" s="107">
        <v>22</v>
      </c>
      <c r="L63" s="24">
        <v>0</v>
      </c>
      <c r="M63" s="24">
        <v>20</v>
      </c>
      <c r="N63" s="24">
        <v>2</v>
      </c>
      <c r="O63" s="106">
        <f t="shared" si="18"/>
        <v>88</v>
      </c>
      <c r="P63" s="24">
        <v>0</v>
      </c>
      <c r="Q63" s="24">
        <v>80</v>
      </c>
      <c r="R63" s="24">
        <v>8</v>
      </c>
      <c r="S63" s="109">
        <v>0</v>
      </c>
      <c r="T63" s="24">
        <v>0</v>
      </c>
      <c r="U63" s="24">
        <v>0</v>
      </c>
      <c r="V63" s="24">
        <v>0</v>
      </c>
      <c r="W63" s="24">
        <v>0</v>
      </c>
      <c r="X63" s="24">
        <v>0</v>
      </c>
      <c r="Y63" s="24">
        <v>0</v>
      </c>
      <c r="Z63" s="109">
        <v>20</v>
      </c>
      <c r="AA63" s="24">
        <v>0</v>
      </c>
      <c r="AB63" s="24">
        <v>20</v>
      </c>
      <c r="AC63" s="24">
        <v>0</v>
      </c>
      <c r="AD63" s="24">
        <v>0</v>
      </c>
      <c r="AE63" s="24">
        <v>0</v>
      </c>
      <c r="AF63" s="24">
        <v>0</v>
      </c>
      <c r="AG63" s="109">
        <v>2</v>
      </c>
      <c r="AH63" s="24">
        <v>0</v>
      </c>
      <c r="AI63" s="24">
        <v>2</v>
      </c>
      <c r="AJ63" s="24">
        <v>0</v>
      </c>
      <c r="AK63" s="24">
        <v>0</v>
      </c>
      <c r="AL63" s="24">
        <v>0</v>
      </c>
      <c r="AM63" s="24">
        <v>0</v>
      </c>
      <c r="AN63" s="120">
        <f>(M63+N63)/K63</f>
        <v>1</v>
      </c>
      <c r="AO63" s="120">
        <f t="shared" ref="AO63:AO71" si="20">N63/K63</f>
        <v>9.0909090909090912E-2</v>
      </c>
      <c r="AP63" s="27" t="s">
        <v>93</v>
      </c>
      <c r="AQ63" s="27" t="s">
        <v>85</v>
      </c>
      <c r="AR63" s="31" t="s">
        <v>100</v>
      </c>
      <c r="AS63" s="28" t="s">
        <v>83</v>
      </c>
      <c r="AT63" s="35" t="s">
        <v>86</v>
      </c>
      <c r="AU63" s="28" t="s">
        <v>101</v>
      </c>
      <c r="AV63" s="36">
        <v>0</v>
      </c>
      <c r="AW63" s="36">
        <v>1.295766</v>
      </c>
      <c r="AX63" s="43">
        <v>1</v>
      </c>
      <c r="AY63" s="43"/>
      <c r="AZ63" s="37"/>
      <c r="BA63" s="37"/>
      <c r="BB63" s="36"/>
      <c r="BC63" s="123">
        <f t="shared" si="1"/>
        <v>2.295766</v>
      </c>
      <c r="BD63" s="24" t="s">
        <v>111</v>
      </c>
      <c r="BE63" s="30"/>
      <c r="BF63" s="30"/>
      <c r="BG63" s="67"/>
      <c r="BH63" s="124">
        <f t="shared" si="2"/>
        <v>2.295766</v>
      </c>
      <c r="BI63" s="45">
        <f t="shared" si="16"/>
        <v>0.104353</v>
      </c>
      <c r="BJ63" s="39" t="s">
        <v>88</v>
      </c>
      <c r="BK63" s="136">
        <v>30</v>
      </c>
      <c r="BL63" s="137">
        <v>15</v>
      </c>
      <c r="BM63" s="137">
        <v>0</v>
      </c>
      <c r="BN63" s="137">
        <v>30</v>
      </c>
      <c r="BO63" s="137">
        <v>20</v>
      </c>
      <c r="BP63" s="137">
        <v>30</v>
      </c>
      <c r="BQ63" s="138">
        <f t="shared" si="3"/>
        <v>45</v>
      </c>
      <c r="BR63" s="138">
        <f t="shared" si="4"/>
        <v>30</v>
      </c>
      <c r="BS63" s="138">
        <f t="shared" si="5"/>
        <v>50</v>
      </c>
      <c r="BT63" s="138">
        <f t="shared" si="6"/>
        <v>125</v>
      </c>
      <c r="BU63" s="55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</row>
    <row r="64" spans="1:114" ht="13.5" hidden="1" customHeight="1">
      <c r="A64" s="60" t="s">
        <v>276</v>
      </c>
      <c r="B64" s="30" t="s">
        <v>277</v>
      </c>
      <c r="C64" s="30" t="s">
        <v>150</v>
      </c>
      <c r="D64" s="62" t="s">
        <v>150</v>
      </c>
      <c r="E64" s="64" t="s">
        <v>151</v>
      </c>
      <c r="F64" s="60" t="s">
        <v>108</v>
      </c>
      <c r="G64" s="47" t="s">
        <v>92</v>
      </c>
      <c r="H64" s="47" t="s">
        <v>92</v>
      </c>
      <c r="I64" s="56" t="s">
        <v>100</v>
      </c>
      <c r="J64" s="28" t="s">
        <v>87</v>
      </c>
      <c r="K64" s="114">
        <v>29</v>
      </c>
      <c r="L64" s="24">
        <v>20</v>
      </c>
      <c r="M64" s="24">
        <v>7</v>
      </c>
      <c r="N64" s="24">
        <v>2</v>
      </c>
      <c r="O64" s="109">
        <f t="shared" si="18"/>
        <v>137</v>
      </c>
      <c r="P64" s="24">
        <v>96</v>
      </c>
      <c r="Q64" s="24">
        <v>33</v>
      </c>
      <c r="R64" s="24">
        <v>8</v>
      </c>
      <c r="S64" s="109">
        <f t="shared" ref="S64:S71" si="21">SUM(T64:Y64)</f>
        <v>20</v>
      </c>
      <c r="T64" s="24">
        <v>0</v>
      </c>
      <c r="U64" s="24">
        <v>8</v>
      </c>
      <c r="V64" s="24">
        <v>8</v>
      </c>
      <c r="W64" s="24">
        <v>4</v>
      </c>
      <c r="X64" s="24">
        <v>0</v>
      </c>
      <c r="Y64" s="24">
        <v>0</v>
      </c>
      <c r="Z64" s="106">
        <f t="shared" ref="Z64:Z71" si="22">SUM(AA64:AF64)</f>
        <v>7</v>
      </c>
      <c r="AA64" s="24">
        <v>0</v>
      </c>
      <c r="AB64" s="24">
        <v>4</v>
      </c>
      <c r="AC64" s="24">
        <v>2</v>
      </c>
      <c r="AD64" s="24">
        <v>0</v>
      </c>
      <c r="AE64" s="24">
        <v>1</v>
      </c>
      <c r="AF64" s="24">
        <v>0</v>
      </c>
      <c r="AG64" s="109">
        <f t="shared" ref="AG64:AG71" si="23">SUM(AH64:AM64)</f>
        <v>2</v>
      </c>
      <c r="AH64" s="24">
        <v>0</v>
      </c>
      <c r="AI64" s="24">
        <v>2</v>
      </c>
      <c r="AJ64" s="24">
        <v>0</v>
      </c>
      <c r="AK64" s="24">
        <v>0</v>
      </c>
      <c r="AL64" s="24">
        <v>0</v>
      </c>
      <c r="AM64" s="24">
        <v>0</v>
      </c>
      <c r="AN64" s="120">
        <f>(M64+N64)/K64</f>
        <v>0.31034482758620691</v>
      </c>
      <c r="AO64" s="120">
        <f t="shared" si="20"/>
        <v>6.8965517241379309E-2</v>
      </c>
      <c r="AP64" s="27" t="s">
        <v>93</v>
      </c>
      <c r="AQ64" s="29" t="s">
        <v>85</v>
      </c>
      <c r="AR64" s="56" t="s">
        <v>100</v>
      </c>
      <c r="AS64" s="28" t="s">
        <v>87</v>
      </c>
      <c r="AT64" s="27" t="s">
        <v>82</v>
      </c>
      <c r="AU64" s="27" t="s">
        <v>87</v>
      </c>
      <c r="AV64" s="36">
        <v>0</v>
      </c>
      <c r="AW64" s="43">
        <v>1.426237</v>
      </c>
      <c r="AX64" s="43">
        <v>1.1000000000000001</v>
      </c>
      <c r="AY64" s="37"/>
      <c r="AZ64" s="37"/>
      <c r="BB64" s="43"/>
      <c r="BC64" s="123">
        <f t="shared" si="1"/>
        <v>2.5262370000000001</v>
      </c>
      <c r="BD64" s="24" t="s">
        <v>111</v>
      </c>
      <c r="BE64" s="30"/>
      <c r="BF64" s="44">
        <v>0.5</v>
      </c>
      <c r="BG64" s="30"/>
      <c r="BH64" s="124">
        <f t="shared" si="2"/>
        <v>3.0262370000000001</v>
      </c>
      <c r="BI64" s="45">
        <f t="shared" si="16"/>
        <v>0.104353</v>
      </c>
      <c r="BJ64" s="39" t="s">
        <v>102</v>
      </c>
      <c r="BK64" s="136">
        <v>50</v>
      </c>
      <c r="BL64" s="137">
        <v>25</v>
      </c>
      <c r="BM64" s="137">
        <v>50</v>
      </c>
      <c r="BN64" s="137">
        <v>30</v>
      </c>
      <c r="BO64" s="137">
        <v>20</v>
      </c>
      <c r="BP64" s="137">
        <v>20</v>
      </c>
      <c r="BQ64" s="138">
        <f t="shared" si="3"/>
        <v>75</v>
      </c>
      <c r="BR64" s="138">
        <f t="shared" si="4"/>
        <v>80</v>
      </c>
      <c r="BS64" s="138">
        <f t="shared" si="5"/>
        <v>40</v>
      </c>
      <c r="BT64" s="138">
        <f t="shared" si="6"/>
        <v>195</v>
      </c>
      <c r="BU64" s="27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</row>
    <row r="65" spans="1:114" ht="13.5" hidden="1" customHeight="1">
      <c r="A65" s="25" t="s">
        <v>278</v>
      </c>
      <c r="B65" s="29" t="s">
        <v>279</v>
      </c>
      <c r="C65" s="29" t="s">
        <v>150</v>
      </c>
      <c r="D65" s="29" t="s">
        <v>150</v>
      </c>
      <c r="E65" s="28" t="s">
        <v>151</v>
      </c>
      <c r="F65" s="25" t="s">
        <v>108</v>
      </c>
      <c r="G65" s="27" t="s">
        <v>92</v>
      </c>
      <c r="H65" s="27" t="s">
        <v>92</v>
      </c>
      <c r="I65" s="56" t="s">
        <v>158</v>
      </c>
      <c r="J65" s="27" t="s">
        <v>135</v>
      </c>
      <c r="K65" s="107">
        <v>20</v>
      </c>
      <c r="L65" s="33">
        <v>0</v>
      </c>
      <c r="M65" s="33">
        <v>20</v>
      </c>
      <c r="N65" s="33">
        <v>0</v>
      </c>
      <c r="O65" s="107">
        <v>80</v>
      </c>
      <c r="P65" s="33">
        <v>0</v>
      </c>
      <c r="Q65" s="33">
        <v>80</v>
      </c>
      <c r="R65" s="33">
        <v>0</v>
      </c>
      <c r="S65" s="107">
        <f t="shared" si="21"/>
        <v>0</v>
      </c>
      <c r="T65" s="33">
        <v>0</v>
      </c>
      <c r="U65" s="33">
        <v>0</v>
      </c>
      <c r="V65" s="33">
        <v>0</v>
      </c>
      <c r="W65" s="33">
        <v>0</v>
      </c>
      <c r="X65" s="33">
        <v>0</v>
      </c>
      <c r="Y65" s="33">
        <v>0</v>
      </c>
      <c r="Z65" s="107">
        <f t="shared" si="22"/>
        <v>20</v>
      </c>
      <c r="AA65" s="33">
        <v>0</v>
      </c>
      <c r="AB65" s="33">
        <v>20</v>
      </c>
      <c r="AC65" s="33">
        <v>0</v>
      </c>
      <c r="AD65" s="33">
        <v>0</v>
      </c>
      <c r="AE65" s="33">
        <v>0</v>
      </c>
      <c r="AF65" s="33">
        <v>0</v>
      </c>
      <c r="AG65" s="106">
        <f t="shared" si="23"/>
        <v>0</v>
      </c>
      <c r="AH65" s="33">
        <v>0</v>
      </c>
      <c r="AI65" s="33">
        <v>0</v>
      </c>
      <c r="AJ65" s="33">
        <v>0</v>
      </c>
      <c r="AK65" s="33">
        <v>0</v>
      </c>
      <c r="AL65" s="33">
        <v>0</v>
      </c>
      <c r="AM65" s="33">
        <v>0</v>
      </c>
      <c r="AN65" s="120">
        <f t="shared" ref="AN65:AN71" si="24">(Z65+AG65)/K65</f>
        <v>1</v>
      </c>
      <c r="AO65" s="120">
        <f t="shared" si="20"/>
        <v>0</v>
      </c>
      <c r="AP65" s="27" t="s">
        <v>93</v>
      </c>
      <c r="AQ65" s="27" t="s">
        <v>85</v>
      </c>
      <c r="AR65" s="27" t="s">
        <v>158</v>
      </c>
      <c r="AS65" s="27" t="s">
        <v>135</v>
      </c>
      <c r="AT65" s="27" t="s">
        <v>82</v>
      </c>
      <c r="AU65" s="27" t="s">
        <v>110</v>
      </c>
      <c r="AV65" s="36">
        <v>1</v>
      </c>
      <c r="AW65" s="43">
        <v>0.82559539999999998</v>
      </c>
      <c r="AX65" s="43"/>
      <c r="AY65" s="43"/>
      <c r="AZ65" s="37"/>
      <c r="BA65" s="37"/>
      <c r="BB65" s="37"/>
      <c r="BC65" s="123">
        <f t="shared" si="1"/>
        <v>1.8255954000000001</v>
      </c>
      <c r="BD65" s="36" t="s">
        <v>111</v>
      </c>
      <c r="BE65" s="44"/>
      <c r="BF65" s="44">
        <v>0.4</v>
      </c>
      <c r="BG65" s="44">
        <v>4.9299999999999997E-2</v>
      </c>
      <c r="BH65" s="125">
        <f t="shared" si="2"/>
        <v>2.2748954000000001</v>
      </c>
      <c r="BI65" s="45">
        <f t="shared" si="16"/>
        <v>0.11374477000000001</v>
      </c>
      <c r="BJ65" s="39" t="s">
        <v>102</v>
      </c>
      <c r="BK65" s="136">
        <v>50</v>
      </c>
      <c r="BL65" s="137">
        <v>25</v>
      </c>
      <c r="BM65" s="137">
        <v>50</v>
      </c>
      <c r="BN65" s="137">
        <v>30</v>
      </c>
      <c r="BO65" s="137">
        <v>20</v>
      </c>
      <c r="BP65" s="137">
        <v>20</v>
      </c>
      <c r="BQ65" s="138">
        <f t="shared" si="3"/>
        <v>75</v>
      </c>
      <c r="BR65" s="138">
        <f t="shared" si="4"/>
        <v>80</v>
      </c>
      <c r="BS65" s="138">
        <f t="shared" si="5"/>
        <v>40</v>
      </c>
      <c r="BT65" s="138">
        <f t="shared" si="6"/>
        <v>195</v>
      </c>
      <c r="BU65" s="35"/>
      <c r="BV65" s="8"/>
      <c r="BW65" s="8"/>
      <c r="BX65" s="57"/>
      <c r="BY65" s="57"/>
      <c r="BZ65" s="57"/>
      <c r="CA65" s="57"/>
      <c r="CB65" s="57"/>
      <c r="CC65" s="57"/>
      <c r="CD65" s="57"/>
      <c r="CE65" s="57"/>
      <c r="CF65" s="57"/>
      <c r="CG65" s="57"/>
      <c r="CH65" s="57"/>
      <c r="CI65" s="57"/>
      <c r="CJ65" s="57"/>
      <c r="CK65" s="57"/>
      <c r="CL65" s="57"/>
      <c r="CM65" s="57"/>
      <c r="CN65" s="57"/>
      <c r="CO65" s="57"/>
      <c r="CP65" s="57"/>
      <c r="CQ65" s="57"/>
      <c r="CR65" s="57"/>
      <c r="CS65" s="57"/>
      <c r="CT65" s="57"/>
      <c r="CU65" s="57"/>
      <c r="CV65" s="57"/>
      <c r="CW65" s="57"/>
      <c r="CX65" s="57"/>
      <c r="CY65" s="57"/>
      <c r="CZ65" s="57"/>
      <c r="DA65" s="57"/>
      <c r="DB65" s="57"/>
      <c r="DC65" s="57"/>
      <c r="DD65" s="57"/>
      <c r="DE65" s="57"/>
      <c r="DF65" s="57"/>
      <c r="DG65" s="57"/>
      <c r="DH65" s="57"/>
      <c r="DI65" s="57"/>
      <c r="DJ65" s="57"/>
    </row>
    <row r="66" spans="1:114" ht="13.5" hidden="1" customHeight="1">
      <c r="A66" s="25" t="s">
        <v>280</v>
      </c>
      <c r="B66" s="29" t="s">
        <v>281</v>
      </c>
      <c r="C66" s="29" t="s">
        <v>150</v>
      </c>
      <c r="D66" s="29" t="s">
        <v>150</v>
      </c>
      <c r="E66" s="28" t="s">
        <v>151</v>
      </c>
      <c r="F66" s="24" t="s">
        <v>108</v>
      </c>
      <c r="G66" s="27" t="s">
        <v>80</v>
      </c>
      <c r="H66" s="27" t="s">
        <v>81</v>
      </c>
      <c r="I66" s="30" t="s">
        <v>158</v>
      </c>
      <c r="J66" s="27" t="s">
        <v>135</v>
      </c>
      <c r="K66" s="112">
        <v>9</v>
      </c>
      <c r="L66" s="33">
        <v>9</v>
      </c>
      <c r="M66" s="33">
        <v>0</v>
      </c>
      <c r="N66" s="33">
        <v>0</v>
      </c>
      <c r="O66" s="106">
        <v>88</v>
      </c>
      <c r="P66" s="33">
        <v>88</v>
      </c>
      <c r="Q66" s="33">
        <v>0</v>
      </c>
      <c r="R66" s="33">
        <v>0</v>
      </c>
      <c r="S66" s="106">
        <f t="shared" si="21"/>
        <v>9</v>
      </c>
      <c r="T66" s="33">
        <v>0</v>
      </c>
      <c r="U66" s="33">
        <v>9</v>
      </c>
      <c r="V66" s="33">
        <v>0</v>
      </c>
      <c r="W66" s="33">
        <v>0</v>
      </c>
      <c r="X66" s="33">
        <v>0</v>
      </c>
      <c r="Y66" s="33">
        <v>0</v>
      </c>
      <c r="Z66" s="106">
        <f t="shared" si="22"/>
        <v>0</v>
      </c>
      <c r="AA66" s="33">
        <v>0</v>
      </c>
      <c r="AB66" s="33">
        <v>0</v>
      </c>
      <c r="AC66" s="33">
        <v>0</v>
      </c>
      <c r="AD66" s="33">
        <v>0</v>
      </c>
      <c r="AE66" s="33">
        <v>0</v>
      </c>
      <c r="AF66" s="33">
        <v>0</v>
      </c>
      <c r="AG66" s="106">
        <f t="shared" si="23"/>
        <v>0</v>
      </c>
      <c r="AH66" s="24">
        <v>0</v>
      </c>
      <c r="AI66" s="24">
        <v>0</v>
      </c>
      <c r="AJ66" s="24">
        <v>0</v>
      </c>
      <c r="AK66" s="24">
        <v>0</v>
      </c>
      <c r="AL66" s="24">
        <v>0</v>
      </c>
      <c r="AM66" s="24">
        <v>0</v>
      </c>
      <c r="AN66" s="120">
        <f t="shared" si="24"/>
        <v>0</v>
      </c>
      <c r="AO66" s="120">
        <f t="shared" si="20"/>
        <v>0</v>
      </c>
      <c r="AP66" s="27" t="s">
        <v>84</v>
      </c>
      <c r="AQ66" s="27" t="s">
        <v>85</v>
      </c>
      <c r="AR66" s="27" t="s">
        <v>158</v>
      </c>
      <c r="AS66" s="27" t="s">
        <v>135</v>
      </c>
      <c r="AT66" s="27" t="s">
        <v>82</v>
      </c>
      <c r="AU66" s="27" t="s">
        <v>110</v>
      </c>
      <c r="AV66" s="36">
        <v>0.75</v>
      </c>
      <c r="AW66" s="36">
        <v>0.1</v>
      </c>
      <c r="AX66" s="37"/>
      <c r="AY66" s="37"/>
      <c r="AZ66" s="37"/>
      <c r="BA66" s="37"/>
      <c r="BB66" s="37"/>
      <c r="BC66" s="123">
        <f t="shared" si="1"/>
        <v>0.85</v>
      </c>
      <c r="BD66" s="49" t="s">
        <v>111</v>
      </c>
      <c r="BE66" s="44"/>
      <c r="BF66" s="44"/>
      <c r="BG66" s="44"/>
      <c r="BH66" s="124">
        <f t="shared" si="2"/>
        <v>0.85</v>
      </c>
      <c r="BI66" s="45">
        <f t="shared" si="16"/>
        <v>9.4444444444444442E-2</v>
      </c>
      <c r="BJ66" s="39" t="s">
        <v>102</v>
      </c>
      <c r="BK66" s="136">
        <v>50</v>
      </c>
      <c r="BL66" s="137">
        <v>25</v>
      </c>
      <c r="BM66" s="137">
        <v>50</v>
      </c>
      <c r="BN66" s="137">
        <v>70</v>
      </c>
      <c r="BO66" s="137">
        <v>20</v>
      </c>
      <c r="BP66" s="137">
        <v>20</v>
      </c>
      <c r="BQ66" s="138">
        <f t="shared" si="3"/>
        <v>75</v>
      </c>
      <c r="BR66" s="138">
        <f t="shared" si="4"/>
        <v>120</v>
      </c>
      <c r="BS66" s="138">
        <f t="shared" si="5"/>
        <v>40</v>
      </c>
      <c r="BT66" s="138">
        <f t="shared" si="6"/>
        <v>235</v>
      </c>
      <c r="BU66" s="35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</row>
    <row r="67" spans="1:114" ht="13.5" hidden="1" customHeight="1">
      <c r="A67" s="25" t="s">
        <v>282</v>
      </c>
      <c r="B67" s="29" t="s">
        <v>283</v>
      </c>
      <c r="C67" s="29" t="s">
        <v>150</v>
      </c>
      <c r="D67" s="29" t="s">
        <v>150</v>
      </c>
      <c r="E67" s="28" t="s">
        <v>151</v>
      </c>
      <c r="F67" s="24" t="s">
        <v>108</v>
      </c>
      <c r="G67" s="27" t="s">
        <v>80</v>
      </c>
      <c r="H67" s="27" t="s">
        <v>80</v>
      </c>
      <c r="I67" s="30" t="s">
        <v>158</v>
      </c>
      <c r="J67" s="27" t="s">
        <v>135</v>
      </c>
      <c r="K67" s="112">
        <v>15</v>
      </c>
      <c r="L67" s="33">
        <v>15</v>
      </c>
      <c r="M67" s="33">
        <v>0</v>
      </c>
      <c r="N67" s="33">
        <v>0</v>
      </c>
      <c r="O67" s="106">
        <v>88</v>
      </c>
      <c r="P67" s="33">
        <v>88</v>
      </c>
      <c r="Q67" s="33">
        <v>0</v>
      </c>
      <c r="R67" s="33">
        <v>0</v>
      </c>
      <c r="S67" s="106">
        <f t="shared" si="21"/>
        <v>15</v>
      </c>
      <c r="T67" s="33">
        <v>0</v>
      </c>
      <c r="U67" s="33">
        <v>15</v>
      </c>
      <c r="V67" s="33">
        <v>0</v>
      </c>
      <c r="W67" s="33">
        <v>0</v>
      </c>
      <c r="X67" s="33">
        <v>0</v>
      </c>
      <c r="Y67" s="33">
        <v>0</v>
      </c>
      <c r="Z67" s="106">
        <f t="shared" si="22"/>
        <v>0</v>
      </c>
      <c r="AA67" s="33">
        <v>0</v>
      </c>
      <c r="AB67" s="33">
        <v>0</v>
      </c>
      <c r="AC67" s="33">
        <v>0</v>
      </c>
      <c r="AD67" s="33">
        <v>0</v>
      </c>
      <c r="AE67" s="33">
        <v>0</v>
      </c>
      <c r="AF67" s="33">
        <v>0</v>
      </c>
      <c r="AG67" s="106">
        <f t="shared" si="23"/>
        <v>0</v>
      </c>
      <c r="AH67" s="24">
        <v>0</v>
      </c>
      <c r="AI67" s="24">
        <v>0</v>
      </c>
      <c r="AJ67" s="24">
        <v>0</v>
      </c>
      <c r="AK67" s="24">
        <v>0</v>
      </c>
      <c r="AL67" s="24">
        <v>0</v>
      </c>
      <c r="AM67" s="24">
        <v>0</v>
      </c>
      <c r="AN67" s="120">
        <f t="shared" si="24"/>
        <v>0</v>
      </c>
      <c r="AO67" s="120">
        <f t="shared" si="20"/>
        <v>0</v>
      </c>
      <c r="AP67" s="27" t="s">
        <v>93</v>
      </c>
      <c r="AQ67" s="27" t="s">
        <v>85</v>
      </c>
      <c r="AR67" s="27" t="s">
        <v>158</v>
      </c>
      <c r="AS67" s="27" t="s">
        <v>135</v>
      </c>
      <c r="AT67" s="27" t="s">
        <v>82</v>
      </c>
      <c r="AU67" s="27" t="s">
        <v>110</v>
      </c>
      <c r="AV67" s="36">
        <v>1</v>
      </c>
      <c r="AW67" s="36">
        <v>0.85499999999999998</v>
      </c>
      <c r="AX67" s="37"/>
      <c r="AY67" s="37"/>
      <c r="AZ67" s="37"/>
      <c r="BA67" s="37"/>
      <c r="BB67" s="37"/>
      <c r="BC67" s="123">
        <f t="shared" si="1"/>
        <v>1.855</v>
      </c>
      <c r="BD67" s="49" t="s">
        <v>111</v>
      </c>
      <c r="BE67" s="44"/>
      <c r="BF67" s="44"/>
      <c r="BG67" s="44"/>
      <c r="BH67" s="124">
        <f t="shared" si="2"/>
        <v>1.855</v>
      </c>
      <c r="BI67" s="45">
        <f t="shared" si="16"/>
        <v>0.12366666666666666</v>
      </c>
      <c r="BJ67" s="39" t="s">
        <v>102</v>
      </c>
      <c r="BK67" s="136">
        <v>50</v>
      </c>
      <c r="BL67" s="137">
        <v>25</v>
      </c>
      <c r="BM67" s="137">
        <v>50</v>
      </c>
      <c r="BN67" s="137">
        <v>70</v>
      </c>
      <c r="BO67" s="137">
        <v>20</v>
      </c>
      <c r="BP67" s="137">
        <v>20</v>
      </c>
      <c r="BQ67" s="138">
        <f t="shared" si="3"/>
        <v>75</v>
      </c>
      <c r="BR67" s="138">
        <f t="shared" si="4"/>
        <v>120</v>
      </c>
      <c r="BS67" s="138">
        <f t="shared" si="5"/>
        <v>40</v>
      </c>
      <c r="BT67" s="138">
        <f t="shared" si="6"/>
        <v>235</v>
      </c>
      <c r="BU67" s="35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</row>
    <row r="68" spans="1:114" ht="13.5" hidden="1" customHeight="1">
      <c r="A68" s="26" t="s">
        <v>284</v>
      </c>
      <c r="B68" s="30" t="s">
        <v>285</v>
      </c>
      <c r="C68" s="30" t="s">
        <v>150</v>
      </c>
      <c r="D68" s="29" t="s">
        <v>150</v>
      </c>
      <c r="E68" s="28" t="s">
        <v>151</v>
      </c>
      <c r="F68" s="24" t="s">
        <v>79</v>
      </c>
      <c r="G68" s="27" t="s">
        <v>80</v>
      </c>
      <c r="H68" s="27" t="s">
        <v>80</v>
      </c>
      <c r="I68" s="30" t="s">
        <v>86</v>
      </c>
      <c r="J68" s="30" t="s">
        <v>101</v>
      </c>
      <c r="K68" s="112">
        <v>30</v>
      </c>
      <c r="L68" s="33">
        <v>0</v>
      </c>
      <c r="M68" s="33">
        <v>22</v>
      </c>
      <c r="N68" s="33">
        <v>8</v>
      </c>
      <c r="O68" s="106">
        <f t="shared" ref="O68:O107" si="25">SUM(P68:R68)</f>
        <v>67</v>
      </c>
      <c r="P68" s="33">
        <v>0</v>
      </c>
      <c r="Q68" s="33">
        <v>49</v>
      </c>
      <c r="R68" s="33">
        <v>18</v>
      </c>
      <c r="S68" s="106">
        <f t="shared" si="21"/>
        <v>0</v>
      </c>
      <c r="T68" s="33">
        <v>0</v>
      </c>
      <c r="U68" s="33">
        <v>0</v>
      </c>
      <c r="V68" s="33">
        <v>0</v>
      </c>
      <c r="W68" s="33">
        <v>0</v>
      </c>
      <c r="X68" s="33">
        <v>0</v>
      </c>
      <c r="Y68" s="33">
        <v>0</v>
      </c>
      <c r="Z68" s="106">
        <f t="shared" si="22"/>
        <v>22</v>
      </c>
      <c r="AA68" s="33">
        <v>17</v>
      </c>
      <c r="AB68" s="33">
        <v>5</v>
      </c>
      <c r="AC68" s="33">
        <v>0</v>
      </c>
      <c r="AD68" s="33">
        <v>0</v>
      </c>
      <c r="AE68" s="33">
        <v>0</v>
      </c>
      <c r="AF68" s="33">
        <v>0</v>
      </c>
      <c r="AG68" s="106">
        <f t="shared" si="23"/>
        <v>8</v>
      </c>
      <c r="AH68" s="24">
        <v>6</v>
      </c>
      <c r="AI68" s="24">
        <v>2</v>
      </c>
      <c r="AJ68" s="24">
        <v>0</v>
      </c>
      <c r="AK68" s="24">
        <v>0</v>
      </c>
      <c r="AL68" s="24">
        <v>0</v>
      </c>
      <c r="AM68" s="24">
        <v>0</v>
      </c>
      <c r="AN68" s="120">
        <f t="shared" si="24"/>
        <v>1</v>
      </c>
      <c r="AO68" s="120">
        <f t="shared" si="20"/>
        <v>0.26666666666666666</v>
      </c>
      <c r="AP68" s="27" t="s">
        <v>93</v>
      </c>
      <c r="AQ68" s="27" t="s">
        <v>85</v>
      </c>
      <c r="AR68" s="35" t="s">
        <v>86</v>
      </c>
      <c r="AS68" s="58" t="s">
        <v>101</v>
      </c>
      <c r="AT68" s="35" t="s">
        <v>109</v>
      </c>
      <c r="AU68" s="47" t="s">
        <v>101</v>
      </c>
      <c r="AV68" s="36">
        <v>0</v>
      </c>
      <c r="AW68" s="68"/>
      <c r="AX68" s="36"/>
      <c r="AY68" s="36">
        <v>3.1305900000000002</v>
      </c>
      <c r="AZ68" s="37"/>
      <c r="BA68" s="37"/>
      <c r="BB68" s="37"/>
      <c r="BC68" s="123">
        <f t="shared" si="1"/>
        <v>3.1305900000000002</v>
      </c>
      <c r="BD68" s="49"/>
      <c r="BE68" s="69"/>
      <c r="BF68" s="69"/>
      <c r="BG68" s="69"/>
      <c r="BH68" s="124">
        <f t="shared" si="2"/>
        <v>3.1305900000000002</v>
      </c>
      <c r="BI68" s="45">
        <f t="shared" si="16"/>
        <v>0.104353</v>
      </c>
      <c r="BJ68" s="39" t="s">
        <v>102</v>
      </c>
      <c r="BK68" s="136">
        <v>50</v>
      </c>
      <c r="BL68" s="137">
        <v>25</v>
      </c>
      <c r="BM68" s="137">
        <v>30</v>
      </c>
      <c r="BN68" s="137">
        <v>30</v>
      </c>
      <c r="BO68" s="137">
        <v>20</v>
      </c>
      <c r="BP68" s="137">
        <v>30</v>
      </c>
      <c r="BQ68" s="138">
        <f t="shared" si="3"/>
        <v>75</v>
      </c>
      <c r="BR68" s="138">
        <f t="shared" si="4"/>
        <v>60</v>
      </c>
      <c r="BS68" s="138">
        <f t="shared" si="5"/>
        <v>50</v>
      </c>
      <c r="BT68" s="138">
        <f t="shared" si="6"/>
        <v>185</v>
      </c>
      <c r="BU68" s="35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</row>
    <row r="69" spans="1:114" ht="13.5" hidden="1" customHeight="1">
      <c r="A69" s="25" t="s">
        <v>286</v>
      </c>
      <c r="B69" s="29" t="s">
        <v>287</v>
      </c>
      <c r="C69" s="29" t="s">
        <v>150</v>
      </c>
      <c r="D69" s="29" t="s">
        <v>150</v>
      </c>
      <c r="E69" s="28" t="s">
        <v>151</v>
      </c>
      <c r="F69" s="25" t="s">
        <v>108</v>
      </c>
      <c r="G69" s="27" t="s">
        <v>92</v>
      </c>
      <c r="H69" s="27" t="s">
        <v>92</v>
      </c>
      <c r="I69" s="31" t="s">
        <v>213</v>
      </c>
      <c r="J69" s="28" t="s">
        <v>99</v>
      </c>
      <c r="K69" s="107">
        <v>58</v>
      </c>
      <c r="L69" s="33">
        <v>36</v>
      </c>
      <c r="M69" s="33">
        <v>18</v>
      </c>
      <c r="N69" s="33">
        <v>4</v>
      </c>
      <c r="O69" s="106">
        <f t="shared" si="25"/>
        <v>288</v>
      </c>
      <c r="P69" s="33">
        <v>222</v>
      </c>
      <c r="Q69" s="33">
        <v>48</v>
      </c>
      <c r="R69" s="33">
        <v>18</v>
      </c>
      <c r="S69" s="107">
        <f t="shared" si="21"/>
        <v>36</v>
      </c>
      <c r="T69" s="33">
        <v>0</v>
      </c>
      <c r="U69" s="33">
        <v>24</v>
      </c>
      <c r="V69" s="33">
        <v>12</v>
      </c>
      <c r="W69" s="33">
        <v>0</v>
      </c>
      <c r="X69" s="33">
        <v>0</v>
      </c>
      <c r="Y69" s="33">
        <v>0</v>
      </c>
      <c r="Z69" s="107">
        <f t="shared" si="22"/>
        <v>18</v>
      </c>
      <c r="AA69" s="33">
        <v>0</v>
      </c>
      <c r="AB69" s="33">
        <v>8</v>
      </c>
      <c r="AC69" s="33">
        <v>0</v>
      </c>
      <c r="AD69" s="33">
        <v>0</v>
      </c>
      <c r="AE69" s="33">
        <v>10</v>
      </c>
      <c r="AF69" s="33">
        <v>0</v>
      </c>
      <c r="AG69" s="106">
        <f t="shared" si="23"/>
        <v>4</v>
      </c>
      <c r="AH69" s="33">
        <v>0</v>
      </c>
      <c r="AI69" s="33">
        <v>2</v>
      </c>
      <c r="AJ69" s="33">
        <v>2</v>
      </c>
      <c r="AK69" s="33">
        <v>0</v>
      </c>
      <c r="AL69" s="33">
        <v>0</v>
      </c>
      <c r="AM69" s="33">
        <v>0</v>
      </c>
      <c r="AN69" s="120">
        <f t="shared" si="24"/>
        <v>0.37931034482758619</v>
      </c>
      <c r="AO69" s="120">
        <f t="shared" si="20"/>
        <v>6.8965517241379309E-2</v>
      </c>
      <c r="AP69" s="27" t="s">
        <v>93</v>
      </c>
      <c r="AQ69" s="27" t="s">
        <v>85</v>
      </c>
      <c r="AR69" s="35" t="s">
        <v>97</v>
      </c>
      <c r="AS69" s="27" t="s">
        <v>87</v>
      </c>
      <c r="AT69" s="35" t="s">
        <v>100</v>
      </c>
      <c r="AU69" s="35" t="s">
        <v>135</v>
      </c>
      <c r="AV69" s="36">
        <v>4.4191145000000001</v>
      </c>
      <c r="AW69" s="43"/>
      <c r="AX69" s="43"/>
      <c r="AY69" s="43"/>
      <c r="AZ69" s="37"/>
      <c r="BA69" s="37"/>
      <c r="BB69" s="37"/>
      <c r="BC69" s="123">
        <f t="shared" si="1"/>
        <v>4.4191145000000001</v>
      </c>
      <c r="BD69" s="36" t="s">
        <v>111</v>
      </c>
      <c r="BE69" s="44"/>
      <c r="BF69" s="44">
        <v>0.7</v>
      </c>
      <c r="BG69" s="44">
        <v>3.9E-2</v>
      </c>
      <c r="BH69" s="124">
        <f t="shared" si="2"/>
        <v>5.1581144999999999</v>
      </c>
      <c r="BI69" s="59">
        <f t="shared" si="16"/>
        <v>8.893300862068966E-2</v>
      </c>
      <c r="BJ69" s="39" t="s">
        <v>102</v>
      </c>
      <c r="BK69" s="136">
        <v>50</v>
      </c>
      <c r="BL69" s="137">
        <v>25</v>
      </c>
      <c r="BM69" s="137">
        <v>80</v>
      </c>
      <c r="BN69" s="137">
        <v>70</v>
      </c>
      <c r="BO69" s="137">
        <v>0</v>
      </c>
      <c r="BP69" s="137">
        <v>20</v>
      </c>
      <c r="BQ69" s="138">
        <f t="shared" si="3"/>
        <v>75</v>
      </c>
      <c r="BR69" s="138">
        <f t="shared" si="4"/>
        <v>150</v>
      </c>
      <c r="BS69" s="138">
        <f t="shared" si="5"/>
        <v>20</v>
      </c>
      <c r="BT69" s="138">
        <f t="shared" si="6"/>
        <v>245</v>
      </c>
      <c r="BU69" s="35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</row>
    <row r="70" spans="1:114" ht="13.5" hidden="1" customHeight="1">
      <c r="A70" s="54" t="s">
        <v>288</v>
      </c>
      <c r="B70" s="29" t="s">
        <v>289</v>
      </c>
      <c r="C70" s="28" t="s">
        <v>150</v>
      </c>
      <c r="D70" s="29" t="s">
        <v>150</v>
      </c>
      <c r="E70" s="28" t="s">
        <v>151</v>
      </c>
      <c r="F70" s="54" t="s">
        <v>108</v>
      </c>
      <c r="G70" s="27" t="s">
        <v>80</v>
      </c>
      <c r="H70" s="27" t="s">
        <v>81</v>
      </c>
      <c r="I70" s="31" t="s">
        <v>158</v>
      </c>
      <c r="J70" s="47" t="s">
        <v>135</v>
      </c>
      <c r="K70" s="113">
        <v>49</v>
      </c>
      <c r="L70" s="33">
        <v>45</v>
      </c>
      <c r="M70" s="33">
        <v>4</v>
      </c>
      <c r="N70" s="33">
        <v>0</v>
      </c>
      <c r="O70" s="106">
        <f t="shared" si="25"/>
        <v>214</v>
      </c>
      <c r="P70" s="33">
        <v>194</v>
      </c>
      <c r="Q70" s="33">
        <v>20</v>
      </c>
      <c r="R70" s="33">
        <v>0</v>
      </c>
      <c r="S70" s="107">
        <f t="shared" si="21"/>
        <v>45</v>
      </c>
      <c r="T70" s="33">
        <v>0</v>
      </c>
      <c r="U70" s="33">
        <v>33</v>
      </c>
      <c r="V70" s="33">
        <v>10</v>
      </c>
      <c r="W70" s="33">
        <v>2</v>
      </c>
      <c r="X70" s="33">
        <v>0</v>
      </c>
      <c r="Y70" s="33">
        <v>0</v>
      </c>
      <c r="Z70" s="107">
        <f t="shared" si="22"/>
        <v>4</v>
      </c>
      <c r="AA70" s="33">
        <v>0</v>
      </c>
      <c r="AB70" s="33">
        <v>0</v>
      </c>
      <c r="AC70" s="33">
        <v>4</v>
      </c>
      <c r="AD70" s="33">
        <v>0</v>
      </c>
      <c r="AE70" s="33">
        <v>0</v>
      </c>
      <c r="AF70" s="33">
        <v>0</v>
      </c>
      <c r="AG70" s="106">
        <f t="shared" si="23"/>
        <v>0</v>
      </c>
      <c r="AH70" s="33">
        <v>0</v>
      </c>
      <c r="AI70" s="33">
        <v>0</v>
      </c>
      <c r="AJ70" s="33">
        <v>0</v>
      </c>
      <c r="AK70" s="33">
        <v>0</v>
      </c>
      <c r="AL70" s="33">
        <v>0</v>
      </c>
      <c r="AM70" s="33">
        <v>0</v>
      </c>
      <c r="AN70" s="120">
        <f t="shared" si="24"/>
        <v>8.1632653061224483E-2</v>
      </c>
      <c r="AO70" s="120">
        <f t="shared" si="20"/>
        <v>0</v>
      </c>
      <c r="AP70" s="35" t="s">
        <v>84</v>
      </c>
      <c r="AQ70" s="27" t="s">
        <v>85</v>
      </c>
      <c r="AR70" s="35" t="s">
        <v>158</v>
      </c>
      <c r="AS70" s="47" t="s">
        <v>135</v>
      </c>
      <c r="AT70" s="35" t="s">
        <v>82</v>
      </c>
      <c r="AU70" s="47" t="s">
        <v>134</v>
      </c>
      <c r="AV70" s="36">
        <v>2.2599999999999998</v>
      </c>
      <c r="AW70" s="36">
        <v>1.621</v>
      </c>
      <c r="AX70" s="36"/>
      <c r="AY70" s="36"/>
      <c r="AZ70" s="36"/>
      <c r="BA70" s="37"/>
      <c r="BB70" s="37"/>
      <c r="BC70" s="123">
        <f t="shared" ref="BC70:BC123" si="26">SUM(AV70:BB70)</f>
        <v>3.8809999999999998</v>
      </c>
      <c r="BD70" s="24"/>
      <c r="BE70" s="24"/>
      <c r="BF70" s="24"/>
      <c r="BG70" s="24"/>
      <c r="BH70" s="124">
        <f t="shared" ref="BH70:BH123" si="27">BC70+BF70+BG70+BE70</f>
        <v>3.8809999999999998</v>
      </c>
      <c r="BI70" s="45">
        <f t="shared" si="16"/>
        <v>7.9204081632653051E-2</v>
      </c>
      <c r="BJ70" s="39" t="s">
        <v>102</v>
      </c>
      <c r="BK70" s="136">
        <v>50</v>
      </c>
      <c r="BL70" s="137">
        <v>25</v>
      </c>
      <c r="BM70" s="137">
        <v>40</v>
      </c>
      <c r="BN70" s="137">
        <v>70</v>
      </c>
      <c r="BO70" s="137">
        <v>0</v>
      </c>
      <c r="BP70" s="137">
        <v>10</v>
      </c>
      <c r="BQ70" s="138">
        <f t="shared" ref="BQ70:BQ123" si="28">BK70+BL70</f>
        <v>75</v>
      </c>
      <c r="BR70" s="138">
        <f t="shared" ref="BR70:BR123" si="29">BM70+BN70</f>
        <v>110</v>
      </c>
      <c r="BS70" s="138">
        <f t="shared" ref="BS70:BS123" si="30">BO70+BP70</f>
        <v>10</v>
      </c>
      <c r="BT70" s="138">
        <f t="shared" ref="BT70:BT123" si="31">BQ70+BR70+BS70</f>
        <v>195</v>
      </c>
      <c r="BU70" s="55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</row>
    <row r="71" spans="1:114" ht="13.5" hidden="1" customHeight="1">
      <c r="A71" s="54" t="s">
        <v>290</v>
      </c>
      <c r="B71" s="29" t="s">
        <v>291</v>
      </c>
      <c r="C71" s="28" t="s">
        <v>150</v>
      </c>
      <c r="D71" s="29" t="s">
        <v>150</v>
      </c>
      <c r="E71" s="28" t="s">
        <v>151</v>
      </c>
      <c r="F71" s="54" t="s">
        <v>108</v>
      </c>
      <c r="G71" s="27" t="s">
        <v>80</v>
      </c>
      <c r="H71" s="27" t="s">
        <v>80</v>
      </c>
      <c r="I71" s="31" t="s">
        <v>158</v>
      </c>
      <c r="J71" s="47" t="s">
        <v>135</v>
      </c>
      <c r="K71" s="113">
        <v>31</v>
      </c>
      <c r="L71" s="33">
        <v>22</v>
      </c>
      <c r="M71" s="33">
        <v>9</v>
      </c>
      <c r="N71" s="33">
        <v>0</v>
      </c>
      <c r="O71" s="106">
        <f t="shared" si="25"/>
        <v>152</v>
      </c>
      <c r="P71" s="33">
        <v>110</v>
      </c>
      <c r="Q71" s="33">
        <v>42</v>
      </c>
      <c r="R71" s="33">
        <v>0</v>
      </c>
      <c r="S71" s="107">
        <f t="shared" si="21"/>
        <v>22</v>
      </c>
      <c r="T71" s="33">
        <v>0</v>
      </c>
      <c r="U71" s="33">
        <v>8</v>
      </c>
      <c r="V71" s="33">
        <v>6</v>
      </c>
      <c r="W71" s="33">
        <v>8</v>
      </c>
      <c r="X71" s="33">
        <v>0</v>
      </c>
      <c r="Y71" s="33">
        <v>0</v>
      </c>
      <c r="Z71" s="107">
        <f t="shared" si="22"/>
        <v>9</v>
      </c>
      <c r="AA71" s="33">
        <v>0</v>
      </c>
      <c r="AB71" s="33">
        <v>7</v>
      </c>
      <c r="AC71" s="33">
        <v>0</v>
      </c>
      <c r="AD71" s="33">
        <v>0</v>
      </c>
      <c r="AE71" s="33">
        <v>2</v>
      </c>
      <c r="AF71" s="33">
        <v>0</v>
      </c>
      <c r="AG71" s="106">
        <f t="shared" si="23"/>
        <v>0</v>
      </c>
      <c r="AH71" s="33">
        <v>0</v>
      </c>
      <c r="AI71" s="33">
        <v>0</v>
      </c>
      <c r="AJ71" s="33">
        <v>0</v>
      </c>
      <c r="AK71" s="33">
        <v>0</v>
      </c>
      <c r="AL71" s="33">
        <v>0</v>
      </c>
      <c r="AM71" s="33">
        <v>0</v>
      </c>
      <c r="AN71" s="120">
        <f t="shared" si="24"/>
        <v>0.29032258064516131</v>
      </c>
      <c r="AO71" s="120">
        <f t="shared" si="20"/>
        <v>0</v>
      </c>
      <c r="AP71" s="27" t="s">
        <v>93</v>
      </c>
      <c r="AQ71" s="27" t="s">
        <v>85</v>
      </c>
      <c r="AR71" s="35" t="s">
        <v>158</v>
      </c>
      <c r="AS71" s="47" t="s">
        <v>135</v>
      </c>
      <c r="AT71" s="35" t="s">
        <v>82</v>
      </c>
      <c r="AU71" s="47" t="s">
        <v>134</v>
      </c>
      <c r="AV71" s="36">
        <v>1.855</v>
      </c>
      <c r="AW71" s="36">
        <v>1.855</v>
      </c>
      <c r="AX71" s="36"/>
      <c r="AY71" s="36"/>
      <c r="AZ71" s="36"/>
      <c r="BA71" s="37"/>
      <c r="BB71" s="37"/>
      <c r="BC71" s="123">
        <f t="shared" si="26"/>
        <v>3.71</v>
      </c>
      <c r="BD71" s="24"/>
      <c r="BE71" s="24"/>
      <c r="BF71" s="24"/>
      <c r="BG71" s="24"/>
      <c r="BH71" s="124">
        <f t="shared" si="27"/>
        <v>3.71</v>
      </c>
      <c r="BI71" s="45">
        <f t="shared" si="16"/>
        <v>0.11967741935483871</v>
      </c>
      <c r="BJ71" s="39" t="s">
        <v>102</v>
      </c>
      <c r="BK71" s="136">
        <v>50</v>
      </c>
      <c r="BL71" s="137">
        <v>25</v>
      </c>
      <c r="BM71" s="137">
        <v>40</v>
      </c>
      <c r="BN71" s="137">
        <v>70</v>
      </c>
      <c r="BO71" s="137">
        <v>0</v>
      </c>
      <c r="BP71" s="137">
        <v>20</v>
      </c>
      <c r="BQ71" s="138">
        <f t="shared" si="28"/>
        <v>75</v>
      </c>
      <c r="BR71" s="138">
        <f t="shared" si="29"/>
        <v>110</v>
      </c>
      <c r="BS71" s="138">
        <f t="shared" si="30"/>
        <v>20</v>
      </c>
      <c r="BT71" s="138">
        <f t="shared" si="31"/>
        <v>205</v>
      </c>
      <c r="BU71" s="55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</row>
    <row r="72" spans="1:114" ht="13.5" hidden="1" customHeight="1">
      <c r="A72" s="54" t="s">
        <v>292</v>
      </c>
      <c r="B72" s="30" t="s">
        <v>293</v>
      </c>
      <c r="C72" s="28" t="s">
        <v>294</v>
      </c>
      <c r="D72" s="29" t="s">
        <v>295</v>
      </c>
      <c r="E72" s="28" t="s">
        <v>107</v>
      </c>
      <c r="F72" s="54" t="s">
        <v>108</v>
      </c>
      <c r="G72" s="27" t="s">
        <v>80</v>
      </c>
      <c r="H72" s="27" t="s">
        <v>80</v>
      </c>
      <c r="I72" s="31" t="s">
        <v>109</v>
      </c>
      <c r="J72" s="47" t="s">
        <v>134</v>
      </c>
      <c r="K72" s="112">
        <v>0</v>
      </c>
      <c r="L72" s="33">
        <v>19</v>
      </c>
      <c r="M72" s="33">
        <v>9</v>
      </c>
      <c r="N72" s="33">
        <v>2</v>
      </c>
      <c r="O72" s="107">
        <f t="shared" si="25"/>
        <v>129</v>
      </c>
      <c r="P72" s="33">
        <v>85</v>
      </c>
      <c r="Q72" s="33">
        <v>36</v>
      </c>
      <c r="R72" s="33">
        <v>8</v>
      </c>
      <c r="S72" s="106">
        <v>0</v>
      </c>
      <c r="T72" s="33">
        <v>0</v>
      </c>
      <c r="U72" s="33">
        <v>14</v>
      </c>
      <c r="V72" s="33">
        <v>5</v>
      </c>
      <c r="W72" s="33">
        <v>0</v>
      </c>
      <c r="X72" s="33">
        <v>0</v>
      </c>
      <c r="Y72" s="33">
        <v>0</v>
      </c>
      <c r="Z72" s="107">
        <v>0</v>
      </c>
      <c r="AA72" s="33">
        <v>0</v>
      </c>
      <c r="AB72" s="33">
        <v>9</v>
      </c>
      <c r="AC72" s="33">
        <v>0</v>
      </c>
      <c r="AD72" s="33">
        <v>0</v>
      </c>
      <c r="AE72" s="33">
        <v>0</v>
      </c>
      <c r="AF72" s="33">
        <v>0</v>
      </c>
      <c r="AG72" s="107">
        <v>0</v>
      </c>
      <c r="AH72" s="33">
        <v>0</v>
      </c>
      <c r="AI72" s="33">
        <v>2</v>
      </c>
      <c r="AJ72" s="33">
        <v>0</v>
      </c>
      <c r="AK72" s="33">
        <v>0</v>
      </c>
      <c r="AL72" s="33">
        <v>0</v>
      </c>
      <c r="AM72" s="33">
        <v>0</v>
      </c>
      <c r="AN72" s="120">
        <f>(M72+N72)/BV72</f>
        <v>0.36666666666666664</v>
      </c>
      <c r="AO72" s="120">
        <f>N72/BV72</f>
        <v>6.6666666666666666E-2</v>
      </c>
      <c r="AP72" s="27" t="s">
        <v>93</v>
      </c>
      <c r="AQ72" s="27" t="s">
        <v>85</v>
      </c>
      <c r="AR72" s="35" t="s">
        <v>109</v>
      </c>
      <c r="AS72" s="47" t="s">
        <v>134</v>
      </c>
      <c r="AT72" s="35" t="s">
        <v>120</v>
      </c>
      <c r="AU72" s="47" t="s">
        <v>87</v>
      </c>
      <c r="AV72" s="36">
        <v>0.85609254999999995</v>
      </c>
      <c r="AW72" s="36"/>
      <c r="AX72" s="36"/>
      <c r="AY72" s="36"/>
      <c r="AZ72" s="36">
        <v>2.1139999999999999</v>
      </c>
      <c r="BA72" s="37"/>
      <c r="BB72" s="37"/>
      <c r="BC72" s="123">
        <f t="shared" si="26"/>
        <v>2.9700925499999999</v>
      </c>
      <c r="BD72" s="24"/>
      <c r="BE72" s="24"/>
      <c r="BF72" s="24"/>
      <c r="BG72" s="24"/>
      <c r="BH72" s="124">
        <f t="shared" si="27"/>
        <v>2.9700925499999999</v>
      </c>
      <c r="BI72" s="45">
        <f>BH72/BV72</f>
        <v>9.9003085000000005E-2</v>
      </c>
      <c r="BJ72" s="39" t="s">
        <v>88</v>
      </c>
      <c r="BK72" s="136">
        <v>30</v>
      </c>
      <c r="BL72" s="137">
        <v>5</v>
      </c>
      <c r="BM72" s="137">
        <v>50</v>
      </c>
      <c r="BN72" s="137">
        <v>30</v>
      </c>
      <c r="BO72" s="137">
        <v>0</v>
      </c>
      <c r="BP72" s="137">
        <v>20</v>
      </c>
      <c r="BQ72" s="138">
        <f t="shared" si="28"/>
        <v>35</v>
      </c>
      <c r="BR72" s="138">
        <f t="shared" si="29"/>
        <v>80</v>
      </c>
      <c r="BS72" s="138">
        <f t="shared" si="30"/>
        <v>20</v>
      </c>
      <c r="BT72" s="138">
        <f t="shared" si="31"/>
        <v>135</v>
      </c>
      <c r="BU72" s="27" t="s">
        <v>123</v>
      </c>
      <c r="BV72" s="202">
        <v>30</v>
      </c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</row>
    <row r="73" spans="1:114" ht="12.75" hidden="1" customHeight="1">
      <c r="A73" s="25" t="s">
        <v>296</v>
      </c>
      <c r="B73" s="30" t="s">
        <v>297</v>
      </c>
      <c r="C73" s="30" t="s">
        <v>298</v>
      </c>
      <c r="D73" s="30" t="s">
        <v>133</v>
      </c>
      <c r="E73" s="28" t="s">
        <v>78</v>
      </c>
      <c r="F73" s="25" t="s">
        <v>108</v>
      </c>
      <c r="G73" s="30" t="s">
        <v>92</v>
      </c>
      <c r="H73" s="30" t="s">
        <v>92</v>
      </c>
      <c r="I73" s="58" t="s">
        <v>109</v>
      </c>
      <c r="J73" s="58" t="s">
        <v>87</v>
      </c>
      <c r="K73" s="107">
        <v>3</v>
      </c>
      <c r="L73" s="33">
        <v>0</v>
      </c>
      <c r="M73" s="33">
        <v>0</v>
      </c>
      <c r="N73" s="33">
        <v>3</v>
      </c>
      <c r="O73" s="107">
        <f t="shared" si="25"/>
        <v>12</v>
      </c>
      <c r="P73" s="33">
        <v>0</v>
      </c>
      <c r="Q73" s="33">
        <v>0</v>
      </c>
      <c r="R73" s="33">
        <v>12</v>
      </c>
      <c r="S73" s="107">
        <f>SUM(T73:Y73)</f>
        <v>0</v>
      </c>
      <c r="T73" s="33">
        <v>0</v>
      </c>
      <c r="U73" s="33">
        <v>0</v>
      </c>
      <c r="V73" s="33">
        <v>0</v>
      </c>
      <c r="W73" s="33">
        <v>0</v>
      </c>
      <c r="X73" s="33">
        <v>0</v>
      </c>
      <c r="Y73" s="33">
        <v>0</v>
      </c>
      <c r="Z73" s="107">
        <f>SUM(AA73:AF73)</f>
        <v>0</v>
      </c>
      <c r="AA73" s="33">
        <v>0</v>
      </c>
      <c r="AB73" s="33">
        <v>0</v>
      </c>
      <c r="AC73" s="33">
        <v>0</v>
      </c>
      <c r="AD73" s="33">
        <v>0</v>
      </c>
      <c r="AE73" s="33">
        <v>0</v>
      </c>
      <c r="AF73" s="33">
        <v>0</v>
      </c>
      <c r="AG73" s="107">
        <f>SUM(AH73:AM73)</f>
        <v>3</v>
      </c>
      <c r="AH73" s="33">
        <v>0</v>
      </c>
      <c r="AI73" s="33">
        <v>3</v>
      </c>
      <c r="AJ73" s="33">
        <v>0</v>
      </c>
      <c r="AK73" s="33">
        <v>0</v>
      </c>
      <c r="AL73" s="33">
        <v>0</v>
      </c>
      <c r="AM73" s="33">
        <v>0</v>
      </c>
      <c r="AN73" s="120">
        <f>(Z73+AG73)/K73</f>
        <v>1</v>
      </c>
      <c r="AO73" s="120">
        <f>N73/K73</f>
        <v>1</v>
      </c>
      <c r="AP73" s="27" t="s">
        <v>93</v>
      </c>
      <c r="AQ73" s="27" t="s">
        <v>85</v>
      </c>
      <c r="AR73" s="58" t="s">
        <v>109</v>
      </c>
      <c r="AS73" s="58" t="s">
        <v>87</v>
      </c>
      <c r="AT73" s="58" t="s">
        <v>109</v>
      </c>
      <c r="AU73" s="35" t="s">
        <v>119</v>
      </c>
      <c r="AV73" s="36">
        <v>0</v>
      </c>
      <c r="AW73" s="43"/>
      <c r="AX73" s="43"/>
      <c r="AY73" s="43"/>
      <c r="AZ73" s="43">
        <v>0.31305899999999998</v>
      </c>
      <c r="BA73" s="37"/>
      <c r="BB73" s="37"/>
      <c r="BC73" s="123">
        <f t="shared" si="26"/>
        <v>0.31305899999999998</v>
      </c>
      <c r="BD73" s="36" t="s">
        <v>111</v>
      </c>
      <c r="BE73" s="44"/>
      <c r="BF73" s="44"/>
      <c r="BG73" s="44"/>
      <c r="BH73" s="124">
        <f t="shared" si="27"/>
        <v>0.31305899999999998</v>
      </c>
      <c r="BI73" s="59">
        <f>BH73/K73</f>
        <v>0.10435299999999999</v>
      </c>
      <c r="BJ73" s="39" t="s">
        <v>102</v>
      </c>
      <c r="BK73" s="136">
        <v>40</v>
      </c>
      <c r="BL73" s="137">
        <v>40</v>
      </c>
      <c r="BM73" s="137">
        <v>50</v>
      </c>
      <c r="BN73" s="137">
        <v>10</v>
      </c>
      <c r="BO73" s="137">
        <v>20</v>
      </c>
      <c r="BP73" s="137">
        <v>30</v>
      </c>
      <c r="BQ73" s="138">
        <f t="shared" si="28"/>
        <v>80</v>
      </c>
      <c r="BR73" s="138">
        <f t="shared" si="29"/>
        <v>60</v>
      </c>
      <c r="BS73" s="138">
        <f t="shared" si="30"/>
        <v>50</v>
      </c>
      <c r="BT73" s="138">
        <f t="shared" si="31"/>
        <v>190</v>
      </c>
      <c r="BU73" s="27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</row>
    <row r="74" spans="1:114" ht="12.75" customHeight="1">
      <c r="A74" s="25" t="s">
        <v>299</v>
      </c>
      <c r="B74" s="29" t="s">
        <v>300</v>
      </c>
      <c r="C74" s="29" t="s">
        <v>301</v>
      </c>
      <c r="D74" s="29" t="s">
        <v>77</v>
      </c>
      <c r="E74" s="28" t="s">
        <v>78</v>
      </c>
      <c r="F74" s="25" t="s">
        <v>108</v>
      </c>
      <c r="G74" s="30" t="s">
        <v>92</v>
      </c>
      <c r="H74" s="30" t="s">
        <v>92</v>
      </c>
      <c r="I74" s="31" t="s">
        <v>158</v>
      </c>
      <c r="J74" s="47" t="s">
        <v>101</v>
      </c>
      <c r="K74" s="112">
        <v>13</v>
      </c>
      <c r="L74" s="33">
        <v>13</v>
      </c>
      <c r="M74" s="33">
        <v>0</v>
      </c>
      <c r="N74" s="33">
        <v>0</v>
      </c>
      <c r="O74" s="106">
        <f t="shared" si="25"/>
        <v>58</v>
      </c>
      <c r="P74" s="33">
        <v>58</v>
      </c>
      <c r="Q74" s="33">
        <v>0</v>
      </c>
      <c r="R74" s="33">
        <v>0</v>
      </c>
      <c r="S74" s="106">
        <f>SUM(T74:Y74)</f>
        <v>13</v>
      </c>
      <c r="T74" s="33">
        <v>0</v>
      </c>
      <c r="U74" s="33">
        <v>7</v>
      </c>
      <c r="V74" s="33">
        <v>6</v>
      </c>
      <c r="W74" s="33">
        <v>0</v>
      </c>
      <c r="X74" s="33">
        <v>0</v>
      </c>
      <c r="Y74" s="33">
        <v>0</v>
      </c>
      <c r="Z74" s="106">
        <f>SUM(AA74:AF74)</f>
        <v>0</v>
      </c>
      <c r="AA74" s="33">
        <v>0</v>
      </c>
      <c r="AB74" s="33">
        <v>0</v>
      </c>
      <c r="AC74" s="33">
        <v>0</v>
      </c>
      <c r="AD74" s="33">
        <v>0</v>
      </c>
      <c r="AE74" s="33">
        <v>0</v>
      </c>
      <c r="AF74" s="33">
        <v>0</v>
      </c>
      <c r="AG74" s="106">
        <f>SUM(AH74:AM74)</f>
        <v>0</v>
      </c>
      <c r="AH74" s="24">
        <v>0</v>
      </c>
      <c r="AI74" s="33">
        <v>0</v>
      </c>
      <c r="AJ74" s="33">
        <v>0</v>
      </c>
      <c r="AK74" s="24">
        <v>0</v>
      </c>
      <c r="AL74" s="24">
        <v>0</v>
      </c>
      <c r="AM74" s="24">
        <v>0</v>
      </c>
      <c r="AN74" s="120">
        <f>(M74+N74)/K74</f>
        <v>0</v>
      </c>
      <c r="AO74" s="120">
        <f>N74/K74</f>
        <v>0</v>
      </c>
      <c r="AP74" s="27" t="s">
        <v>84</v>
      </c>
      <c r="AQ74" s="29" t="s">
        <v>85</v>
      </c>
      <c r="AR74" s="35" t="s">
        <v>158</v>
      </c>
      <c r="AS74" s="47" t="s">
        <v>110</v>
      </c>
      <c r="AT74" s="35" t="s">
        <v>82</v>
      </c>
      <c r="AU74" s="27" t="s">
        <v>83</v>
      </c>
      <c r="AV74" s="36">
        <v>0.2</v>
      </c>
      <c r="AW74" s="36">
        <v>0.91129048000000001</v>
      </c>
      <c r="AX74" s="37"/>
      <c r="AY74" s="37"/>
      <c r="AZ74" s="37"/>
      <c r="BA74" s="37"/>
      <c r="BB74" s="37"/>
      <c r="BC74" s="123">
        <f t="shared" si="26"/>
        <v>1.1112904800000001</v>
      </c>
      <c r="BD74" s="36" t="s">
        <v>111</v>
      </c>
      <c r="BE74" s="49"/>
      <c r="BF74" s="49"/>
      <c r="BG74" s="49"/>
      <c r="BH74" s="124">
        <f t="shared" si="27"/>
        <v>1.1112904800000001</v>
      </c>
      <c r="BI74" s="45">
        <f>BH74/K74</f>
        <v>8.548388307692309E-2</v>
      </c>
      <c r="BJ74" s="39" t="s">
        <v>88</v>
      </c>
      <c r="BK74" s="136">
        <v>40</v>
      </c>
      <c r="BL74" s="137">
        <v>20</v>
      </c>
      <c r="BM74" s="137">
        <v>0</v>
      </c>
      <c r="BN74" s="137">
        <v>30</v>
      </c>
      <c r="BO74" s="137">
        <v>20</v>
      </c>
      <c r="BP74" s="137">
        <v>10</v>
      </c>
      <c r="BQ74" s="138">
        <f t="shared" si="28"/>
        <v>60</v>
      </c>
      <c r="BR74" s="138">
        <f t="shared" si="29"/>
        <v>30</v>
      </c>
      <c r="BS74" s="138">
        <f t="shared" si="30"/>
        <v>30</v>
      </c>
      <c r="BT74" s="138">
        <f t="shared" si="31"/>
        <v>120</v>
      </c>
      <c r="BU74" s="27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</row>
    <row r="75" spans="1:114" ht="13.5" customHeight="1">
      <c r="A75" s="25" t="s">
        <v>302</v>
      </c>
      <c r="B75" s="29" t="s">
        <v>303</v>
      </c>
      <c r="C75" s="29" t="s">
        <v>301</v>
      </c>
      <c r="D75" s="29" t="s">
        <v>77</v>
      </c>
      <c r="E75" s="28" t="s">
        <v>78</v>
      </c>
      <c r="F75" s="25" t="s">
        <v>108</v>
      </c>
      <c r="G75" s="30" t="s">
        <v>92</v>
      </c>
      <c r="H75" s="30" t="s">
        <v>92</v>
      </c>
      <c r="I75" s="31" t="s">
        <v>158</v>
      </c>
      <c r="J75" s="47" t="s">
        <v>101</v>
      </c>
      <c r="K75" s="112">
        <v>31</v>
      </c>
      <c r="L75" s="33">
        <v>20</v>
      </c>
      <c r="M75" s="33">
        <v>8</v>
      </c>
      <c r="N75" s="33">
        <v>3</v>
      </c>
      <c r="O75" s="106">
        <f t="shared" si="25"/>
        <v>144</v>
      </c>
      <c r="P75" s="33">
        <v>91</v>
      </c>
      <c r="Q75" s="33">
        <v>40</v>
      </c>
      <c r="R75" s="33">
        <v>13</v>
      </c>
      <c r="S75" s="106">
        <f>SUM(T75:Y75)</f>
        <v>20</v>
      </c>
      <c r="T75" s="33">
        <v>0</v>
      </c>
      <c r="U75" s="33">
        <v>11</v>
      </c>
      <c r="V75" s="33">
        <v>7</v>
      </c>
      <c r="W75" s="33">
        <v>2</v>
      </c>
      <c r="X75" s="33">
        <v>0</v>
      </c>
      <c r="Y75" s="33">
        <v>0</v>
      </c>
      <c r="Z75" s="106">
        <f>SUM(AA75:AF75)</f>
        <v>8</v>
      </c>
      <c r="AA75" s="33">
        <v>0</v>
      </c>
      <c r="AB75" s="33">
        <v>6</v>
      </c>
      <c r="AC75" s="33">
        <v>0</v>
      </c>
      <c r="AD75" s="33">
        <v>0</v>
      </c>
      <c r="AE75" s="33">
        <v>2</v>
      </c>
      <c r="AF75" s="33">
        <v>0</v>
      </c>
      <c r="AG75" s="106">
        <f>SUM(AH75:AM75)</f>
        <v>3</v>
      </c>
      <c r="AH75" s="24">
        <v>0</v>
      </c>
      <c r="AI75" s="33">
        <v>2</v>
      </c>
      <c r="AJ75" s="33">
        <v>1</v>
      </c>
      <c r="AK75" s="24">
        <v>0</v>
      </c>
      <c r="AL75" s="24">
        <v>0</v>
      </c>
      <c r="AM75" s="24">
        <v>0</v>
      </c>
      <c r="AN75" s="120">
        <f>(M75+N75)/K75</f>
        <v>0.35483870967741937</v>
      </c>
      <c r="AO75" s="120">
        <f>N75/K75</f>
        <v>9.6774193548387094E-2</v>
      </c>
      <c r="AP75" s="27" t="s">
        <v>93</v>
      </c>
      <c r="AQ75" s="29" t="s">
        <v>85</v>
      </c>
      <c r="AR75" s="35" t="s">
        <v>158</v>
      </c>
      <c r="AS75" s="47" t="s">
        <v>110</v>
      </c>
      <c r="AT75" s="35" t="s">
        <v>82</v>
      </c>
      <c r="AU75" s="27" t="s">
        <v>83</v>
      </c>
      <c r="AV75" s="36">
        <v>2.5</v>
      </c>
      <c r="AW75" s="36">
        <v>0.55225064999999995</v>
      </c>
      <c r="AX75" s="37"/>
      <c r="AY75" s="37"/>
      <c r="AZ75" s="37"/>
      <c r="BA75" s="37"/>
      <c r="BB75" s="37"/>
      <c r="BC75" s="123">
        <f t="shared" si="26"/>
        <v>3.05225065</v>
      </c>
      <c r="BD75" s="36" t="s">
        <v>111</v>
      </c>
      <c r="BE75" s="49"/>
      <c r="BF75" s="49">
        <v>0.6</v>
      </c>
      <c r="BG75" s="49"/>
      <c r="BH75" s="124">
        <f t="shared" si="27"/>
        <v>3.65225065</v>
      </c>
      <c r="BI75" s="45">
        <f>BH75/K75</f>
        <v>0.1178145370967742</v>
      </c>
      <c r="BJ75" s="39" t="s">
        <v>88</v>
      </c>
      <c r="BK75" s="136">
        <v>40</v>
      </c>
      <c r="BL75" s="137">
        <v>20</v>
      </c>
      <c r="BM75" s="137">
        <v>0</v>
      </c>
      <c r="BN75" s="137">
        <v>30</v>
      </c>
      <c r="BO75" s="137">
        <v>20</v>
      </c>
      <c r="BP75" s="137">
        <v>20</v>
      </c>
      <c r="BQ75" s="138">
        <f t="shared" si="28"/>
        <v>60</v>
      </c>
      <c r="BR75" s="138">
        <f t="shared" si="29"/>
        <v>30</v>
      </c>
      <c r="BS75" s="138">
        <f t="shared" si="30"/>
        <v>40</v>
      </c>
      <c r="BT75" s="138">
        <f t="shared" si="31"/>
        <v>130</v>
      </c>
      <c r="BU75" s="27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</row>
    <row r="76" spans="1:114" ht="12.75" customHeight="1">
      <c r="A76" s="54" t="s">
        <v>304</v>
      </c>
      <c r="B76" s="58" t="s">
        <v>305</v>
      </c>
      <c r="C76" s="58" t="s">
        <v>301</v>
      </c>
      <c r="D76" s="47" t="s">
        <v>77</v>
      </c>
      <c r="E76" s="28" t="s">
        <v>78</v>
      </c>
      <c r="F76" s="54" t="s">
        <v>79</v>
      </c>
      <c r="G76" s="47" t="s">
        <v>80</v>
      </c>
      <c r="H76" s="47" t="s">
        <v>80</v>
      </c>
      <c r="I76" s="47" t="s">
        <v>109</v>
      </c>
      <c r="J76" s="47" t="s">
        <v>135</v>
      </c>
      <c r="K76" s="112">
        <v>0</v>
      </c>
      <c r="L76" s="33">
        <v>29</v>
      </c>
      <c r="M76" s="33">
        <v>14</v>
      </c>
      <c r="N76" s="33">
        <v>2</v>
      </c>
      <c r="O76" s="106">
        <f t="shared" si="25"/>
        <v>189</v>
      </c>
      <c r="P76" s="33">
        <v>116</v>
      </c>
      <c r="Q76" s="33">
        <v>65</v>
      </c>
      <c r="R76" s="33">
        <v>8</v>
      </c>
      <c r="S76" s="106">
        <v>0</v>
      </c>
      <c r="T76" s="33">
        <v>0</v>
      </c>
      <c r="U76" s="33">
        <v>18</v>
      </c>
      <c r="V76" s="33">
        <v>11</v>
      </c>
      <c r="W76" s="33">
        <v>0</v>
      </c>
      <c r="X76" s="33">
        <v>0</v>
      </c>
      <c r="Y76" s="33">
        <v>0</v>
      </c>
      <c r="Z76" s="106">
        <v>0</v>
      </c>
      <c r="AA76" s="33">
        <v>0</v>
      </c>
      <c r="AB76" s="33">
        <v>8</v>
      </c>
      <c r="AC76" s="33">
        <v>3</v>
      </c>
      <c r="AD76" s="33">
        <v>3</v>
      </c>
      <c r="AE76" s="33">
        <v>0</v>
      </c>
      <c r="AF76" s="33">
        <v>0</v>
      </c>
      <c r="AG76" s="106">
        <v>0</v>
      </c>
      <c r="AH76" s="33">
        <v>0</v>
      </c>
      <c r="AI76" s="33">
        <v>2</v>
      </c>
      <c r="AJ76" s="33">
        <v>0</v>
      </c>
      <c r="AK76" s="33">
        <v>0</v>
      </c>
      <c r="AL76" s="33">
        <v>0</v>
      </c>
      <c r="AM76" s="33">
        <v>0</v>
      </c>
      <c r="AN76" s="120">
        <f>(M76+N76)/BV76</f>
        <v>0.35555555555555557</v>
      </c>
      <c r="AO76" s="120">
        <f>N76/BV76</f>
        <v>4.4444444444444446E-2</v>
      </c>
      <c r="AP76" s="35" t="s">
        <v>93</v>
      </c>
      <c r="AQ76" s="35" t="s">
        <v>85</v>
      </c>
      <c r="AR76" s="47" t="s">
        <v>109</v>
      </c>
      <c r="AS76" s="47" t="s">
        <v>135</v>
      </c>
      <c r="AT76" s="47" t="s">
        <v>120</v>
      </c>
      <c r="AU76" s="35" t="s">
        <v>119</v>
      </c>
      <c r="AV76" s="36">
        <v>0</v>
      </c>
      <c r="AW76" s="70"/>
      <c r="AX76" s="70"/>
      <c r="AY76" s="36"/>
      <c r="AZ76" s="36">
        <v>1</v>
      </c>
      <c r="BA76" s="36">
        <v>3.008</v>
      </c>
      <c r="BB76" s="36"/>
      <c r="BC76" s="123">
        <f t="shared" si="26"/>
        <v>4.008</v>
      </c>
      <c r="BD76" s="36"/>
      <c r="BE76" s="49"/>
      <c r="BF76" s="49"/>
      <c r="BG76" s="49"/>
      <c r="BH76" s="124">
        <f t="shared" si="27"/>
        <v>4.008</v>
      </c>
      <c r="BI76" s="45">
        <f>BH76/BV76</f>
        <v>8.9066666666666669E-2</v>
      </c>
      <c r="BJ76" s="39" t="s">
        <v>88</v>
      </c>
      <c r="BK76" s="136">
        <v>40</v>
      </c>
      <c r="BL76" s="137">
        <v>20</v>
      </c>
      <c r="BM76" s="137">
        <v>10</v>
      </c>
      <c r="BN76" s="137">
        <v>30</v>
      </c>
      <c r="BO76" s="137">
        <v>0</v>
      </c>
      <c r="BP76" s="137">
        <v>10</v>
      </c>
      <c r="BQ76" s="138">
        <f t="shared" si="28"/>
        <v>60</v>
      </c>
      <c r="BR76" s="138">
        <f t="shared" si="29"/>
        <v>40</v>
      </c>
      <c r="BS76" s="138">
        <f t="shared" si="30"/>
        <v>10</v>
      </c>
      <c r="BT76" s="138">
        <f t="shared" si="31"/>
        <v>110</v>
      </c>
      <c r="BU76" s="27" t="s">
        <v>306</v>
      </c>
      <c r="BV76" s="202">
        <v>45</v>
      </c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</row>
    <row r="77" spans="1:114" ht="13.5" hidden="1" customHeight="1">
      <c r="A77" s="25" t="s">
        <v>307</v>
      </c>
      <c r="B77" s="29" t="s">
        <v>308</v>
      </c>
      <c r="C77" s="29" t="s">
        <v>309</v>
      </c>
      <c r="D77" s="29" t="s">
        <v>127</v>
      </c>
      <c r="E77" s="28" t="s">
        <v>78</v>
      </c>
      <c r="F77" s="25" t="s">
        <v>108</v>
      </c>
      <c r="G77" s="27" t="s">
        <v>80</v>
      </c>
      <c r="H77" s="27" t="s">
        <v>80</v>
      </c>
      <c r="I77" s="31" t="s">
        <v>109</v>
      </c>
      <c r="J77" s="28" t="s">
        <v>101</v>
      </c>
      <c r="K77" s="112">
        <v>6</v>
      </c>
      <c r="L77" s="33">
        <v>3</v>
      </c>
      <c r="M77" s="33">
        <v>3</v>
      </c>
      <c r="N77" s="33">
        <v>0</v>
      </c>
      <c r="O77" s="106">
        <f t="shared" si="25"/>
        <v>24</v>
      </c>
      <c r="P77" s="33">
        <v>12</v>
      </c>
      <c r="Q77" s="33">
        <v>12</v>
      </c>
      <c r="R77" s="33">
        <v>0</v>
      </c>
      <c r="S77" s="106">
        <f>SUM(T77:Y77)</f>
        <v>3</v>
      </c>
      <c r="T77" s="33">
        <v>0</v>
      </c>
      <c r="U77" s="33">
        <v>3</v>
      </c>
      <c r="V77" s="33">
        <v>0</v>
      </c>
      <c r="W77" s="33">
        <v>0</v>
      </c>
      <c r="X77" s="33">
        <v>0</v>
      </c>
      <c r="Y77" s="33">
        <v>0</v>
      </c>
      <c r="Z77" s="106">
        <f>SUM(AA77:AF77)</f>
        <v>3</v>
      </c>
      <c r="AA77" s="33">
        <v>0</v>
      </c>
      <c r="AB77" s="33">
        <v>3</v>
      </c>
      <c r="AC77" s="33">
        <v>0</v>
      </c>
      <c r="AD77" s="33">
        <v>0</v>
      </c>
      <c r="AE77" s="33">
        <v>0</v>
      </c>
      <c r="AF77" s="33">
        <v>0</v>
      </c>
      <c r="AG77" s="106">
        <f>SUM(AH77:AM77)</f>
        <v>0</v>
      </c>
      <c r="AH77" s="33">
        <v>0</v>
      </c>
      <c r="AI77" s="33">
        <v>0</v>
      </c>
      <c r="AJ77" s="33">
        <v>0</v>
      </c>
      <c r="AK77" s="33">
        <v>0</v>
      </c>
      <c r="AL77" s="33">
        <v>0</v>
      </c>
      <c r="AM77" s="33">
        <v>0</v>
      </c>
      <c r="AN77" s="120">
        <f>(M77+N77)/K77</f>
        <v>0.5</v>
      </c>
      <c r="AO77" s="120">
        <f>N77/K77</f>
        <v>0</v>
      </c>
      <c r="AP77" s="27" t="s">
        <v>93</v>
      </c>
      <c r="AQ77" s="29" t="s">
        <v>85</v>
      </c>
      <c r="AR77" s="35" t="s">
        <v>109</v>
      </c>
      <c r="AS77" s="27" t="s">
        <v>101</v>
      </c>
      <c r="AT77" s="35" t="s">
        <v>94</v>
      </c>
      <c r="AU77" s="27" t="s">
        <v>99</v>
      </c>
      <c r="AV77" s="36">
        <v>0</v>
      </c>
      <c r="AW77" s="37"/>
      <c r="AX77" s="37"/>
      <c r="AY77" s="37"/>
      <c r="AZ77" s="43">
        <v>0.2</v>
      </c>
      <c r="BA77" s="43">
        <v>0.38800000000000001</v>
      </c>
      <c r="BB77" s="43"/>
      <c r="BC77" s="123">
        <f t="shared" si="26"/>
        <v>0.58800000000000008</v>
      </c>
      <c r="BD77" s="36"/>
      <c r="BE77" s="49"/>
      <c r="BF77" s="49"/>
      <c r="BG77" s="49"/>
      <c r="BH77" s="124">
        <f t="shared" si="27"/>
        <v>0.58800000000000008</v>
      </c>
      <c r="BI77" s="45">
        <f>BH77/K77</f>
        <v>9.8000000000000018E-2</v>
      </c>
      <c r="BJ77" s="39" t="s">
        <v>88</v>
      </c>
      <c r="BK77" s="136">
        <v>40</v>
      </c>
      <c r="BL77" s="137">
        <v>10</v>
      </c>
      <c r="BM77" s="137">
        <v>50</v>
      </c>
      <c r="BN77" s="137">
        <v>30</v>
      </c>
      <c r="BO77" s="137">
        <v>0</v>
      </c>
      <c r="BP77" s="137">
        <v>10</v>
      </c>
      <c r="BQ77" s="138">
        <f t="shared" si="28"/>
        <v>50</v>
      </c>
      <c r="BR77" s="138">
        <f t="shared" si="29"/>
        <v>80</v>
      </c>
      <c r="BS77" s="138">
        <f t="shared" si="30"/>
        <v>10</v>
      </c>
      <c r="BT77" s="138">
        <f t="shared" si="31"/>
        <v>140</v>
      </c>
      <c r="BU77" s="27"/>
      <c r="BV77" s="8"/>
      <c r="BW77" s="8"/>
      <c r="BX77" s="8"/>
      <c r="BY77" s="71"/>
      <c r="BZ77" s="71"/>
      <c r="CA77" s="71"/>
      <c r="CB77" s="71"/>
      <c r="CC77" s="71"/>
      <c r="CD77" s="71"/>
      <c r="CE77" s="71"/>
      <c r="CF77" s="71"/>
      <c r="CG77" s="71"/>
      <c r="CH77" s="71"/>
      <c r="CI77" s="71"/>
      <c r="CJ77" s="71"/>
      <c r="CK77" s="71"/>
      <c r="CL77" s="71"/>
      <c r="CM77" s="71"/>
      <c r="CN77" s="71"/>
      <c r="CO77" s="71"/>
      <c r="CP77" s="71"/>
      <c r="CQ77" s="71"/>
      <c r="CR77" s="71"/>
      <c r="CS77" s="71"/>
      <c r="CT77" s="71"/>
      <c r="CU77" s="71"/>
      <c r="CV77" s="71"/>
      <c r="CW77" s="71"/>
      <c r="CX77" s="71"/>
      <c r="CY77" s="71"/>
      <c r="CZ77" s="71"/>
      <c r="DA77" s="71"/>
      <c r="DB77" s="71"/>
      <c r="DC77" s="71"/>
      <c r="DD77" s="71"/>
      <c r="DE77" s="71"/>
      <c r="DF77" s="71"/>
      <c r="DG77" s="71"/>
      <c r="DH77" s="71"/>
      <c r="DI77" s="71"/>
      <c r="DJ77" s="71"/>
    </row>
    <row r="78" spans="1:114" ht="12.75" hidden="1" customHeight="1">
      <c r="A78" s="25" t="s">
        <v>310</v>
      </c>
      <c r="B78" s="30" t="s">
        <v>311</v>
      </c>
      <c r="C78" s="29" t="s">
        <v>312</v>
      </c>
      <c r="D78" s="29" t="s">
        <v>313</v>
      </c>
      <c r="E78" s="28" t="s">
        <v>151</v>
      </c>
      <c r="F78" s="25" t="s">
        <v>108</v>
      </c>
      <c r="G78" s="27" t="s">
        <v>80</v>
      </c>
      <c r="H78" s="27" t="s">
        <v>80</v>
      </c>
      <c r="I78" s="31" t="s">
        <v>86</v>
      </c>
      <c r="J78" s="30" t="s">
        <v>87</v>
      </c>
      <c r="K78" s="106">
        <v>48</v>
      </c>
      <c r="L78" s="33">
        <v>31</v>
      </c>
      <c r="M78" s="33">
        <v>17</v>
      </c>
      <c r="N78" s="33">
        <v>0</v>
      </c>
      <c r="O78" s="106">
        <f t="shared" si="25"/>
        <v>210</v>
      </c>
      <c r="P78" s="33">
        <v>132</v>
      </c>
      <c r="Q78" s="33">
        <v>78</v>
      </c>
      <c r="R78" s="33">
        <v>0</v>
      </c>
      <c r="S78" s="106">
        <f>SUM(T78:Y78)</f>
        <v>31</v>
      </c>
      <c r="T78" s="33">
        <v>0</v>
      </c>
      <c r="U78" s="33">
        <v>23</v>
      </c>
      <c r="V78" s="33">
        <v>8</v>
      </c>
      <c r="W78" s="33">
        <v>0</v>
      </c>
      <c r="X78" s="33">
        <v>0</v>
      </c>
      <c r="Y78" s="33">
        <v>0</v>
      </c>
      <c r="Z78" s="106">
        <f>SUM(AA78:AF78)</f>
        <v>17</v>
      </c>
      <c r="AA78" s="33">
        <v>0</v>
      </c>
      <c r="AB78" s="33">
        <v>11</v>
      </c>
      <c r="AC78" s="33">
        <v>4</v>
      </c>
      <c r="AD78" s="33">
        <v>1</v>
      </c>
      <c r="AE78" s="33">
        <v>1</v>
      </c>
      <c r="AF78" s="33">
        <v>0</v>
      </c>
      <c r="AG78" s="106">
        <f>SUM(AH78:AM78)</f>
        <v>0</v>
      </c>
      <c r="AH78" s="33">
        <v>0</v>
      </c>
      <c r="AI78" s="33">
        <v>0</v>
      </c>
      <c r="AJ78" s="33">
        <v>0</v>
      </c>
      <c r="AK78" s="33">
        <v>0</v>
      </c>
      <c r="AL78" s="33">
        <v>0</v>
      </c>
      <c r="AM78" s="33">
        <v>0</v>
      </c>
      <c r="AN78" s="120">
        <f>(M78+N78)/K78</f>
        <v>0.35416666666666669</v>
      </c>
      <c r="AO78" s="120">
        <f>N78/K78</f>
        <v>0</v>
      </c>
      <c r="AP78" s="27" t="s">
        <v>93</v>
      </c>
      <c r="AQ78" s="27" t="s">
        <v>85</v>
      </c>
      <c r="AR78" s="35" t="s">
        <v>86</v>
      </c>
      <c r="AS78" s="30" t="s">
        <v>87</v>
      </c>
      <c r="AT78" s="35" t="s">
        <v>94</v>
      </c>
      <c r="AU78" s="30" t="s">
        <v>119</v>
      </c>
      <c r="AV78" s="36">
        <v>0</v>
      </c>
      <c r="AW78" s="36"/>
      <c r="AX78" s="36"/>
      <c r="AY78" s="36">
        <v>2.351</v>
      </c>
      <c r="AZ78" s="36">
        <v>2.351</v>
      </c>
      <c r="BA78" s="36"/>
      <c r="BB78" s="36"/>
      <c r="BC78" s="123">
        <f t="shared" si="26"/>
        <v>4.702</v>
      </c>
      <c r="BD78" s="36"/>
      <c r="BE78" s="49"/>
      <c r="BF78" s="49"/>
      <c r="BG78" s="49"/>
      <c r="BH78" s="124">
        <f t="shared" si="27"/>
        <v>4.702</v>
      </c>
      <c r="BI78" s="45">
        <f>BH78/K78</f>
        <v>9.7958333333333328E-2</v>
      </c>
      <c r="BJ78" s="39" t="s">
        <v>102</v>
      </c>
      <c r="BK78" s="136">
        <v>50</v>
      </c>
      <c r="BL78" s="137">
        <v>45</v>
      </c>
      <c r="BM78" s="137">
        <v>0</v>
      </c>
      <c r="BN78" s="137">
        <v>70</v>
      </c>
      <c r="BO78" s="137">
        <v>0</v>
      </c>
      <c r="BP78" s="137">
        <v>10</v>
      </c>
      <c r="BQ78" s="138">
        <f t="shared" si="28"/>
        <v>95</v>
      </c>
      <c r="BR78" s="138">
        <f t="shared" si="29"/>
        <v>70</v>
      </c>
      <c r="BS78" s="138">
        <f t="shared" si="30"/>
        <v>10</v>
      </c>
      <c r="BT78" s="138">
        <f t="shared" si="31"/>
        <v>175</v>
      </c>
      <c r="BU78" s="55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</row>
    <row r="79" spans="1:114" ht="15.75" hidden="1" customHeight="1">
      <c r="A79" s="26" t="s">
        <v>314</v>
      </c>
      <c r="B79" s="30" t="s">
        <v>315</v>
      </c>
      <c r="C79" s="30" t="s">
        <v>312</v>
      </c>
      <c r="D79" s="29" t="s">
        <v>313</v>
      </c>
      <c r="E79" s="28" t="s">
        <v>151</v>
      </c>
      <c r="F79" s="24" t="s">
        <v>79</v>
      </c>
      <c r="G79" s="27" t="s">
        <v>91</v>
      </c>
      <c r="H79" s="27" t="s">
        <v>92</v>
      </c>
      <c r="I79" s="51" t="s">
        <v>82</v>
      </c>
      <c r="J79" s="48" t="s">
        <v>121</v>
      </c>
      <c r="K79" s="107">
        <v>14</v>
      </c>
      <c r="L79" s="24">
        <v>10</v>
      </c>
      <c r="M79" s="24">
        <v>3</v>
      </c>
      <c r="N79" s="24">
        <v>1</v>
      </c>
      <c r="O79" s="106">
        <f t="shared" si="25"/>
        <v>64</v>
      </c>
      <c r="P79" s="24">
        <v>48</v>
      </c>
      <c r="Q79" s="24">
        <v>12</v>
      </c>
      <c r="R79" s="24">
        <v>4</v>
      </c>
      <c r="S79" s="106">
        <f>SUM(T79:Y79)</f>
        <v>10</v>
      </c>
      <c r="T79" s="24">
        <v>0</v>
      </c>
      <c r="U79" s="24">
        <v>4</v>
      </c>
      <c r="V79" s="24">
        <v>4</v>
      </c>
      <c r="W79" s="24">
        <v>2</v>
      </c>
      <c r="X79" s="24">
        <v>0</v>
      </c>
      <c r="Y79" s="24">
        <v>0</v>
      </c>
      <c r="Z79" s="106">
        <f>SUM(AA79:AF79)</f>
        <v>3</v>
      </c>
      <c r="AA79" s="24">
        <v>0</v>
      </c>
      <c r="AB79" s="24">
        <v>2</v>
      </c>
      <c r="AC79" s="24">
        <v>0</v>
      </c>
      <c r="AD79" s="24">
        <v>0</v>
      </c>
      <c r="AE79" s="24">
        <v>1</v>
      </c>
      <c r="AF79" s="24">
        <v>0</v>
      </c>
      <c r="AG79" s="106">
        <f>SUM(AH79:AM79)</f>
        <v>1</v>
      </c>
      <c r="AH79" s="24">
        <v>0</v>
      </c>
      <c r="AI79" s="24">
        <v>1</v>
      </c>
      <c r="AJ79" s="24">
        <v>0</v>
      </c>
      <c r="AK79" s="24">
        <v>0</v>
      </c>
      <c r="AL79" s="24">
        <v>0</v>
      </c>
      <c r="AM79" s="24">
        <v>0</v>
      </c>
      <c r="AN79" s="120">
        <f>(M79+N79)/K79</f>
        <v>0.2857142857142857</v>
      </c>
      <c r="AO79" s="120">
        <f>N79/K79</f>
        <v>7.1428571428571425E-2</v>
      </c>
      <c r="AP79" s="27" t="s">
        <v>93</v>
      </c>
      <c r="AQ79" s="27" t="s">
        <v>85</v>
      </c>
      <c r="AR79" s="27" t="s">
        <v>82</v>
      </c>
      <c r="AS79" s="30" t="s">
        <v>121</v>
      </c>
      <c r="AT79" s="27" t="s">
        <v>86</v>
      </c>
      <c r="AU79" s="28" t="s">
        <v>140</v>
      </c>
      <c r="AV79" s="36">
        <v>0</v>
      </c>
      <c r="AW79" s="43"/>
      <c r="AX79" s="43"/>
      <c r="AY79" s="43">
        <v>1.460942</v>
      </c>
      <c r="AZ79" s="43"/>
      <c r="BA79" s="43"/>
      <c r="BB79" s="43"/>
      <c r="BC79" s="123">
        <f t="shared" si="26"/>
        <v>1.460942</v>
      </c>
      <c r="BD79" s="36"/>
      <c r="BE79" s="44"/>
      <c r="BF79" s="44"/>
      <c r="BG79" s="44"/>
      <c r="BH79" s="124">
        <f t="shared" si="27"/>
        <v>1.460942</v>
      </c>
      <c r="BI79" s="45">
        <f>BH79/K79</f>
        <v>0.104353</v>
      </c>
      <c r="BJ79" s="39" t="s">
        <v>102</v>
      </c>
      <c r="BK79" s="136">
        <v>50</v>
      </c>
      <c r="BL79" s="137">
        <v>45</v>
      </c>
      <c r="BM79" s="137">
        <v>40</v>
      </c>
      <c r="BN79" s="137">
        <v>30</v>
      </c>
      <c r="BO79" s="137">
        <v>0</v>
      </c>
      <c r="BP79" s="137">
        <v>20</v>
      </c>
      <c r="BQ79" s="138">
        <f t="shared" si="28"/>
        <v>95</v>
      </c>
      <c r="BR79" s="138">
        <f t="shared" si="29"/>
        <v>70</v>
      </c>
      <c r="BS79" s="138">
        <f t="shared" si="30"/>
        <v>20</v>
      </c>
      <c r="BT79" s="138">
        <f t="shared" si="31"/>
        <v>185</v>
      </c>
      <c r="BU79" s="27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</row>
    <row r="80" spans="1:114" ht="18" hidden="1" customHeight="1">
      <c r="A80" s="24" t="s">
        <v>316</v>
      </c>
      <c r="B80" s="30" t="s">
        <v>317</v>
      </c>
      <c r="C80" s="30" t="s">
        <v>318</v>
      </c>
      <c r="D80" s="29" t="s">
        <v>133</v>
      </c>
      <c r="E80" s="28" t="s">
        <v>78</v>
      </c>
      <c r="F80" s="24" t="s">
        <v>79</v>
      </c>
      <c r="G80" s="27" t="s">
        <v>91</v>
      </c>
      <c r="H80" s="27" t="s">
        <v>92</v>
      </c>
      <c r="I80" s="27" t="s">
        <v>86</v>
      </c>
      <c r="J80" s="30" t="s">
        <v>121</v>
      </c>
      <c r="K80" s="107">
        <v>40</v>
      </c>
      <c r="L80" s="24">
        <v>27</v>
      </c>
      <c r="M80" s="24">
        <v>9</v>
      </c>
      <c r="N80" s="24">
        <v>4</v>
      </c>
      <c r="O80" s="107">
        <f t="shared" si="25"/>
        <v>177</v>
      </c>
      <c r="P80" s="24">
        <v>123</v>
      </c>
      <c r="Q80" s="24">
        <v>37</v>
      </c>
      <c r="R80" s="24">
        <v>17</v>
      </c>
      <c r="S80" s="107">
        <f>SUM(T80:Y80)</f>
        <v>27</v>
      </c>
      <c r="T80" s="24">
        <v>0</v>
      </c>
      <c r="U80" s="24">
        <v>12</v>
      </c>
      <c r="V80" s="24">
        <v>9</v>
      </c>
      <c r="W80" s="24">
        <v>6</v>
      </c>
      <c r="X80" s="24">
        <v>0</v>
      </c>
      <c r="Y80" s="24">
        <v>0</v>
      </c>
      <c r="Z80" s="107">
        <f>SUM(AA80:AF80)</f>
        <v>9</v>
      </c>
      <c r="AA80" s="24">
        <v>0</v>
      </c>
      <c r="AB80" s="24">
        <v>6</v>
      </c>
      <c r="AC80" s="24">
        <v>1</v>
      </c>
      <c r="AD80" s="24">
        <v>0</v>
      </c>
      <c r="AE80" s="24">
        <v>2</v>
      </c>
      <c r="AF80" s="24">
        <v>0</v>
      </c>
      <c r="AG80" s="107">
        <f>SUM(AH80:AM80)</f>
        <v>4</v>
      </c>
      <c r="AH80" s="24">
        <v>0</v>
      </c>
      <c r="AI80" s="24">
        <v>3</v>
      </c>
      <c r="AJ80" s="24">
        <v>1</v>
      </c>
      <c r="AK80" s="24">
        <v>0</v>
      </c>
      <c r="AL80" s="24">
        <v>0</v>
      </c>
      <c r="AM80" s="24">
        <v>0</v>
      </c>
      <c r="AN80" s="120">
        <f>(Z80+AG80)/K80</f>
        <v>0.32500000000000001</v>
      </c>
      <c r="AO80" s="120">
        <f>N80/K80</f>
        <v>0.1</v>
      </c>
      <c r="AP80" s="27" t="s">
        <v>93</v>
      </c>
      <c r="AQ80" s="27" t="s">
        <v>85</v>
      </c>
      <c r="AR80" s="27" t="s">
        <v>86</v>
      </c>
      <c r="AS80" s="30" t="s">
        <v>121</v>
      </c>
      <c r="AT80" s="27" t="s">
        <v>94</v>
      </c>
      <c r="AU80" s="28" t="s">
        <v>135</v>
      </c>
      <c r="AV80" s="36">
        <v>0</v>
      </c>
      <c r="AW80" s="43"/>
      <c r="AX80" s="43"/>
      <c r="AY80" s="43">
        <v>2</v>
      </c>
      <c r="AZ80" s="43">
        <v>2.1741199999999998</v>
      </c>
      <c r="BA80" s="43"/>
      <c r="BB80" s="43"/>
      <c r="BC80" s="123">
        <f t="shared" si="26"/>
        <v>4.1741200000000003</v>
      </c>
      <c r="BD80" s="36" t="s">
        <v>111</v>
      </c>
      <c r="BE80" s="44"/>
      <c r="BF80" s="44"/>
      <c r="BG80" s="44"/>
      <c r="BH80" s="124">
        <f t="shared" si="27"/>
        <v>4.1741200000000003</v>
      </c>
      <c r="BI80" s="45">
        <f>BH80/K80</f>
        <v>0.104353</v>
      </c>
      <c r="BJ80" s="39" t="s">
        <v>88</v>
      </c>
      <c r="BK80" s="136">
        <v>40</v>
      </c>
      <c r="BL80" s="137">
        <v>40</v>
      </c>
      <c r="BM80" s="137">
        <v>10</v>
      </c>
      <c r="BN80" s="137">
        <v>10</v>
      </c>
      <c r="BO80" s="137">
        <v>20</v>
      </c>
      <c r="BP80" s="137">
        <v>20</v>
      </c>
      <c r="BQ80" s="138">
        <f t="shared" si="28"/>
        <v>80</v>
      </c>
      <c r="BR80" s="138">
        <f t="shared" si="29"/>
        <v>20</v>
      </c>
      <c r="BS80" s="138">
        <f t="shared" si="30"/>
        <v>40</v>
      </c>
      <c r="BT80" s="138">
        <f t="shared" si="31"/>
        <v>140</v>
      </c>
      <c r="BU80" s="27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</row>
    <row r="81" spans="1:114" ht="13.5" hidden="1" customHeight="1">
      <c r="A81" s="25" t="s">
        <v>319</v>
      </c>
      <c r="B81" s="30" t="s">
        <v>320</v>
      </c>
      <c r="C81" s="29" t="s">
        <v>318</v>
      </c>
      <c r="D81" s="29" t="s">
        <v>133</v>
      </c>
      <c r="E81" s="28" t="s">
        <v>78</v>
      </c>
      <c r="F81" s="25" t="s">
        <v>79</v>
      </c>
      <c r="G81" s="27" t="s">
        <v>92</v>
      </c>
      <c r="H81" s="27" t="s">
        <v>92</v>
      </c>
      <c r="I81" s="27" t="s">
        <v>109</v>
      </c>
      <c r="J81" s="27" t="s">
        <v>135</v>
      </c>
      <c r="K81" s="107">
        <v>0</v>
      </c>
      <c r="L81" s="33">
        <v>26</v>
      </c>
      <c r="M81" s="33">
        <v>10</v>
      </c>
      <c r="N81" s="33">
        <v>4</v>
      </c>
      <c r="O81" s="107">
        <f t="shared" si="25"/>
        <v>178</v>
      </c>
      <c r="P81" s="33">
        <v>112</v>
      </c>
      <c r="Q81" s="33">
        <v>49</v>
      </c>
      <c r="R81" s="33">
        <v>17</v>
      </c>
      <c r="S81" s="107">
        <v>0</v>
      </c>
      <c r="T81" s="33">
        <v>0</v>
      </c>
      <c r="U81" s="33">
        <v>12</v>
      </c>
      <c r="V81" s="33">
        <v>8</v>
      </c>
      <c r="W81" s="33">
        <v>6</v>
      </c>
      <c r="X81" s="33">
        <v>0</v>
      </c>
      <c r="Y81" s="33">
        <v>0</v>
      </c>
      <c r="Z81" s="107">
        <v>0</v>
      </c>
      <c r="AA81" s="33">
        <v>0</v>
      </c>
      <c r="AB81" s="33">
        <v>7</v>
      </c>
      <c r="AC81" s="33">
        <v>1</v>
      </c>
      <c r="AD81" s="33">
        <v>0</v>
      </c>
      <c r="AE81" s="33">
        <v>2</v>
      </c>
      <c r="AF81" s="33">
        <v>0</v>
      </c>
      <c r="AG81" s="107">
        <v>0</v>
      </c>
      <c r="AH81" s="33">
        <v>0</v>
      </c>
      <c r="AI81" s="33">
        <v>3</v>
      </c>
      <c r="AJ81" s="33">
        <v>1</v>
      </c>
      <c r="AK81" s="33">
        <v>0</v>
      </c>
      <c r="AL81" s="33">
        <v>0</v>
      </c>
      <c r="AM81" s="33">
        <v>0</v>
      </c>
      <c r="AN81" s="120">
        <f>(M81+N81)/BV81</f>
        <v>0.35</v>
      </c>
      <c r="AO81" s="120">
        <f>N81/BV81</f>
        <v>0.1</v>
      </c>
      <c r="AP81" s="27" t="s">
        <v>93</v>
      </c>
      <c r="AQ81" s="27" t="s">
        <v>85</v>
      </c>
      <c r="AR81" s="27" t="s">
        <v>109</v>
      </c>
      <c r="AS81" s="27" t="s">
        <v>135</v>
      </c>
      <c r="AT81" s="27" t="s">
        <v>120</v>
      </c>
      <c r="AU81" s="27" t="s">
        <v>135</v>
      </c>
      <c r="AV81" s="36">
        <v>0</v>
      </c>
      <c r="AW81" s="43"/>
      <c r="AX81" s="43"/>
      <c r="AY81" s="43"/>
      <c r="AZ81" s="43">
        <v>1</v>
      </c>
      <c r="BA81" s="36">
        <v>3.1741199999999998</v>
      </c>
      <c r="BB81" s="36"/>
      <c r="BC81" s="123">
        <f t="shared" si="26"/>
        <v>4.1741200000000003</v>
      </c>
      <c r="BD81" s="36" t="s">
        <v>111</v>
      </c>
      <c r="BE81" s="44"/>
      <c r="BF81" s="44"/>
      <c r="BG81" s="44"/>
      <c r="BH81" s="124">
        <f t="shared" si="27"/>
        <v>4.1741200000000003</v>
      </c>
      <c r="BI81" s="45">
        <f>BH81/BV81</f>
        <v>0.104353</v>
      </c>
      <c r="BJ81" s="39" t="s">
        <v>88</v>
      </c>
      <c r="BK81" s="136">
        <v>40</v>
      </c>
      <c r="BL81" s="137">
        <v>40</v>
      </c>
      <c r="BM81" s="137">
        <v>10</v>
      </c>
      <c r="BN81" s="137">
        <v>10</v>
      </c>
      <c r="BO81" s="137">
        <v>20</v>
      </c>
      <c r="BP81" s="137">
        <v>20</v>
      </c>
      <c r="BQ81" s="138">
        <f t="shared" si="28"/>
        <v>80</v>
      </c>
      <c r="BR81" s="138">
        <f t="shared" si="29"/>
        <v>20</v>
      </c>
      <c r="BS81" s="138">
        <f t="shared" si="30"/>
        <v>40</v>
      </c>
      <c r="BT81" s="138">
        <f t="shared" si="31"/>
        <v>140</v>
      </c>
      <c r="BU81" s="27" t="s">
        <v>129</v>
      </c>
      <c r="BV81" s="202">
        <v>40</v>
      </c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</row>
    <row r="82" spans="1:114" ht="13.5" hidden="1" customHeight="1">
      <c r="A82" s="24" t="s">
        <v>321</v>
      </c>
      <c r="B82" s="150" t="s">
        <v>322</v>
      </c>
      <c r="C82" s="151" t="s">
        <v>323</v>
      </c>
      <c r="D82" s="29" t="s">
        <v>155</v>
      </c>
      <c r="E82" s="28" t="s">
        <v>151</v>
      </c>
      <c r="F82" s="152" t="s">
        <v>108</v>
      </c>
      <c r="G82" s="153" t="s">
        <v>91</v>
      </c>
      <c r="H82" s="27" t="s">
        <v>92</v>
      </c>
      <c r="I82" s="56" t="s">
        <v>158</v>
      </c>
      <c r="J82" s="28" t="s">
        <v>87</v>
      </c>
      <c r="K82" s="107">
        <v>25</v>
      </c>
      <c r="L82" s="33">
        <v>23</v>
      </c>
      <c r="M82" s="33">
        <v>0</v>
      </c>
      <c r="N82" s="33">
        <v>2</v>
      </c>
      <c r="O82" s="107">
        <f t="shared" si="25"/>
        <v>98</v>
      </c>
      <c r="P82" s="33">
        <v>92</v>
      </c>
      <c r="Q82" s="33">
        <v>0</v>
      </c>
      <c r="R82" s="33">
        <v>6</v>
      </c>
      <c r="S82" s="107">
        <f>SUM(T82:Y82)</f>
        <v>23</v>
      </c>
      <c r="T82" s="33">
        <v>0</v>
      </c>
      <c r="U82" s="33">
        <v>23</v>
      </c>
      <c r="V82" s="33">
        <v>0</v>
      </c>
      <c r="W82" s="33">
        <v>0</v>
      </c>
      <c r="X82" s="33">
        <v>0</v>
      </c>
      <c r="Y82" s="33">
        <v>0</v>
      </c>
      <c r="Z82" s="107">
        <f>SUM(AA82:AF82)</f>
        <v>0</v>
      </c>
      <c r="AA82" s="33">
        <v>0</v>
      </c>
      <c r="AB82" s="33">
        <v>0</v>
      </c>
      <c r="AC82" s="33">
        <v>0</v>
      </c>
      <c r="AD82" s="33">
        <v>0</v>
      </c>
      <c r="AE82" s="33">
        <v>0</v>
      </c>
      <c r="AF82" s="33">
        <v>0</v>
      </c>
      <c r="AG82" s="107">
        <f>SUM(AH82:AM82)</f>
        <v>2</v>
      </c>
      <c r="AH82" s="33">
        <v>0</v>
      </c>
      <c r="AI82" s="33">
        <v>2</v>
      </c>
      <c r="AJ82" s="33">
        <v>0</v>
      </c>
      <c r="AK82" s="33">
        <v>0</v>
      </c>
      <c r="AL82" s="33">
        <v>0</v>
      </c>
      <c r="AM82" s="33">
        <v>0</v>
      </c>
      <c r="AN82" s="120">
        <f>(Z82+AG82)/K82</f>
        <v>0.08</v>
      </c>
      <c r="AO82" s="120">
        <f>N82/K82</f>
        <v>0.08</v>
      </c>
      <c r="AP82" s="27" t="s">
        <v>93</v>
      </c>
      <c r="AQ82" s="27" t="s">
        <v>85</v>
      </c>
      <c r="AR82" s="27" t="s">
        <v>158</v>
      </c>
      <c r="AS82" s="27" t="s">
        <v>87</v>
      </c>
      <c r="AT82" s="27" t="s">
        <v>100</v>
      </c>
      <c r="AU82" s="27" t="s">
        <v>140</v>
      </c>
      <c r="AV82" s="36">
        <v>2.8234585000000001</v>
      </c>
      <c r="AW82" s="43"/>
      <c r="AX82" s="43"/>
      <c r="AY82" s="43"/>
      <c r="AZ82" s="36"/>
      <c r="BA82" s="36"/>
      <c r="BB82" s="36"/>
      <c r="BC82" s="123">
        <f t="shared" si="26"/>
        <v>2.8234585000000001</v>
      </c>
      <c r="BD82" s="36" t="s">
        <v>111</v>
      </c>
      <c r="BE82" s="44"/>
      <c r="BF82" s="44"/>
      <c r="BG82" s="44"/>
      <c r="BH82" s="124">
        <f t="shared" si="27"/>
        <v>2.8234585000000001</v>
      </c>
      <c r="BI82" s="59">
        <f>BH82/K82</f>
        <v>0.11293834</v>
      </c>
      <c r="BJ82" s="39" t="s">
        <v>102</v>
      </c>
      <c r="BK82" s="136">
        <v>50</v>
      </c>
      <c r="BL82" s="137">
        <v>50</v>
      </c>
      <c r="BM82" s="137">
        <v>10</v>
      </c>
      <c r="BN82" s="137">
        <v>70</v>
      </c>
      <c r="BO82" s="137">
        <v>20</v>
      </c>
      <c r="BP82" s="137">
        <v>20</v>
      </c>
      <c r="BQ82" s="138">
        <f t="shared" si="28"/>
        <v>100</v>
      </c>
      <c r="BR82" s="138">
        <f t="shared" si="29"/>
        <v>80</v>
      </c>
      <c r="BS82" s="138">
        <f t="shared" si="30"/>
        <v>40</v>
      </c>
      <c r="BT82" s="138">
        <f t="shared" si="31"/>
        <v>220</v>
      </c>
      <c r="BU82" s="27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</row>
    <row r="83" spans="1:114" ht="12.75" hidden="1" customHeight="1">
      <c r="A83" s="24" t="s">
        <v>324</v>
      </c>
      <c r="B83" s="50" t="s">
        <v>325</v>
      </c>
      <c r="C83" s="29" t="s">
        <v>155</v>
      </c>
      <c r="D83" s="29" t="s">
        <v>155</v>
      </c>
      <c r="E83" s="28" t="s">
        <v>151</v>
      </c>
      <c r="F83" s="24" t="s">
        <v>108</v>
      </c>
      <c r="G83" s="27" t="s">
        <v>91</v>
      </c>
      <c r="H83" s="27" t="s">
        <v>92</v>
      </c>
      <c r="I83" s="56" t="s">
        <v>214</v>
      </c>
      <c r="J83" s="27" t="s">
        <v>87</v>
      </c>
      <c r="K83" s="106">
        <v>10</v>
      </c>
      <c r="L83" s="33">
        <v>4</v>
      </c>
      <c r="M83" s="33">
        <v>4</v>
      </c>
      <c r="N83" s="33">
        <v>2</v>
      </c>
      <c r="O83" s="106">
        <f t="shared" si="25"/>
        <v>65</v>
      </c>
      <c r="P83" s="33">
        <v>24</v>
      </c>
      <c r="Q83" s="33">
        <v>32</v>
      </c>
      <c r="R83" s="33">
        <v>9</v>
      </c>
      <c r="S83" s="106">
        <f>SUM(T83:Y83)</f>
        <v>4</v>
      </c>
      <c r="T83" s="33">
        <v>0</v>
      </c>
      <c r="U83" s="33">
        <v>0</v>
      </c>
      <c r="V83" s="33">
        <v>0</v>
      </c>
      <c r="W83" s="33">
        <v>4</v>
      </c>
      <c r="X83" s="33">
        <v>0</v>
      </c>
      <c r="Y83" s="33">
        <v>0</v>
      </c>
      <c r="Z83" s="106">
        <f>SUM(AA83:AF83)</f>
        <v>4</v>
      </c>
      <c r="AA83" s="33">
        <v>0</v>
      </c>
      <c r="AB83" s="33">
        <v>0</v>
      </c>
      <c r="AC83" s="33">
        <v>0</v>
      </c>
      <c r="AD83" s="33">
        <v>0</v>
      </c>
      <c r="AE83" s="33">
        <v>4</v>
      </c>
      <c r="AF83" s="33">
        <v>0</v>
      </c>
      <c r="AG83" s="106">
        <f>SUM(AH83:AM83)</f>
        <v>2</v>
      </c>
      <c r="AH83" s="33">
        <v>0</v>
      </c>
      <c r="AI83" s="33">
        <v>1</v>
      </c>
      <c r="AJ83" s="33">
        <v>1</v>
      </c>
      <c r="AK83" s="33">
        <v>0</v>
      </c>
      <c r="AL83" s="33">
        <v>0</v>
      </c>
      <c r="AM83" s="33">
        <v>0</v>
      </c>
      <c r="AN83" s="120">
        <f>(Z83+AG83)/K83</f>
        <v>0.6</v>
      </c>
      <c r="AO83" s="120">
        <f>N83/K83</f>
        <v>0.2</v>
      </c>
      <c r="AP83" s="27" t="s">
        <v>93</v>
      </c>
      <c r="AQ83" s="27" t="s">
        <v>262</v>
      </c>
      <c r="AR83" s="35" t="s">
        <v>210</v>
      </c>
      <c r="AS83" s="35" t="s">
        <v>135</v>
      </c>
      <c r="AT83" s="35" t="s">
        <v>100</v>
      </c>
      <c r="AU83" s="35" t="s">
        <v>83</v>
      </c>
      <c r="AV83" s="36">
        <v>0.983317</v>
      </c>
      <c r="AW83" s="37"/>
      <c r="AX83" s="37"/>
      <c r="AY83" s="37"/>
      <c r="AZ83" s="37"/>
      <c r="BA83" s="37"/>
      <c r="BB83" s="37"/>
      <c r="BC83" s="123">
        <f t="shared" si="26"/>
        <v>0.983317</v>
      </c>
      <c r="BD83" s="36" t="s">
        <v>111</v>
      </c>
      <c r="BE83" s="44"/>
      <c r="BF83" s="44"/>
      <c r="BG83" s="44">
        <v>2.7933329999999999E-2</v>
      </c>
      <c r="BH83" s="124">
        <f t="shared" si="27"/>
        <v>1.01125033</v>
      </c>
      <c r="BI83" s="45">
        <f>BH83/K83</f>
        <v>0.101125033</v>
      </c>
      <c r="BJ83" s="39" t="s">
        <v>102</v>
      </c>
      <c r="BK83" s="136">
        <v>50</v>
      </c>
      <c r="BL83" s="137">
        <v>50</v>
      </c>
      <c r="BM83" s="137">
        <v>80</v>
      </c>
      <c r="BN83" s="137">
        <v>70</v>
      </c>
      <c r="BO83" s="137">
        <v>20</v>
      </c>
      <c r="BP83" s="137">
        <v>20</v>
      </c>
      <c r="BQ83" s="138">
        <f t="shared" si="28"/>
        <v>100</v>
      </c>
      <c r="BR83" s="138">
        <f t="shared" si="29"/>
        <v>150</v>
      </c>
      <c r="BS83" s="138">
        <f t="shared" si="30"/>
        <v>40</v>
      </c>
      <c r="BT83" s="138">
        <f t="shared" si="31"/>
        <v>290</v>
      </c>
      <c r="BU83" s="55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</row>
    <row r="84" spans="1:114" ht="12.75" hidden="1" customHeight="1">
      <c r="A84" s="54" t="s">
        <v>326</v>
      </c>
      <c r="B84" s="27" t="s">
        <v>327</v>
      </c>
      <c r="C84" s="28" t="s">
        <v>155</v>
      </c>
      <c r="D84" s="29" t="s">
        <v>155</v>
      </c>
      <c r="E84" s="28" t="s">
        <v>151</v>
      </c>
      <c r="F84" s="54" t="s">
        <v>108</v>
      </c>
      <c r="G84" s="27" t="s">
        <v>80</v>
      </c>
      <c r="H84" s="27" t="s">
        <v>81</v>
      </c>
      <c r="I84" s="31" t="s">
        <v>109</v>
      </c>
      <c r="J84" s="47" t="s">
        <v>110</v>
      </c>
      <c r="K84" s="112">
        <v>0</v>
      </c>
      <c r="L84" s="33">
        <v>20</v>
      </c>
      <c r="M84" s="33">
        <v>3</v>
      </c>
      <c r="N84" s="33">
        <v>1</v>
      </c>
      <c r="O84" s="107">
        <f t="shared" si="25"/>
        <v>95</v>
      </c>
      <c r="P84" s="33">
        <v>80</v>
      </c>
      <c r="Q84" s="33">
        <v>3</v>
      </c>
      <c r="R84" s="33">
        <v>12</v>
      </c>
      <c r="S84" s="107">
        <v>0</v>
      </c>
      <c r="T84" s="33">
        <v>0</v>
      </c>
      <c r="U84" s="33">
        <v>20</v>
      </c>
      <c r="V84" s="33">
        <v>0</v>
      </c>
      <c r="W84" s="33">
        <v>0</v>
      </c>
      <c r="X84" s="33">
        <v>0</v>
      </c>
      <c r="Y84" s="33">
        <v>0</v>
      </c>
      <c r="Z84" s="107">
        <v>0</v>
      </c>
      <c r="AA84" s="33">
        <v>0</v>
      </c>
      <c r="AB84" s="33">
        <v>3</v>
      </c>
      <c r="AC84" s="33">
        <v>0</v>
      </c>
      <c r="AD84" s="33">
        <v>0</v>
      </c>
      <c r="AE84" s="33">
        <v>0</v>
      </c>
      <c r="AF84" s="33">
        <v>0</v>
      </c>
      <c r="AG84" s="107">
        <v>0</v>
      </c>
      <c r="AH84" s="33">
        <v>0</v>
      </c>
      <c r="AI84" s="33">
        <v>1</v>
      </c>
      <c r="AJ84" s="33">
        <v>0</v>
      </c>
      <c r="AK84" s="33">
        <v>0</v>
      </c>
      <c r="AL84" s="33">
        <v>0</v>
      </c>
      <c r="AM84" s="33">
        <v>0</v>
      </c>
      <c r="AN84" s="120">
        <f>(M84+N84)/BV84</f>
        <v>0.16666666666666666</v>
      </c>
      <c r="AO84" s="120">
        <f>N84/BV84</f>
        <v>4.1666666666666664E-2</v>
      </c>
      <c r="AP84" s="27" t="s">
        <v>84</v>
      </c>
      <c r="AQ84" s="27" t="s">
        <v>85</v>
      </c>
      <c r="AR84" s="35" t="s">
        <v>109</v>
      </c>
      <c r="AS84" s="47" t="s">
        <v>110</v>
      </c>
      <c r="AT84" s="35" t="s">
        <v>120</v>
      </c>
      <c r="AU84" s="47" t="s">
        <v>87</v>
      </c>
      <c r="AV84" s="36">
        <v>0</v>
      </c>
      <c r="AW84" s="36"/>
      <c r="AX84" s="36"/>
      <c r="AY84" s="36"/>
      <c r="AZ84" s="36">
        <v>1.105</v>
      </c>
      <c r="BA84" s="36">
        <v>0.83899999999999997</v>
      </c>
      <c r="BB84" s="37"/>
      <c r="BC84" s="123">
        <f t="shared" si="26"/>
        <v>1.944</v>
      </c>
      <c r="BD84" s="24"/>
      <c r="BE84" s="24"/>
      <c r="BF84" s="24"/>
      <c r="BG84" s="24"/>
      <c r="BH84" s="124">
        <f t="shared" si="27"/>
        <v>1.944</v>
      </c>
      <c r="BI84" s="45">
        <f>BH84/BV84</f>
        <v>8.1000000000000003E-2</v>
      </c>
      <c r="BJ84" s="39" t="s">
        <v>88</v>
      </c>
      <c r="BK84" s="136">
        <v>50</v>
      </c>
      <c r="BL84" s="137">
        <v>50</v>
      </c>
      <c r="BM84" s="137">
        <v>0</v>
      </c>
      <c r="BN84" s="137">
        <v>30</v>
      </c>
      <c r="BO84" s="137">
        <v>20</v>
      </c>
      <c r="BP84" s="137">
        <v>10</v>
      </c>
      <c r="BQ84" s="138">
        <f t="shared" si="28"/>
        <v>100</v>
      </c>
      <c r="BR84" s="138">
        <f t="shared" si="29"/>
        <v>30</v>
      </c>
      <c r="BS84" s="138">
        <f t="shared" si="30"/>
        <v>30</v>
      </c>
      <c r="BT84" s="138">
        <f t="shared" si="31"/>
        <v>160</v>
      </c>
      <c r="BU84" s="27" t="s">
        <v>328</v>
      </c>
      <c r="BV84" s="202">
        <v>24</v>
      </c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</row>
    <row r="85" spans="1:114" ht="12.75" hidden="1" customHeight="1">
      <c r="A85" s="25" t="s">
        <v>329</v>
      </c>
      <c r="B85" s="29" t="s">
        <v>330</v>
      </c>
      <c r="C85" s="29" t="s">
        <v>155</v>
      </c>
      <c r="D85" s="29" t="s">
        <v>155</v>
      </c>
      <c r="E85" s="28" t="s">
        <v>151</v>
      </c>
      <c r="F85" s="25" t="s">
        <v>79</v>
      </c>
      <c r="G85" s="27" t="s">
        <v>91</v>
      </c>
      <c r="H85" s="27" t="s">
        <v>92</v>
      </c>
      <c r="I85" s="56" t="s">
        <v>94</v>
      </c>
      <c r="J85" s="27" t="s">
        <v>134</v>
      </c>
      <c r="K85" s="107">
        <v>0</v>
      </c>
      <c r="L85" s="33">
        <v>35</v>
      </c>
      <c r="M85" s="33">
        <v>13</v>
      </c>
      <c r="N85" s="33">
        <v>2</v>
      </c>
      <c r="O85" s="106">
        <f t="shared" si="25"/>
        <v>227</v>
      </c>
      <c r="P85" s="33">
        <v>165</v>
      </c>
      <c r="Q85" s="33">
        <v>52</v>
      </c>
      <c r="R85" s="33">
        <v>10</v>
      </c>
      <c r="S85" s="106">
        <v>0</v>
      </c>
      <c r="T85" s="33">
        <v>0</v>
      </c>
      <c r="U85" s="33">
        <v>16</v>
      </c>
      <c r="V85" s="33">
        <v>16</v>
      </c>
      <c r="W85" s="33">
        <v>3</v>
      </c>
      <c r="X85" s="33">
        <v>0</v>
      </c>
      <c r="Y85" s="33">
        <v>0</v>
      </c>
      <c r="Z85" s="106">
        <v>0</v>
      </c>
      <c r="AA85" s="33">
        <v>0</v>
      </c>
      <c r="AB85" s="33">
        <v>12</v>
      </c>
      <c r="AC85" s="33">
        <v>0</v>
      </c>
      <c r="AD85" s="33">
        <v>0</v>
      </c>
      <c r="AE85" s="33">
        <v>1</v>
      </c>
      <c r="AF85" s="33">
        <v>0</v>
      </c>
      <c r="AG85" s="106">
        <v>0</v>
      </c>
      <c r="AH85" s="33">
        <v>0</v>
      </c>
      <c r="AI85" s="33">
        <v>2</v>
      </c>
      <c r="AJ85" s="33">
        <v>0</v>
      </c>
      <c r="AK85" s="33">
        <v>0</v>
      </c>
      <c r="AL85" s="33">
        <v>0</v>
      </c>
      <c r="AM85" s="33">
        <v>0</v>
      </c>
      <c r="AN85" s="120">
        <f>(M85+N85)/BV85</f>
        <v>0.3</v>
      </c>
      <c r="AO85" s="120">
        <f>N85/BV85</f>
        <v>0.04</v>
      </c>
      <c r="AP85" s="27" t="s">
        <v>93</v>
      </c>
      <c r="AQ85" s="27" t="s">
        <v>85</v>
      </c>
      <c r="AR85" s="27" t="s">
        <v>94</v>
      </c>
      <c r="AS85" s="27" t="s">
        <v>134</v>
      </c>
      <c r="AT85" s="35" t="s">
        <v>128</v>
      </c>
      <c r="AU85" s="27" t="s">
        <v>98</v>
      </c>
      <c r="AV85" s="36">
        <v>0</v>
      </c>
      <c r="AW85" s="43"/>
      <c r="AX85" s="43"/>
      <c r="AY85" s="43"/>
      <c r="AZ85" s="43"/>
      <c r="BA85" s="43">
        <v>0.5</v>
      </c>
      <c r="BB85" s="43">
        <v>4.7176499999999999</v>
      </c>
      <c r="BC85" s="123">
        <f t="shared" si="26"/>
        <v>5.2176499999999999</v>
      </c>
      <c r="BD85" s="36" t="s">
        <v>111</v>
      </c>
      <c r="BE85" s="44"/>
      <c r="BF85" s="44"/>
      <c r="BG85" s="44"/>
      <c r="BH85" s="124">
        <f t="shared" si="27"/>
        <v>5.2176499999999999</v>
      </c>
      <c r="BI85" s="45">
        <f>BH85/BV85</f>
        <v>0.104353</v>
      </c>
      <c r="BJ85" s="39" t="s">
        <v>88</v>
      </c>
      <c r="BK85" s="136">
        <v>50</v>
      </c>
      <c r="BL85" s="137">
        <v>50</v>
      </c>
      <c r="BM85" s="137">
        <v>10</v>
      </c>
      <c r="BN85" s="137">
        <v>10</v>
      </c>
      <c r="BO85" s="137">
        <v>20</v>
      </c>
      <c r="BP85" s="137">
        <v>20</v>
      </c>
      <c r="BQ85" s="138">
        <f t="shared" si="28"/>
        <v>100</v>
      </c>
      <c r="BR85" s="138">
        <f t="shared" si="29"/>
        <v>20</v>
      </c>
      <c r="BS85" s="138">
        <f t="shared" si="30"/>
        <v>40</v>
      </c>
      <c r="BT85" s="138">
        <f t="shared" si="31"/>
        <v>160</v>
      </c>
      <c r="BU85" s="27" t="s">
        <v>331</v>
      </c>
      <c r="BV85" s="202">
        <v>50</v>
      </c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</row>
    <row r="86" spans="1:114" ht="13.5" hidden="1" customHeight="1">
      <c r="A86" s="24" t="s">
        <v>332</v>
      </c>
      <c r="B86" s="29" t="s">
        <v>333</v>
      </c>
      <c r="C86" s="30" t="s">
        <v>155</v>
      </c>
      <c r="D86" s="29" t="s">
        <v>155</v>
      </c>
      <c r="E86" s="28" t="s">
        <v>151</v>
      </c>
      <c r="F86" s="24" t="s">
        <v>79</v>
      </c>
      <c r="G86" s="29" t="s">
        <v>91</v>
      </c>
      <c r="H86" s="29" t="s">
        <v>92</v>
      </c>
      <c r="I86" s="29" t="s">
        <v>109</v>
      </c>
      <c r="J86" s="27" t="s">
        <v>134</v>
      </c>
      <c r="K86" s="112">
        <v>0</v>
      </c>
      <c r="L86" s="72">
        <v>60</v>
      </c>
      <c r="M86" s="72">
        <v>23</v>
      </c>
      <c r="N86" s="72">
        <v>4</v>
      </c>
      <c r="O86" s="106">
        <f t="shared" si="25"/>
        <v>395</v>
      </c>
      <c r="P86" s="33">
        <v>286</v>
      </c>
      <c r="Q86" s="33">
        <v>91</v>
      </c>
      <c r="R86" s="33">
        <v>18</v>
      </c>
      <c r="S86" s="106">
        <v>0</v>
      </c>
      <c r="T86" s="33">
        <v>0</v>
      </c>
      <c r="U86" s="33">
        <v>28</v>
      </c>
      <c r="V86" s="33">
        <v>26</v>
      </c>
      <c r="W86" s="33">
        <v>6</v>
      </c>
      <c r="X86" s="33">
        <v>0</v>
      </c>
      <c r="Y86" s="33">
        <v>0</v>
      </c>
      <c r="Z86" s="106">
        <v>0</v>
      </c>
      <c r="AA86" s="33">
        <v>0</v>
      </c>
      <c r="AB86" s="33">
        <v>21</v>
      </c>
      <c r="AC86" s="33">
        <v>0</v>
      </c>
      <c r="AD86" s="33">
        <v>0</v>
      </c>
      <c r="AE86" s="33">
        <v>2</v>
      </c>
      <c r="AF86" s="33">
        <v>0</v>
      </c>
      <c r="AG86" s="106">
        <v>0</v>
      </c>
      <c r="AH86" s="72">
        <v>0</v>
      </c>
      <c r="AI86" s="72">
        <v>4</v>
      </c>
      <c r="AJ86" s="72">
        <v>0</v>
      </c>
      <c r="AK86" s="72">
        <v>0</v>
      </c>
      <c r="AL86" s="72">
        <v>0</v>
      </c>
      <c r="AM86" s="72">
        <v>0</v>
      </c>
      <c r="AN86" s="120">
        <f>(M86+N86)/BV86</f>
        <v>0.31034482758620691</v>
      </c>
      <c r="AO86" s="120">
        <f>N86/BV86</f>
        <v>4.5977011494252873E-2</v>
      </c>
      <c r="AP86" s="27" t="s">
        <v>93</v>
      </c>
      <c r="AQ86" s="27" t="s">
        <v>85</v>
      </c>
      <c r="AR86" s="29" t="s">
        <v>109</v>
      </c>
      <c r="AS86" s="27" t="s">
        <v>134</v>
      </c>
      <c r="AT86" s="29" t="s">
        <v>128</v>
      </c>
      <c r="AU86" s="27" t="s">
        <v>134</v>
      </c>
      <c r="AV86" s="36">
        <v>0</v>
      </c>
      <c r="AW86" s="36"/>
      <c r="AX86" s="36"/>
      <c r="AY86" s="36"/>
      <c r="AZ86" s="36">
        <v>1</v>
      </c>
      <c r="BA86" s="36">
        <v>4</v>
      </c>
      <c r="BB86" s="36">
        <f>4.078711-0.5-0.1</f>
        <v>3.4787110000000001</v>
      </c>
      <c r="BC86" s="123">
        <f t="shared" si="26"/>
        <v>8.4787110000000006</v>
      </c>
      <c r="BD86" s="24" t="s">
        <v>111</v>
      </c>
      <c r="BE86" s="44"/>
      <c r="BF86" s="44">
        <v>0.6</v>
      </c>
      <c r="BG86" s="49"/>
      <c r="BH86" s="124">
        <f t="shared" si="27"/>
        <v>9.0787110000000002</v>
      </c>
      <c r="BI86" s="45">
        <f>BH86/BV86</f>
        <v>0.104353</v>
      </c>
      <c r="BJ86" s="39" t="s">
        <v>102</v>
      </c>
      <c r="BK86" s="136">
        <v>50</v>
      </c>
      <c r="BL86" s="137">
        <v>50</v>
      </c>
      <c r="BM86" s="137">
        <v>40</v>
      </c>
      <c r="BN86" s="137">
        <v>30</v>
      </c>
      <c r="BO86" s="137">
        <v>20</v>
      </c>
      <c r="BP86" s="137">
        <v>20</v>
      </c>
      <c r="BQ86" s="138">
        <f t="shared" si="28"/>
        <v>100</v>
      </c>
      <c r="BR86" s="138">
        <f t="shared" si="29"/>
        <v>70</v>
      </c>
      <c r="BS86" s="138">
        <f t="shared" si="30"/>
        <v>40</v>
      </c>
      <c r="BT86" s="138">
        <f t="shared" si="31"/>
        <v>210</v>
      </c>
      <c r="BU86" s="27" t="s">
        <v>334</v>
      </c>
      <c r="BV86" s="202">
        <v>87</v>
      </c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</row>
    <row r="87" spans="1:114" ht="13.5" hidden="1" customHeight="1">
      <c r="A87" s="25" t="s">
        <v>335</v>
      </c>
      <c r="B87" s="29" t="s">
        <v>336</v>
      </c>
      <c r="C87" s="58" t="s">
        <v>155</v>
      </c>
      <c r="D87" s="30" t="s">
        <v>155</v>
      </c>
      <c r="E87" s="28" t="s">
        <v>151</v>
      </c>
      <c r="F87" s="25" t="s">
        <v>108</v>
      </c>
      <c r="G87" s="28" t="s">
        <v>92</v>
      </c>
      <c r="H87" s="28" t="s">
        <v>92</v>
      </c>
      <c r="I87" s="30" t="s">
        <v>86</v>
      </c>
      <c r="J87" s="28" t="s">
        <v>110</v>
      </c>
      <c r="K87" s="106">
        <v>12</v>
      </c>
      <c r="L87" s="33">
        <v>8</v>
      </c>
      <c r="M87" s="33">
        <v>0</v>
      </c>
      <c r="N87" s="33">
        <v>4</v>
      </c>
      <c r="O87" s="106">
        <f t="shared" si="25"/>
        <v>44</v>
      </c>
      <c r="P87" s="33">
        <v>24</v>
      </c>
      <c r="Q87" s="33">
        <v>0</v>
      </c>
      <c r="R87" s="33">
        <v>20</v>
      </c>
      <c r="S87" s="106">
        <f t="shared" ref="S87:S100" si="32">SUM(T87:Y87)</f>
        <v>8</v>
      </c>
      <c r="T87" s="33">
        <v>0</v>
      </c>
      <c r="U87" s="33">
        <v>0</v>
      </c>
      <c r="V87" s="33">
        <v>0</v>
      </c>
      <c r="W87" s="33">
        <v>8</v>
      </c>
      <c r="X87" s="33">
        <v>0</v>
      </c>
      <c r="Y87" s="33">
        <v>0</v>
      </c>
      <c r="Z87" s="106">
        <f t="shared" ref="Z87:Z100" si="33">SUM(AA87:AF87)</f>
        <v>0</v>
      </c>
      <c r="AA87" s="33">
        <v>0</v>
      </c>
      <c r="AB87" s="33">
        <v>0</v>
      </c>
      <c r="AC87" s="33">
        <v>0</v>
      </c>
      <c r="AD87" s="33">
        <v>0</v>
      </c>
      <c r="AE87" s="33">
        <v>0</v>
      </c>
      <c r="AF87" s="33">
        <v>0</v>
      </c>
      <c r="AG87" s="106">
        <f t="shared" ref="AG87:AG100" si="34">SUM(AH87:AM87)</f>
        <v>4</v>
      </c>
      <c r="AH87" s="33">
        <v>0</v>
      </c>
      <c r="AI87" s="33">
        <v>0</v>
      </c>
      <c r="AJ87" s="33">
        <v>4</v>
      </c>
      <c r="AK87" s="33">
        <v>0</v>
      </c>
      <c r="AL87" s="33">
        <v>0</v>
      </c>
      <c r="AM87" s="33">
        <v>0</v>
      </c>
      <c r="AN87" s="120">
        <f t="shared" ref="AN87:AN92" si="35">(M87+N87)/K87</f>
        <v>0.33333333333333331</v>
      </c>
      <c r="AO87" s="120">
        <f t="shared" ref="AO87:AO100" si="36">N87/K87</f>
        <v>0.33333333333333331</v>
      </c>
      <c r="AP87" s="27" t="s">
        <v>93</v>
      </c>
      <c r="AQ87" s="27" t="s">
        <v>241</v>
      </c>
      <c r="AR87" s="30" t="s">
        <v>86</v>
      </c>
      <c r="AS87" s="28" t="s">
        <v>110</v>
      </c>
      <c r="AT87" s="30" t="s">
        <v>94</v>
      </c>
      <c r="AU87" s="27" t="s">
        <v>101</v>
      </c>
      <c r="AV87" s="36">
        <v>0</v>
      </c>
      <c r="AW87" s="43"/>
      <c r="AX87" s="43"/>
      <c r="AY87" s="43">
        <v>1.0522359999999999</v>
      </c>
      <c r="AZ87" s="37"/>
      <c r="BA87" s="37"/>
      <c r="BB87" s="37"/>
      <c r="BC87" s="123">
        <f t="shared" si="26"/>
        <v>1.0522359999999999</v>
      </c>
      <c r="BD87" s="36" t="s">
        <v>111</v>
      </c>
      <c r="BE87" s="44"/>
      <c r="BF87" s="44">
        <v>0.2</v>
      </c>
      <c r="BG87" s="44"/>
      <c r="BH87" s="124">
        <f t="shared" si="27"/>
        <v>1.2522359999999999</v>
      </c>
      <c r="BI87" s="45">
        <f t="shared" ref="BI87:BI100" si="37">BH87/K87</f>
        <v>0.10435299999999999</v>
      </c>
      <c r="BJ87" s="39" t="s">
        <v>102</v>
      </c>
      <c r="BK87" s="136">
        <v>50</v>
      </c>
      <c r="BL87" s="137">
        <v>50</v>
      </c>
      <c r="BM87" s="137">
        <v>0</v>
      </c>
      <c r="BN87" s="137">
        <v>30</v>
      </c>
      <c r="BO87" s="137">
        <v>20</v>
      </c>
      <c r="BP87" s="137">
        <v>20</v>
      </c>
      <c r="BQ87" s="138">
        <f t="shared" si="28"/>
        <v>100</v>
      </c>
      <c r="BR87" s="138">
        <f t="shared" si="29"/>
        <v>30</v>
      </c>
      <c r="BS87" s="138">
        <f t="shared" si="30"/>
        <v>40</v>
      </c>
      <c r="BT87" s="138">
        <f t="shared" si="31"/>
        <v>170</v>
      </c>
      <c r="BU87" s="27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</row>
    <row r="88" spans="1:114" ht="13.5" hidden="1" customHeight="1">
      <c r="A88" s="25" t="s">
        <v>337</v>
      </c>
      <c r="B88" s="30" t="s">
        <v>338</v>
      </c>
      <c r="C88" s="30" t="s">
        <v>155</v>
      </c>
      <c r="D88" s="30" t="s">
        <v>155</v>
      </c>
      <c r="E88" s="28" t="s">
        <v>151</v>
      </c>
      <c r="F88" s="25" t="s">
        <v>108</v>
      </c>
      <c r="G88" s="30" t="s">
        <v>80</v>
      </c>
      <c r="H88" s="30" t="s">
        <v>81</v>
      </c>
      <c r="I88" s="30" t="s">
        <v>86</v>
      </c>
      <c r="J88" s="28" t="s">
        <v>110</v>
      </c>
      <c r="K88" s="107">
        <v>12</v>
      </c>
      <c r="L88" s="33">
        <v>12</v>
      </c>
      <c r="M88" s="33">
        <v>0</v>
      </c>
      <c r="N88" s="33">
        <v>0</v>
      </c>
      <c r="O88" s="106">
        <f t="shared" si="25"/>
        <v>48</v>
      </c>
      <c r="P88" s="33">
        <v>48</v>
      </c>
      <c r="Q88" s="33">
        <v>0</v>
      </c>
      <c r="R88" s="33">
        <v>0</v>
      </c>
      <c r="S88" s="106">
        <f t="shared" si="32"/>
        <v>12</v>
      </c>
      <c r="T88" s="33">
        <v>0</v>
      </c>
      <c r="U88" s="33">
        <v>12</v>
      </c>
      <c r="V88" s="33">
        <v>0</v>
      </c>
      <c r="W88" s="33">
        <v>0</v>
      </c>
      <c r="X88" s="33">
        <v>0</v>
      </c>
      <c r="Y88" s="33">
        <v>0</v>
      </c>
      <c r="Z88" s="106">
        <f t="shared" si="33"/>
        <v>0</v>
      </c>
      <c r="AA88" s="33">
        <v>0</v>
      </c>
      <c r="AB88" s="33">
        <v>0</v>
      </c>
      <c r="AC88" s="33">
        <v>0</v>
      </c>
      <c r="AD88" s="33">
        <v>0</v>
      </c>
      <c r="AE88" s="33">
        <v>0</v>
      </c>
      <c r="AF88" s="33">
        <v>0</v>
      </c>
      <c r="AG88" s="106">
        <f t="shared" si="34"/>
        <v>0</v>
      </c>
      <c r="AH88" s="33">
        <v>0</v>
      </c>
      <c r="AI88" s="33">
        <v>0</v>
      </c>
      <c r="AJ88" s="33">
        <v>0</v>
      </c>
      <c r="AK88" s="33">
        <v>0</v>
      </c>
      <c r="AL88" s="33">
        <v>0</v>
      </c>
      <c r="AM88" s="33">
        <v>0</v>
      </c>
      <c r="AN88" s="120">
        <f t="shared" si="35"/>
        <v>0</v>
      </c>
      <c r="AO88" s="120">
        <f t="shared" si="36"/>
        <v>0</v>
      </c>
      <c r="AP88" s="27" t="s">
        <v>84</v>
      </c>
      <c r="AQ88" s="27" t="s">
        <v>85</v>
      </c>
      <c r="AR88" s="30" t="s">
        <v>86</v>
      </c>
      <c r="AS88" s="28" t="s">
        <v>110</v>
      </c>
      <c r="AT88" s="30" t="s">
        <v>94</v>
      </c>
      <c r="AU88" s="27" t="s">
        <v>121</v>
      </c>
      <c r="AV88" s="36">
        <v>0</v>
      </c>
      <c r="AW88" s="43"/>
      <c r="AX88" s="43"/>
      <c r="AY88" s="43">
        <v>0.97199999999999998</v>
      </c>
      <c r="AZ88" s="37"/>
      <c r="BA88" s="37"/>
      <c r="BB88" s="37"/>
      <c r="BC88" s="123">
        <f t="shared" si="26"/>
        <v>0.97199999999999998</v>
      </c>
      <c r="BD88" s="36" t="s">
        <v>111</v>
      </c>
      <c r="BE88" s="44"/>
      <c r="BF88" s="44"/>
      <c r="BG88" s="44"/>
      <c r="BH88" s="124">
        <f t="shared" si="27"/>
        <v>0.97199999999999998</v>
      </c>
      <c r="BI88" s="45">
        <f t="shared" si="37"/>
        <v>8.1000000000000003E-2</v>
      </c>
      <c r="BJ88" s="39" t="s">
        <v>88</v>
      </c>
      <c r="BK88" s="136">
        <v>50</v>
      </c>
      <c r="BL88" s="137">
        <v>50</v>
      </c>
      <c r="BM88" s="137">
        <v>0</v>
      </c>
      <c r="BN88" s="137">
        <v>30</v>
      </c>
      <c r="BO88" s="137">
        <v>20</v>
      </c>
      <c r="BP88" s="137">
        <v>10</v>
      </c>
      <c r="BQ88" s="138">
        <f t="shared" si="28"/>
        <v>100</v>
      </c>
      <c r="BR88" s="138">
        <f t="shared" si="29"/>
        <v>30</v>
      </c>
      <c r="BS88" s="138">
        <f t="shared" si="30"/>
        <v>30</v>
      </c>
      <c r="BT88" s="138">
        <f t="shared" si="31"/>
        <v>160</v>
      </c>
      <c r="BU88" s="27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</row>
    <row r="89" spans="1:114" ht="13.5" hidden="1" customHeight="1">
      <c r="A89" s="25" t="s">
        <v>339</v>
      </c>
      <c r="B89" s="30" t="s">
        <v>340</v>
      </c>
      <c r="C89" s="30" t="s">
        <v>155</v>
      </c>
      <c r="D89" s="30" t="s">
        <v>155</v>
      </c>
      <c r="E89" s="28" t="s">
        <v>151</v>
      </c>
      <c r="F89" s="25" t="s">
        <v>108</v>
      </c>
      <c r="G89" s="30" t="s">
        <v>92</v>
      </c>
      <c r="H89" s="30" t="s">
        <v>92</v>
      </c>
      <c r="I89" s="30" t="s">
        <v>100</v>
      </c>
      <c r="J89" s="28" t="s">
        <v>110</v>
      </c>
      <c r="K89" s="107">
        <v>30</v>
      </c>
      <c r="L89" s="33">
        <v>0</v>
      </c>
      <c r="M89" s="33">
        <v>27</v>
      </c>
      <c r="N89" s="33">
        <v>3</v>
      </c>
      <c r="O89" s="106">
        <f t="shared" si="25"/>
        <v>80</v>
      </c>
      <c r="P89" s="33">
        <v>0</v>
      </c>
      <c r="Q89" s="33">
        <v>71</v>
      </c>
      <c r="R89" s="33">
        <v>9</v>
      </c>
      <c r="S89" s="106">
        <f t="shared" si="32"/>
        <v>0</v>
      </c>
      <c r="T89" s="33">
        <v>0</v>
      </c>
      <c r="U89" s="33">
        <v>0</v>
      </c>
      <c r="V89" s="33">
        <v>0</v>
      </c>
      <c r="W89" s="33">
        <v>0</v>
      </c>
      <c r="X89" s="33">
        <v>0</v>
      </c>
      <c r="Y89" s="33">
        <v>0</v>
      </c>
      <c r="Z89" s="106">
        <f t="shared" si="33"/>
        <v>27</v>
      </c>
      <c r="AA89" s="33">
        <v>10</v>
      </c>
      <c r="AB89" s="33">
        <v>17</v>
      </c>
      <c r="AC89" s="33">
        <v>0</v>
      </c>
      <c r="AD89" s="33">
        <v>0</v>
      </c>
      <c r="AE89" s="33">
        <v>0</v>
      </c>
      <c r="AF89" s="33">
        <v>0</v>
      </c>
      <c r="AG89" s="106">
        <f t="shared" si="34"/>
        <v>3</v>
      </c>
      <c r="AH89" s="33">
        <v>0</v>
      </c>
      <c r="AI89" s="33">
        <v>3</v>
      </c>
      <c r="AJ89" s="33">
        <v>0</v>
      </c>
      <c r="AK89" s="33">
        <v>0</v>
      </c>
      <c r="AL89" s="33">
        <v>0</v>
      </c>
      <c r="AM89" s="33">
        <v>0</v>
      </c>
      <c r="AN89" s="120">
        <f t="shared" si="35"/>
        <v>1</v>
      </c>
      <c r="AO89" s="120">
        <f t="shared" si="36"/>
        <v>0.1</v>
      </c>
      <c r="AP89" s="27" t="s">
        <v>93</v>
      </c>
      <c r="AQ89" s="27" t="s">
        <v>241</v>
      </c>
      <c r="AR89" s="30" t="s">
        <v>100</v>
      </c>
      <c r="AS89" s="28" t="s">
        <v>110</v>
      </c>
      <c r="AT89" s="30" t="s">
        <v>86</v>
      </c>
      <c r="AU89" s="27" t="s">
        <v>101</v>
      </c>
      <c r="AV89" s="36">
        <v>0</v>
      </c>
      <c r="AW89" s="43">
        <v>1</v>
      </c>
      <c r="AX89" s="43">
        <v>1.63059</v>
      </c>
      <c r="AY89" s="43"/>
      <c r="AZ89" s="37"/>
      <c r="BA89" s="37"/>
      <c r="BB89" s="37"/>
      <c r="BC89" s="123">
        <f t="shared" si="26"/>
        <v>2.6305899999999998</v>
      </c>
      <c r="BD89" s="36"/>
      <c r="BE89" s="44"/>
      <c r="BF89" s="44">
        <v>0.5</v>
      </c>
      <c r="BG89" s="44"/>
      <c r="BH89" s="124">
        <f t="shared" si="27"/>
        <v>3.1305899999999998</v>
      </c>
      <c r="BI89" s="45">
        <f t="shared" si="37"/>
        <v>0.10435299999999999</v>
      </c>
      <c r="BJ89" s="39" t="s">
        <v>102</v>
      </c>
      <c r="BK89" s="136">
        <v>50</v>
      </c>
      <c r="BL89" s="137">
        <v>50</v>
      </c>
      <c r="BM89" s="137">
        <v>0</v>
      </c>
      <c r="BN89" s="137">
        <v>30</v>
      </c>
      <c r="BO89" s="137">
        <v>20</v>
      </c>
      <c r="BP89" s="137">
        <v>30</v>
      </c>
      <c r="BQ89" s="138">
        <f t="shared" si="28"/>
        <v>100</v>
      </c>
      <c r="BR89" s="138">
        <f t="shared" si="29"/>
        <v>30</v>
      </c>
      <c r="BS89" s="138">
        <f t="shared" si="30"/>
        <v>50</v>
      </c>
      <c r="BT89" s="138">
        <f t="shared" si="31"/>
        <v>180</v>
      </c>
      <c r="BU89" s="27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</row>
    <row r="90" spans="1:114" ht="13.5" hidden="1" customHeight="1">
      <c r="A90" s="24" t="s">
        <v>341</v>
      </c>
      <c r="B90" s="58" t="s">
        <v>342</v>
      </c>
      <c r="C90" s="58" t="s">
        <v>155</v>
      </c>
      <c r="D90" s="30" t="s">
        <v>155</v>
      </c>
      <c r="E90" s="28" t="s">
        <v>151</v>
      </c>
      <c r="F90" s="24" t="s">
        <v>108</v>
      </c>
      <c r="G90" s="28" t="s">
        <v>91</v>
      </c>
      <c r="H90" s="28" t="s">
        <v>92</v>
      </c>
      <c r="I90" s="47" t="s">
        <v>82</v>
      </c>
      <c r="J90" s="58" t="s">
        <v>87</v>
      </c>
      <c r="K90" s="112">
        <v>51</v>
      </c>
      <c r="L90" s="24">
        <v>20</v>
      </c>
      <c r="M90" s="24">
        <v>27</v>
      </c>
      <c r="N90" s="24">
        <v>4</v>
      </c>
      <c r="O90" s="106">
        <f t="shared" si="25"/>
        <v>188</v>
      </c>
      <c r="P90" s="24">
        <v>80</v>
      </c>
      <c r="Q90" s="24">
        <v>96</v>
      </c>
      <c r="R90" s="24">
        <v>12</v>
      </c>
      <c r="S90" s="106">
        <f t="shared" si="32"/>
        <v>20</v>
      </c>
      <c r="T90" s="24">
        <v>0</v>
      </c>
      <c r="U90" s="24">
        <v>20</v>
      </c>
      <c r="V90" s="24">
        <v>0</v>
      </c>
      <c r="W90" s="24">
        <v>0</v>
      </c>
      <c r="X90" s="24">
        <v>0</v>
      </c>
      <c r="Y90" s="24">
        <v>0</v>
      </c>
      <c r="Z90" s="106">
        <f t="shared" si="33"/>
        <v>27</v>
      </c>
      <c r="AA90" s="24">
        <v>6</v>
      </c>
      <c r="AB90" s="24">
        <v>21</v>
      </c>
      <c r="AC90" s="24">
        <v>0</v>
      </c>
      <c r="AD90" s="24">
        <v>0</v>
      </c>
      <c r="AE90" s="24">
        <v>0</v>
      </c>
      <c r="AF90" s="24">
        <v>0</v>
      </c>
      <c r="AG90" s="106">
        <f t="shared" si="34"/>
        <v>4</v>
      </c>
      <c r="AH90" s="24">
        <v>2</v>
      </c>
      <c r="AI90" s="24">
        <v>2</v>
      </c>
      <c r="AJ90" s="24">
        <v>0</v>
      </c>
      <c r="AK90" s="24">
        <v>0</v>
      </c>
      <c r="AL90" s="24">
        <v>0</v>
      </c>
      <c r="AM90" s="24">
        <v>0</v>
      </c>
      <c r="AN90" s="120">
        <f t="shared" si="35"/>
        <v>0.60784313725490191</v>
      </c>
      <c r="AO90" s="120">
        <f t="shared" si="36"/>
        <v>7.8431372549019607E-2</v>
      </c>
      <c r="AP90" s="27" t="s">
        <v>93</v>
      </c>
      <c r="AQ90" s="27" t="s">
        <v>85</v>
      </c>
      <c r="AR90" s="47" t="s">
        <v>82</v>
      </c>
      <c r="AS90" s="47" t="s">
        <v>87</v>
      </c>
      <c r="AT90" s="47" t="s">
        <v>86</v>
      </c>
      <c r="AU90" s="35" t="s">
        <v>83</v>
      </c>
      <c r="AV90" s="36">
        <v>0</v>
      </c>
      <c r="AW90" s="43"/>
      <c r="AX90" s="43">
        <v>2.5</v>
      </c>
      <c r="AY90" s="43">
        <v>2.1572891900000002</v>
      </c>
      <c r="AZ90" s="37"/>
      <c r="BA90" s="37"/>
      <c r="BB90" s="37"/>
      <c r="BC90" s="123">
        <f t="shared" si="26"/>
        <v>4.6572891900000002</v>
      </c>
      <c r="BD90" s="24" t="s">
        <v>111</v>
      </c>
      <c r="BE90" s="44"/>
      <c r="BF90" s="44">
        <v>1</v>
      </c>
      <c r="BG90" s="44"/>
      <c r="BH90" s="124">
        <f t="shared" si="27"/>
        <v>5.6572891900000002</v>
      </c>
      <c r="BI90" s="45">
        <f t="shared" si="37"/>
        <v>0.11092723901960784</v>
      </c>
      <c r="BJ90" s="39" t="s">
        <v>102</v>
      </c>
      <c r="BK90" s="136">
        <v>50</v>
      </c>
      <c r="BL90" s="137">
        <v>50</v>
      </c>
      <c r="BM90" s="137">
        <v>0</v>
      </c>
      <c r="BN90" s="137">
        <v>30</v>
      </c>
      <c r="BO90" s="137">
        <v>20</v>
      </c>
      <c r="BP90" s="137">
        <v>20</v>
      </c>
      <c r="BQ90" s="138">
        <f t="shared" si="28"/>
        <v>100</v>
      </c>
      <c r="BR90" s="138">
        <f t="shared" si="29"/>
        <v>30</v>
      </c>
      <c r="BS90" s="138">
        <f t="shared" si="30"/>
        <v>40</v>
      </c>
      <c r="BT90" s="138">
        <f t="shared" si="31"/>
        <v>170</v>
      </c>
      <c r="BU90" s="35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</row>
    <row r="91" spans="1:114" ht="13.5" hidden="1" customHeight="1">
      <c r="A91" s="25" t="s">
        <v>343</v>
      </c>
      <c r="B91" s="29" t="s">
        <v>344</v>
      </c>
      <c r="C91" s="58" t="s">
        <v>155</v>
      </c>
      <c r="D91" s="30" t="s">
        <v>155</v>
      </c>
      <c r="E91" s="28" t="s">
        <v>151</v>
      </c>
      <c r="F91" s="25" t="s">
        <v>108</v>
      </c>
      <c r="G91" s="28" t="s">
        <v>80</v>
      </c>
      <c r="H91" s="30" t="s">
        <v>81</v>
      </c>
      <c r="I91" s="30" t="s">
        <v>82</v>
      </c>
      <c r="J91" s="28" t="s">
        <v>135</v>
      </c>
      <c r="K91" s="107">
        <v>30</v>
      </c>
      <c r="L91" s="33">
        <v>30</v>
      </c>
      <c r="M91" s="33">
        <v>0</v>
      </c>
      <c r="N91" s="33">
        <v>0</v>
      </c>
      <c r="O91" s="106">
        <f t="shared" si="25"/>
        <v>86</v>
      </c>
      <c r="P91" s="33">
        <v>86</v>
      </c>
      <c r="Q91" s="33">
        <v>0</v>
      </c>
      <c r="R91" s="33">
        <v>0</v>
      </c>
      <c r="S91" s="106">
        <f t="shared" si="32"/>
        <v>30</v>
      </c>
      <c r="T91" s="33">
        <v>12</v>
      </c>
      <c r="U91" s="33">
        <v>18</v>
      </c>
      <c r="V91" s="33">
        <v>0</v>
      </c>
      <c r="W91" s="33">
        <v>0</v>
      </c>
      <c r="X91" s="33">
        <v>0</v>
      </c>
      <c r="Y91" s="33">
        <v>0</v>
      </c>
      <c r="Z91" s="106">
        <f t="shared" si="33"/>
        <v>0</v>
      </c>
      <c r="AA91" s="33">
        <v>0</v>
      </c>
      <c r="AB91" s="33">
        <v>0</v>
      </c>
      <c r="AC91" s="33">
        <v>0</v>
      </c>
      <c r="AD91" s="33">
        <v>0</v>
      </c>
      <c r="AE91" s="33">
        <v>0</v>
      </c>
      <c r="AF91" s="33">
        <v>0</v>
      </c>
      <c r="AG91" s="106">
        <f t="shared" si="34"/>
        <v>0</v>
      </c>
      <c r="AH91" s="33">
        <v>0</v>
      </c>
      <c r="AI91" s="33">
        <v>0</v>
      </c>
      <c r="AJ91" s="33">
        <v>0</v>
      </c>
      <c r="AK91" s="33">
        <v>0</v>
      </c>
      <c r="AL91" s="33">
        <v>0</v>
      </c>
      <c r="AM91" s="33">
        <v>0</v>
      </c>
      <c r="AN91" s="120">
        <f t="shared" si="35"/>
        <v>0</v>
      </c>
      <c r="AO91" s="120">
        <f t="shared" si="36"/>
        <v>0</v>
      </c>
      <c r="AP91" s="27" t="s">
        <v>84</v>
      </c>
      <c r="AQ91" s="27" t="s">
        <v>85</v>
      </c>
      <c r="AR91" s="30" t="s">
        <v>82</v>
      </c>
      <c r="AS91" s="30" t="s">
        <v>135</v>
      </c>
      <c r="AT91" s="30" t="s">
        <v>109</v>
      </c>
      <c r="AU91" s="27" t="s">
        <v>119</v>
      </c>
      <c r="AV91" s="36">
        <v>0</v>
      </c>
      <c r="AW91" s="43"/>
      <c r="AX91" s="43">
        <v>1.5</v>
      </c>
      <c r="AY91" s="43">
        <v>0.93</v>
      </c>
      <c r="AZ91" s="37"/>
      <c r="BA91" s="37"/>
      <c r="BB91" s="37"/>
      <c r="BC91" s="123">
        <f t="shared" si="26"/>
        <v>2.4300000000000002</v>
      </c>
      <c r="BD91" s="36"/>
      <c r="BE91" s="44"/>
      <c r="BF91" s="44"/>
      <c r="BG91" s="44"/>
      <c r="BH91" s="124">
        <f t="shared" si="27"/>
        <v>2.4300000000000002</v>
      </c>
      <c r="BI91" s="45">
        <f t="shared" si="37"/>
        <v>8.1000000000000003E-2</v>
      </c>
      <c r="BJ91" s="39" t="s">
        <v>102</v>
      </c>
      <c r="BK91" s="136">
        <v>50</v>
      </c>
      <c r="BL91" s="137">
        <v>50</v>
      </c>
      <c r="BM91" s="137">
        <v>0</v>
      </c>
      <c r="BN91" s="137">
        <v>30</v>
      </c>
      <c r="BO91" s="137">
        <v>20</v>
      </c>
      <c r="BP91" s="137">
        <v>20</v>
      </c>
      <c r="BQ91" s="138">
        <f t="shared" si="28"/>
        <v>100</v>
      </c>
      <c r="BR91" s="138">
        <f t="shared" si="29"/>
        <v>30</v>
      </c>
      <c r="BS91" s="138">
        <f t="shared" si="30"/>
        <v>40</v>
      </c>
      <c r="BT91" s="138">
        <f t="shared" si="31"/>
        <v>170</v>
      </c>
      <c r="BU91" s="27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</row>
    <row r="92" spans="1:114" ht="13.5" hidden="1" customHeight="1">
      <c r="A92" s="25" t="s">
        <v>345</v>
      </c>
      <c r="B92" s="29" t="s">
        <v>346</v>
      </c>
      <c r="C92" s="58" t="s">
        <v>155</v>
      </c>
      <c r="D92" s="30" t="s">
        <v>155</v>
      </c>
      <c r="E92" s="28" t="s">
        <v>151</v>
      </c>
      <c r="F92" s="25" t="s">
        <v>108</v>
      </c>
      <c r="G92" s="28" t="s">
        <v>80</v>
      </c>
      <c r="H92" s="28" t="s">
        <v>80</v>
      </c>
      <c r="I92" s="30" t="s">
        <v>82</v>
      </c>
      <c r="J92" s="28" t="s">
        <v>135</v>
      </c>
      <c r="K92" s="107">
        <v>53</v>
      </c>
      <c r="L92" s="33">
        <v>45</v>
      </c>
      <c r="M92" s="33">
        <v>8</v>
      </c>
      <c r="N92" s="33">
        <v>0</v>
      </c>
      <c r="O92" s="106">
        <f t="shared" si="25"/>
        <v>176</v>
      </c>
      <c r="P92" s="33">
        <v>150</v>
      </c>
      <c r="Q92" s="33">
        <v>26</v>
      </c>
      <c r="R92" s="33">
        <v>0</v>
      </c>
      <c r="S92" s="106">
        <f t="shared" si="32"/>
        <v>45</v>
      </c>
      <c r="T92" s="33">
        <v>15</v>
      </c>
      <c r="U92" s="33">
        <v>30</v>
      </c>
      <c r="V92" s="33">
        <v>0</v>
      </c>
      <c r="W92" s="33">
        <v>0</v>
      </c>
      <c r="X92" s="33">
        <v>0</v>
      </c>
      <c r="Y92" s="33">
        <v>0</v>
      </c>
      <c r="Z92" s="106">
        <f t="shared" si="33"/>
        <v>8</v>
      </c>
      <c r="AA92" s="33">
        <v>3</v>
      </c>
      <c r="AB92" s="33">
        <v>5</v>
      </c>
      <c r="AC92" s="33">
        <v>0</v>
      </c>
      <c r="AD92" s="33">
        <v>0</v>
      </c>
      <c r="AE92" s="33">
        <v>0</v>
      </c>
      <c r="AF92" s="33">
        <v>0</v>
      </c>
      <c r="AG92" s="106">
        <f t="shared" si="34"/>
        <v>0</v>
      </c>
      <c r="AH92" s="33">
        <v>0</v>
      </c>
      <c r="AI92" s="33">
        <v>0</v>
      </c>
      <c r="AJ92" s="33">
        <v>0</v>
      </c>
      <c r="AK92" s="33">
        <v>0</v>
      </c>
      <c r="AL92" s="33">
        <v>0</v>
      </c>
      <c r="AM92" s="33">
        <v>0</v>
      </c>
      <c r="AN92" s="120">
        <f t="shared" si="35"/>
        <v>0.15094339622641509</v>
      </c>
      <c r="AO92" s="120">
        <f t="shared" si="36"/>
        <v>0</v>
      </c>
      <c r="AP92" s="27" t="s">
        <v>93</v>
      </c>
      <c r="AQ92" s="27" t="s">
        <v>85</v>
      </c>
      <c r="AR92" s="30" t="s">
        <v>82</v>
      </c>
      <c r="AS92" s="30" t="s">
        <v>135</v>
      </c>
      <c r="AT92" s="30" t="s">
        <v>109</v>
      </c>
      <c r="AU92" s="27" t="s">
        <v>119</v>
      </c>
      <c r="AV92" s="36">
        <v>0</v>
      </c>
      <c r="AW92" s="43"/>
      <c r="AX92" s="43">
        <v>2</v>
      </c>
      <c r="AY92" s="43">
        <v>3.883</v>
      </c>
      <c r="AZ92" s="37"/>
      <c r="BA92" s="37"/>
      <c r="BB92" s="37"/>
      <c r="BC92" s="123">
        <f t="shared" si="26"/>
        <v>5.883</v>
      </c>
      <c r="BD92" s="36"/>
      <c r="BE92" s="44"/>
      <c r="BF92" s="44"/>
      <c r="BG92" s="44"/>
      <c r="BH92" s="124">
        <f t="shared" si="27"/>
        <v>5.883</v>
      </c>
      <c r="BI92" s="45">
        <f t="shared" si="37"/>
        <v>0.111</v>
      </c>
      <c r="BJ92" s="39" t="s">
        <v>102</v>
      </c>
      <c r="BK92" s="136">
        <v>50</v>
      </c>
      <c r="BL92" s="137">
        <v>50</v>
      </c>
      <c r="BM92" s="137">
        <v>0</v>
      </c>
      <c r="BN92" s="137">
        <v>70</v>
      </c>
      <c r="BO92" s="137">
        <v>20</v>
      </c>
      <c r="BP92" s="137">
        <v>20</v>
      </c>
      <c r="BQ92" s="138">
        <f t="shared" si="28"/>
        <v>100</v>
      </c>
      <c r="BR92" s="138">
        <f t="shared" si="29"/>
        <v>70</v>
      </c>
      <c r="BS92" s="138">
        <f t="shared" si="30"/>
        <v>40</v>
      </c>
      <c r="BT92" s="138">
        <f t="shared" si="31"/>
        <v>210</v>
      </c>
      <c r="BU92" s="27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8"/>
      <c r="DD92" s="8"/>
      <c r="DE92" s="8"/>
      <c r="DF92" s="8"/>
      <c r="DG92" s="8"/>
      <c r="DH92" s="8"/>
      <c r="DI92" s="8"/>
      <c r="DJ92" s="8"/>
    </row>
    <row r="93" spans="1:114" ht="13.5" hidden="1" customHeight="1">
      <c r="A93" s="26" t="s">
        <v>347</v>
      </c>
      <c r="B93" s="27" t="s">
        <v>348</v>
      </c>
      <c r="C93" s="28" t="s">
        <v>155</v>
      </c>
      <c r="D93" s="29" t="s">
        <v>155</v>
      </c>
      <c r="E93" s="28" t="s">
        <v>151</v>
      </c>
      <c r="F93" s="54" t="s">
        <v>108</v>
      </c>
      <c r="G93" s="27" t="s">
        <v>91</v>
      </c>
      <c r="H93" s="27" t="s">
        <v>92</v>
      </c>
      <c r="I93" s="31" t="s">
        <v>100</v>
      </c>
      <c r="J93" s="47" t="s">
        <v>98</v>
      </c>
      <c r="K93" s="115">
        <v>25</v>
      </c>
      <c r="L93" s="33">
        <v>17</v>
      </c>
      <c r="M93" s="33">
        <v>6</v>
      </c>
      <c r="N93" s="33">
        <v>2</v>
      </c>
      <c r="O93" s="106">
        <f t="shared" si="25"/>
        <v>118</v>
      </c>
      <c r="P93" s="33">
        <v>81</v>
      </c>
      <c r="Q93" s="33">
        <v>29</v>
      </c>
      <c r="R93" s="33">
        <v>8</v>
      </c>
      <c r="S93" s="106">
        <f t="shared" si="32"/>
        <v>17</v>
      </c>
      <c r="T93" s="33">
        <v>0</v>
      </c>
      <c r="U93" s="33">
        <v>8</v>
      </c>
      <c r="V93" s="33">
        <v>5</v>
      </c>
      <c r="W93" s="33">
        <v>4</v>
      </c>
      <c r="X93" s="33">
        <v>0</v>
      </c>
      <c r="Y93" s="33">
        <v>0</v>
      </c>
      <c r="Z93" s="106">
        <f t="shared" si="33"/>
        <v>6</v>
      </c>
      <c r="AA93" s="33">
        <v>0</v>
      </c>
      <c r="AB93" s="33">
        <v>4</v>
      </c>
      <c r="AC93" s="33">
        <v>1</v>
      </c>
      <c r="AD93" s="33">
        <v>0</v>
      </c>
      <c r="AE93" s="33">
        <v>1</v>
      </c>
      <c r="AF93" s="33">
        <v>0</v>
      </c>
      <c r="AG93" s="106">
        <f t="shared" si="34"/>
        <v>2</v>
      </c>
      <c r="AH93" s="33">
        <v>0</v>
      </c>
      <c r="AI93" s="33">
        <v>2</v>
      </c>
      <c r="AJ93" s="33">
        <v>0</v>
      </c>
      <c r="AK93" s="33">
        <v>0</v>
      </c>
      <c r="AL93" s="33">
        <v>0</v>
      </c>
      <c r="AM93" s="33">
        <v>0</v>
      </c>
      <c r="AN93" s="120">
        <f>(Z93+AG93)/K93</f>
        <v>0.32</v>
      </c>
      <c r="AO93" s="120">
        <f t="shared" si="36"/>
        <v>0.08</v>
      </c>
      <c r="AP93" s="27" t="s">
        <v>93</v>
      </c>
      <c r="AQ93" s="27" t="s">
        <v>85</v>
      </c>
      <c r="AR93" s="35" t="s">
        <v>100</v>
      </c>
      <c r="AS93" s="47" t="s">
        <v>101</v>
      </c>
      <c r="AT93" s="35" t="s">
        <v>82</v>
      </c>
      <c r="AU93" s="47" t="s">
        <v>87</v>
      </c>
      <c r="AV93" s="36">
        <v>0</v>
      </c>
      <c r="AW93" s="36">
        <v>1.5</v>
      </c>
      <c r="AX93" s="36">
        <v>0.60882499999999995</v>
      </c>
      <c r="AY93" s="36"/>
      <c r="AZ93" s="37"/>
      <c r="BA93" s="37"/>
      <c r="BB93" s="37"/>
      <c r="BC93" s="123">
        <f t="shared" si="26"/>
        <v>2.1088249999999999</v>
      </c>
      <c r="BD93" s="24"/>
      <c r="BE93" s="24"/>
      <c r="BF93" s="44">
        <v>0.5</v>
      </c>
      <c r="BG93" s="24"/>
      <c r="BH93" s="124">
        <f t="shared" si="27"/>
        <v>2.6088249999999999</v>
      </c>
      <c r="BI93" s="59">
        <f t="shared" si="37"/>
        <v>0.104353</v>
      </c>
      <c r="BJ93" s="39" t="s">
        <v>88</v>
      </c>
      <c r="BK93" s="136">
        <v>50</v>
      </c>
      <c r="BL93" s="137">
        <v>50</v>
      </c>
      <c r="BM93" s="137">
        <v>0</v>
      </c>
      <c r="BN93" s="137">
        <v>30</v>
      </c>
      <c r="BO93" s="137">
        <v>0</v>
      </c>
      <c r="BP93" s="137">
        <v>20</v>
      </c>
      <c r="BQ93" s="138">
        <f t="shared" si="28"/>
        <v>100</v>
      </c>
      <c r="BR93" s="138">
        <f t="shared" si="29"/>
        <v>30</v>
      </c>
      <c r="BS93" s="138">
        <f t="shared" si="30"/>
        <v>20</v>
      </c>
      <c r="BT93" s="138">
        <f t="shared" si="31"/>
        <v>150</v>
      </c>
      <c r="BU93" s="27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8"/>
      <c r="DD93" s="8"/>
      <c r="DE93" s="8"/>
      <c r="DF93" s="8"/>
      <c r="DG93" s="8"/>
      <c r="DH93" s="8"/>
      <c r="DI93" s="8"/>
      <c r="DJ93" s="8"/>
    </row>
    <row r="94" spans="1:114" ht="13.5" hidden="1" customHeight="1">
      <c r="A94" s="54" t="s">
        <v>349</v>
      </c>
      <c r="B94" s="30" t="s">
        <v>350</v>
      </c>
      <c r="C94" s="28" t="s">
        <v>351</v>
      </c>
      <c r="D94" s="29" t="s">
        <v>295</v>
      </c>
      <c r="E94" s="28" t="s">
        <v>107</v>
      </c>
      <c r="F94" s="24" t="s">
        <v>108</v>
      </c>
      <c r="G94" s="27" t="s">
        <v>80</v>
      </c>
      <c r="H94" s="27" t="s">
        <v>80</v>
      </c>
      <c r="I94" s="31" t="s">
        <v>86</v>
      </c>
      <c r="J94" s="47" t="s">
        <v>87</v>
      </c>
      <c r="K94" s="112">
        <v>46</v>
      </c>
      <c r="L94" s="33">
        <v>31</v>
      </c>
      <c r="M94" s="33">
        <v>15</v>
      </c>
      <c r="N94" s="33">
        <v>0</v>
      </c>
      <c r="O94" s="106">
        <f t="shared" si="25"/>
        <v>196</v>
      </c>
      <c r="P94" s="33">
        <v>132</v>
      </c>
      <c r="Q94" s="33">
        <v>64</v>
      </c>
      <c r="R94" s="33">
        <v>0</v>
      </c>
      <c r="S94" s="106">
        <f t="shared" si="32"/>
        <v>31</v>
      </c>
      <c r="T94" s="33">
        <v>0</v>
      </c>
      <c r="U94" s="33">
        <v>23</v>
      </c>
      <c r="V94" s="33">
        <v>8</v>
      </c>
      <c r="W94" s="33">
        <v>0</v>
      </c>
      <c r="X94" s="33">
        <v>0</v>
      </c>
      <c r="Y94" s="33">
        <v>0</v>
      </c>
      <c r="Z94" s="106">
        <f t="shared" si="33"/>
        <v>15</v>
      </c>
      <c r="AA94" s="33">
        <v>0</v>
      </c>
      <c r="AB94" s="33">
        <v>13</v>
      </c>
      <c r="AC94" s="33">
        <v>2</v>
      </c>
      <c r="AD94" s="33">
        <v>0</v>
      </c>
      <c r="AE94" s="33">
        <v>0</v>
      </c>
      <c r="AF94" s="33">
        <v>0</v>
      </c>
      <c r="AG94" s="106">
        <f t="shared" si="34"/>
        <v>0</v>
      </c>
      <c r="AH94" s="33">
        <v>0</v>
      </c>
      <c r="AI94" s="33">
        <v>0</v>
      </c>
      <c r="AJ94" s="33">
        <v>0</v>
      </c>
      <c r="AK94" s="33">
        <v>0</v>
      </c>
      <c r="AL94" s="33">
        <v>0</v>
      </c>
      <c r="AM94" s="33">
        <v>0</v>
      </c>
      <c r="AN94" s="120">
        <f>(M94+N94)/K94</f>
        <v>0.32608695652173914</v>
      </c>
      <c r="AO94" s="120">
        <f t="shared" si="36"/>
        <v>0</v>
      </c>
      <c r="AP94" s="27" t="s">
        <v>93</v>
      </c>
      <c r="AQ94" s="27" t="s">
        <v>85</v>
      </c>
      <c r="AR94" s="58" t="s">
        <v>86</v>
      </c>
      <c r="AS94" s="47" t="s">
        <v>87</v>
      </c>
      <c r="AT94" s="35" t="s">
        <v>94</v>
      </c>
      <c r="AU94" s="47" t="s">
        <v>119</v>
      </c>
      <c r="AV94" s="36">
        <v>1.4477641299999999</v>
      </c>
      <c r="AW94" s="36"/>
      <c r="AX94" s="43"/>
      <c r="AY94" s="43">
        <f>3.15642586</f>
        <v>3.1564258600000001</v>
      </c>
      <c r="AZ94" s="37"/>
      <c r="BA94" s="37"/>
      <c r="BB94" s="37"/>
      <c r="BC94" s="123">
        <f t="shared" si="26"/>
        <v>4.6041899900000001</v>
      </c>
      <c r="BD94" s="24"/>
      <c r="BE94" s="24"/>
      <c r="BF94" s="24"/>
      <c r="BG94" s="24"/>
      <c r="BH94" s="124">
        <f t="shared" si="27"/>
        <v>4.6041899900000001</v>
      </c>
      <c r="BI94" s="45">
        <f t="shared" si="37"/>
        <v>0.10009108673913043</v>
      </c>
      <c r="BJ94" s="39" t="s">
        <v>102</v>
      </c>
      <c r="BK94" s="136">
        <v>30</v>
      </c>
      <c r="BL94" s="137">
        <v>5</v>
      </c>
      <c r="BM94" s="137">
        <v>50</v>
      </c>
      <c r="BN94" s="137">
        <v>70</v>
      </c>
      <c r="BO94" s="137">
        <v>0</v>
      </c>
      <c r="BP94" s="137">
        <v>20</v>
      </c>
      <c r="BQ94" s="138">
        <f t="shared" si="28"/>
        <v>35</v>
      </c>
      <c r="BR94" s="138">
        <f t="shared" si="29"/>
        <v>120</v>
      </c>
      <c r="BS94" s="138">
        <f t="shared" si="30"/>
        <v>20</v>
      </c>
      <c r="BT94" s="138">
        <f t="shared" si="31"/>
        <v>175</v>
      </c>
      <c r="BU94" s="55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8"/>
      <c r="DD94" s="8"/>
      <c r="DE94" s="8"/>
      <c r="DF94" s="8"/>
      <c r="DG94" s="8"/>
      <c r="DH94" s="8"/>
      <c r="DI94" s="8"/>
      <c r="DJ94" s="8"/>
    </row>
    <row r="95" spans="1:114" ht="13.5" hidden="1" customHeight="1">
      <c r="A95" s="24" t="s">
        <v>352</v>
      </c>
      <c r="B95" s="35" t="s">
        <v>510</v>
      </c>
      <c r="C95" s="35" t="s">
        <v>354</v>
      </c>
      <c r="D95" s="50" t="s">
        <v>313</v>
      </c>
      <c r="E95" s="28" t="s">
        <v>151</v>
      </c>
      <c r="F95" s="24" t="s">
        <v>108</v>
      </c>
      <c r="G95" s="47" t="s">
        <v>92</v>
      </c>
      <c r="H95" s="47" t="s">
        <v>92</v>
      </c>
      <c r="I95" s="31" t="s">
        <v>100</v>
      </c>
      <c r="J95" s="28" t="s">
        <v>87</v>
      </c>
      <c r="K95" s="109">
        <v>29</v>
      </c>
      <c r="L95" s="24">
        <v>19</v>
      </c>
      <c r="M95" s="24">
        <v>6</v>
      </c>
      <c r="N95" s="24">
        <v>4</v>
      </c>
      <c r="O95" s="106">
        <f t="shared" si="25"/>
        <v>128</v>
      </c>
      <c r="P95" s="33">
        <v>92</v>
      </c>
      <c r="Q95" s="33">
        <v>24</v>
      </c>
      <c r="R95" s="33">
        <v>12</v>
      </c>
      <c r="S95" s="106">
        <f t="shared" si="32"/>
        <v>19</v>
      </c>
      <c r="T95" s="33">
        <v>0</v>
      </c>
      <c r="U95" s="33">
        <v>7</v>
      </c>
      <c r="V95" s="33">
        <v>8</v>
      </c>
      <c r="W95" s="33">
        <v>4</v>
      </c>
      <c r="X95" s="33">
        <v>0</v>
      </c>
      <c r="Y95" s="33">
        <v>0</v>
      </c>
      <c r="Z95" s="106">
        <f t="shared" si="33"/>
        <v>6</v>
      </c>
      <c r="AA95" s="33">
        <v>0</v>
      </c>
      <c r="AB95" s="33">
        <v>3</v>
      </c>
      <c r="AC95" s="33">
        <v>3</v>
      </c>
      <c r="AD95" s="33">
        <v>0</v>
      </c>
      <c r="AE95" s="33">
        <v>0</v>
      </c>
      <c r="AF95" s="33">
        <v>0</v>
      </c>
      <c r="AG95" s="106">
        <f t="shared" si="34"/>
        <v>4</v>
      </c>
      <c r="AH95" s="33">
        <v>0</v>
      </c>
      <c r="AI95" s="33">
        <v>4</v>
      </c>
      <c r="AJ95" s="33">
        <v>0</v>
      </c>
      <c r="AK95" s="33">
        <v>0</v>
      </c>
      <c r="AL95" s="33">
        <v>0</v>
      </c>
      <c r="AM95" s="33">
        <v>0</v>
      </c>
      <c r="AN95" s="120">
        <f>(M95+N95)/K95</f>
        <v>0.34482758620689657</v>
      </c>
      <c r="AO95" s="120">
        <f t="shared" si="36"/>
        <v>0.13793103448275862</v>
      </c>
      <c r="AP95" s="27" t="s">
        <v>93</v>
      </c>
      <c r="AQ95" s="27" t="s">
        <v>85</v>
      </c>
      <c r="AR95" s="31" t="s">
        <v>100</v>
      </c>
      <c r="AS95" s="28" t="s">
        <v>87</v>
      </c>
      <c r="AT95" s="35" t="s">
        <v>82</v>
      </c>
      <c r="AU95" s="28" t="s">
        <v>134</v>
      </c>
      <c r="AV95" s="36">
        <v>0.38700000000000001</v>
      </c>
      <c r="AW95" s="43">
        <v>2.1294369999999998</v>
      </c>
      <c r="AX95" s="37"/>
      <c r="AY95" s="37"/>
      <c r="AZ95" s="37"/>
      <c r="BA95" s="37"/>
      <c r="BB95" s="37"/>
      <c r="BC95" s="123">
        <f t="shared" si="26"/>
        <v>2.5164369999999998</v>
      </c>
      <c r="BD95" s="24" t="s">
        <v>111</v>
      </c>
      <c r="BE95" s="44"/>
      <c r="BF95" s="44">
        <v>0.5</v>
      </c>
      <c r="BG95" s="49">
        <v>9.7999999999999997E-3</v>
      </c>
      <c r="BH95" s="124">
        <f t="shared" si="27"/>
        <v>3.0262369999999996</v>
      </c>
      <c r="BI95" s="45">
        <f t="shared" si="37"/>
        <v>0.10435299999999999</v>
      </c>
      <c r="BJ95" s="39" t="s">
        <v>102</v>
      </c>
      <c r="BK95" s="136">
        <v>50</v>
      </c>
      <c r="BL95" s="137">
        <v>45</v>
      </c>
      <c r="BM95" s="137">
        <v>50</v>
      </c>
      <c r="BN95" s="137">
        <v>30</v>
      </c>
      <c r="BO95" s="137">
        <v>20</v>
      </c>
      <c r="BP95" s="137">
        <v>20</v>
      </c>
      <c r="BQ95" s="138">
        <f t="shared" si="28"/>
        <v>95</v>
      </c>
      <c r="BR95" s="138">
        <f t="shared" si="29"/>
        <v>80</v>
      </c>
      <c r="BS95" s="138">
        <f t="shared" si="30"/>
        <v>40</v>
      </c>
      <c r="BT95" s="138">
        <f t="shared" si="31"/>
        <v>215</v>
      </c>
      <c r="BU95" s="55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</row>
    <row r="96" spans="1:114" ht="12.75" hidden="1" customHeight="1">
      <c r="A96" s="25" t="s">
        <v>355</v>
      </c>
      <c r="B96" s="30" t="s">
        <v>356</v>
      </c>
      <c r="C96" s="30" t="s">
        <v>357</v>
      </c>
      <c r="D96" s="30" t="s">
        <v>127</v>
      </c>
      <c r="E96" s="28" t="s">
        <v>78</v>
      </c>
      <c r="F96" s="25" t="s">
        <v>108</v>
      </c>
      <c r="G96" s="28" t="s">
        <v>80</v>
      </c>
      <c r="H96" s="28" t="s">
        <v>358</v>
      </c>
      <c r="I96" s="47" t="s">
        <v>158</v>
      </c>
      <c r="J96" s="47" t="s">
        <v>134</v>
      </c>
      <c r="K96" s="112">
        <v>45</v>
      </c>
      <c r="L96" s="24">
        <v>31</v>
      </c>
      <c r="M96" s="24">
        <v>14</v>
      </c>
      <c r="N96" s="33">
        <v>0</v>
      </c>
      <c r="O96" s="106">
        <f t="shared" si="25"/>
        <v>163</v>
      </c>
      <c r="P96" s="33">
        <v>114</v>
      </c>
      <c r="Q96" s="33">
        <v>49</v>
      </c>
      <c r="R96" s="33">
        <v>0</v>
      </c>
      <c r="S96" s="106">
        <f t="shared" si="32"/>
        <v>31</v>
      </c>
      <c r="T96" s="33">
        <v>6</v>
      </c>
      <c r="U96" s="33">
        <v>21</v>
      </c>
      <c r="V96" s="33">
        <v>4</v>
      </c>
      <c r="W96" s="33">
        <v>0</v>
      </c>
      <c r="X96" s="33">
        <v>0</v>
      </c>
      <c r="Y96" s="33">
        <v>0</v>
      </c>
      <c r="Z96" s="106">
        <f t="shared" si="33"/>
        <v>14</v>
      </c>
      <c r="AA96" s="33">
        <v>2</v>
      </c>
      <c r="AB96" s="33">
        <v>12</v>
      </c>
      <c r="AC96" s="33">
        <v>0</v>
      </c>
      <c r="AD96" s="33">
        <v>0</v>
      </c>
      <c r="AE96" s="33">
        <v>0</v>
      </c>
      <c r="AF96" s="33">
        <v>0</v>
      </c>
      <c r="AG96" s="106">
        <f t="shared" si="34"/>
        <v>0</v>
      </c>
      <c r="AH96" s="33">
        <v>0</v>
      </c>
      <c r="AI96" s="33">
        <v>0</v>
      </c>
      <c r="AJ96" s="33">
        <v>0</v>
      </c>
      <c r="AK96" s="33">
        <v>0</v>
      </c>
      <c r="AL96" s="33">
        <v>0</v>
      </c>
      <c r="AM96" s="33">
        <v>0</v>
      </c>
      <c r="AN96" s="120">
        <f>(M96+N96)/K96</f>
        <v>0.31111111111111112</v>
      </c>
      <c r="AO96" s="120">
        <f t="shared" si="36"/>
        <v>0</v>
      </c>
      <c r="AP96" s="27" t="s">
        <v>93</v>
      </c>
      <c r="AQ96" s="29" t="s">
        <v>85</v>
      </c>
      <c r="AR96" s="35" t="s">
        <v>158</v>
      </c>
      <c r="AS96" s="35" t="s">
        <v>134</v>
      </c>
      <c r="AT96" s="35" t="s">
        <v>82</v>
      </c>
      <c r="AU96" s="35" t="s">
        <v>101</v>
      </c>
      <c r="AV96" s="36">
        <v>1.90934812</v>
      </c>
      <c r="AW96" s="36">
        <v>2.9620000000000002</v>
      </c>
      <c r="AX96" s="37"/>
      <c r="AY96" s="37"/>
      <c r="AZ96" s="37"/>
      <c r="BA96" s="37"/>
      <c r="BB96" s="37"/>
      <c r="BC96" s="123">
        <f t="shared" si="26"/>
        <v>4.8713481200000004</v>
      </c>
      <c r="BD96" s="36" t="s">
        <v>111</v>
      </c>
      <c r="BE96" s="49"/>
      <c r="BF96" s="49"/>
      <c r="BG96" s="49"/>
      <c r="BH96" s="124">
        <f t="shared" si="27"/>
        <v>4.8713481200000004</v>
      </c>
      <c r="BI96" s="45">
        <f t="shared" si="37"/>
        <v>0.10825218044444446</v>
      </c>
      <c r="BJ96" s="39" t="s">
        <v>102</v>
      </c>
      <c r="BK96" s="136">
        <v>40</v>
      </c>
      <c r="BL96" s="137">
        <v>10</v>
      </c>
      <c r="BM96" s="137">
        <v>80</v>
      </c>
      <c r="BN96" s="137">
        <v>70</v>
      </c>
      <c r="BO96" s="137">
        <v>20</v>
      </c>
      <c r="BP96" s="137">
        <v>10</v>
      </c>
      <c r="BQ96" s="138">
        <f t="shared" si="28"/>
        <v>50</v>
      </c>
      <c r="BR96" s="138">
        <f t="shared" si="29"/>
        <v>150</v>
      </c>
      <c r="BS96" s="138">
        <f t="shared" si="30"/>
        <v>30</v>
      </c>
      <c r="BT96" s="138">
        <f t="shared" si="31"/>
        <v>230</v>
      </c>
      <c r="BU96" s="27"/>
      <c r="BV96" s="9"/>
      <c r="BW96" s="9"/>
      <c r="BX96" s="9"/>
      <c r="BY96" s="9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</row>
    <row r="97" spans="1:114" ht="12.75" hidden="1" customHeight="1">
      <c r="A97" s="25" t="s">
        <v>359</v>
      </c>
      <c r="B97" s="30" t="s">
        <v>360</v>
      </c>
      <c r="C97" s="58" t="s">
        <v>357</v>
      </c>
      <c r="D97" s="30" t="s">
        <v>127</v>
      </c>
      <c r="E97" s="28" t="s">
        <v>78</v>
      </c>
      <c r="F97" s="25" t="s">
        <v>108</v>
      </c>
      <c r="G97" s="30" t="s">
        <v>92</v>
      </c>
      <c r="H97" s="30" t="s">
        <v>92</v>
      </c>
      <c r="I97" s="58" t="s">
        <v>213</v>
      </c>
      <c r="J97" s="47" t="s">
        <v>134</v>
      </c>
      <c r="K97" s="107">
        <v>44</v>
      </c>
      <c r="L97" s="53">
        <v>0</v>
      </c>
      <c r="M97" s="53">
        <v>30</v>
      </c>
      <c r="N97" s="33">
        <v>14</v>
      </c>
      <c r="O97" s="106">
        <f t="shared" si="25"/>
        <v>128</v>
      </c>
      <c r="P97" s="33">
        <v>0</v>
      </c>
      <c r="Q97" s="33">
        <v>82</v>
      </c>
      <c r="R97" s="33">
        <v>46</v>
      </c>
      <c r="S97" s="106">
        <f t="shared" si="32"/>
        <v>0</v>
      </c>
      <c r="T97" s="33">
        <v>0</v>
      </c>
      <c r="U97" s="33">
        <v>0</v>
      </c>
      <c r="V97" s="33">
        <v>0</v>
      </c>
      <c r="W97" s="33">
        <v>0</v>
      </c>
      <c r="X97" s="33">
        <v>0</v>
      </c>
      <c r="Y97" s="33">
        <v>0</v>
      </c>
      <c r="Z97" s="106">
        <f t="shared" si="33"/>
        <v>30</v>
      </c>
      <c r="AA97" s="33">
        <v>18</v>
      </c>
      <c r="AB97" s="33">
        <v>10</v>
      </c>
      <c r="AC97" s="33">
        <v>2</v>
      </c>
      <c r="AD97" s="33">
        <v>0</v>
      </c>
      <c r="AE97" s="33">
        <v>0</v>
      </c>
      <c r="AF97" s="33">
        <v>0</v>
      </c>
      <c r="AG97" s="106">
        <f t="shared" si="34"/>
        <v>14</v>
      </c>
      <c r="AH97" s="33">
        <v>0</v>
      </c>
      <c r="AI97" s="33">
        <v>14</v>
      </c>
      <c r="AJ97" s="33">
        <v>0</v>
      </c>
      <c r="AK97" s="33">
        <v>0</v>
      </c>
      <c r="AL97" s="33">
        <v>0</v>
      </c>
      <c r="AM97" s="33">
        <v>0</v>
      </c>
      <c r="AN97" s="120">
        <f>(Z97+AG97)/K97</f>
        <v>1</v>
      </c>
      <c r="AO97" s="120">
        <f t="shared" si="36"/>
        <v>0.31818181818181818</v>
      </c>
      <c r="AP97" s="27" t="s">
        <v>93</v>
      </c>
      <c r="AQ97" s="27" t="s">
        <v>85</v>
      </c>
      <c r="AR97" s="58" t="s">
        <v>97</v>
      </c>
      <c r="AS97" s="58" t="s">
        <v>121</v>
      </c>
      <c r="AT97" s="58" t="s">
        <v>100</v>
      </c>
      <c r="AU97" s="58" t="s">
        <v>98</v>
      </c>
      <c r="AV97" s="36">
        <v>3.3519188</v>
      </c>
      <c r="AW97" s="43"/>
      <c r="AX97" s="43"/>
      <c r="AY97" s="43"/>
      <c r="AZ97" s="37"/>
      <c r="BA97" s="37"/>
      <c r="BB97" s="37"/>
      <c r="BC97" s="123">
        <f t="shared" si="26"/>
        <v>3.3519188</v>
      </c>
      <c r="BD97" s="36" t="s">
        <v>111</v>
      </c>
      <c r="BE97" s="44"/>
      <c r="BF97" s="44"/>
      <c r="BG97" s="44"/>
      <c r="BH97" s="124">
        <f t="shared" si="27"/>
        <v>3.3519188</v>
      </c>
      <c r="BI97" s="45">
        <f t="shared" si="37"/>
        <v>7.6179972727272727E-2</v>
      </c>
      <c r="BJ97" s="39" t="s">
        <v>102</v>
      </c>
      <c r="BK97" s="136">
        <v>40</v>
      </c>
      <c r="BL97" s="137">
        <v>10</v>
      </c>
      <c r="BM97" s="137">
        <v>80</v>
      </c>
      <c r="BN97" s="137">
        <v>70</v>
      </c>
      <c r="BO97" s="137">
        <v>0</v>
      </c>
      <c r="BP97" s="137">
        <v>30</v>
      </c>
      <c r="BQ97" s="138">
        <f t="shared" si="28"/>
        <v>50</v>
      </c>
      <c r="BR97" s="138">
        <f t="shared" si="29"/>
        <v>150</v>
      </c>
      <c r="BS97" s="138">
        <f t="shared" si="30"/>
        <v>30</v>
      </c>
      <c r="BT97" s="138">
        <f t="shared" si="31"/>
        <v>230</v>
      </c>
      <c r="BU97" s="35"/>
      <c r="BV97" s="8"/>
      <c r="BW97" s="8"/>
      <c r="BX97" s="8"/>
      <c r="BY97" s="57"/>
      <c r="BZ97" s="57"/>
      <c r="CA97" s="57"/>
      <c r="CB97" s="57"/>
      <c r="CC97" s="57"/>
      <c r="CD97" s="57"/>
      <c r="CE97" s="57"/>
      <c r="CF97" s="57"/>
      <c r="CG97" s="57"/>
      <c r="CH97" s="57"/>
      <c r="CI97" s="57"/>
      <c r="CJ97" s="57"/>
      <c r="CK97" s="57"/>
      <c r="CL97" s="57"/>
      <c r="CM97" s="57"/>
      <c r="CN97" s="57"/>
      <c r="CO97" s="57"/>
      <c r="CP97" s="57"/>
      <c r="CQ97" s="57"/>
      <c r="CR97" s="57"/>
      <c r="CS97" s="57"/>
      <c r="CT97" s="57"/>
      <c r="CU97" s="57"/>
      <c r="CV97" s="57"/>
      <c r="CW97" s="57"/>
      <c r="CX97" s="57"/>
      <c r="CY97" s="57"/>
      <c r="CZ97" s="57"/>
      <c r="DA97" s="57"/>
      <c r="DB97" s="57"/>
      <c r="DC97" s="57"/>
      <c r="DD97" s="57"/>
      <c r="DE97" s="57"/>
      <c r="DF97" s="57"/>
      <c r="DG97" s="57"/>
      <c r="DH97" s="57"/>
      <c r="DI97" s="57"/>
      <c r="DJ97" s="57"/>
    </row>
    <row r="98" spans="1:114" ht="13.5" hidden="1" customHeight="1">
      <c r="A98" s="26" t="s">
        <v>361</v>
      </c>
      <c r="B98" s="73" t="s">
        <v>362</v>
      </c>
      <c r="C98" s="73" t="s">
        <v>357</v>
      </c>
      <c r="D98" s="29" t="s">
        <v>127</v>
      </c>
      <c r="E98" s="27" t="s">
        <v>78</v>
      </c>
      <c r="F98" s="26" t="s">
        <v>108</v>
      </c>
      <c r="G98" s="35" t="s">
        <v>92</v>
      </c>
      <c r="H98" s="35" t="s">
        <v>92</v>
      </c>
      <c r="I98" s="31" t="s">
        <v>109</v>
      </c>
      <c r="J98" s="28" t="s">
        <v>87</v>
      </c>
      <c r="K98" s="114">
        <v>10</v>
      </c>
      <c r="L98" s="33">
        <v>7</v>
      </c>
      <c r="M98" s="33">
        <v>2</v>
      </c>
      <c r="N98" s="33">
        <v>1</v>
      </c>
      <c r="O98" s="106">
        <f t="shared" si="25"/>
        <v>43</v>
      </c>
      <c r="P98" s="33">
        <v>31</v>
      </c>
      <c r="Q98" s="33">
        <v>8</v>
      </c>
      <c r="R98" s="33">
        <v>4</v>
      </c>
      <c r="S98" s="106">
        <f t="shared" si="32"/>
        <v>7</v>
      </c>
      <c r="T98" s="33">
        <v>0</v>
      </c>
      <c r="U98" s="33">
        <v>4</v>
      </c>
      <c r="V98" s="33">
        <v>3</v>
      </c>
      <c r="W98" s="33">
        <v>0</v>
      </c>
      <c r="X98" s="33">
        <v>0</v>
      </c>
      <c r="Y98" s="33">
        <v>0</v>
      </c>
      <c r="Z98" s="106">
        <f t="shared" si="33"/>
        <v>2</v>
      </c>
      <c r="AA98" s="33">
        <v>0</v>
      </c>
      <c r="AB98" s="33">
        <v>2</v>
      </c>
      <c r="AC98" s="33">
        <v>0</v>
      </c>
      <c r="AD98" s="33">
        <v>0</v>
      </c>
      <c r="AE98" s="33">
        <v>0</v>
      </c>
      <c r="AF98" s="33">
        <v>0</v>
      </c>
      <c r="AG98" s="106">
        <f t="shared" si="34"/>
        <v>1</v>
      </c>
      <c r="AH98" s="33">
        <v>0</v>
      </c>
      <c r="AI98" s="33">
        <v>1</v>
      </c>
      <c r="AJ98" s="33">
        <v>0</v>
      </c>
      <c r="AK98" s="33">
        <v>0</v>
      </c>
      <c r="AL98" s="33">
        <v>0</v>
      </c>
      <c r="AM98" s="33">
        <v>0</v>
      </c>
      <c r="AN98" s="120">
        <f>(Z98+AG98)/K98</f>
        <v>0.3</v>
      </c>
      <c r="AO98" s="120">
        <f t="shared" si="36"/>
        <v>0.1</v>
      </c>
      <c r="AP98" s="27" t="s">
        <v>93</v>
      </c>
      <c r="AQ98" s="27" t="s">
        <v>85</v>
      </c>
      <c r="AR98" s="35" t="s">
        <v>109</v>
      </c>
      <c r="AS98" s="35" t="s">
        <v>87</v>
      </c>
      <c r="AT98" s="35" t="s">
        <v>94</v>
      </c>
      <c r="AU98" s="35" t="s">
        <v>87</v>
      </c>
      <c r="AV98" s="36">
        <v>0</v>
      </c>
      <c r="AW98" s="36"/>
      <c r="AX98" s="36"/>
      <c r="AZ98" s="36">
        <v>1.0435300000000001</v>
      </c>
      <c r="BA98" s="37"/>
      <c r="BB98" s="37"/>
      <c r="BC98" s="123">
        <f t="shared" si="26"/>
        <v>1.0435300000000001</v>
      </c>
      <c r="BD98" s="24"/>
      <c r="BE98" s="154"/>
      <c r="BF98" s="154"/>
      <c r="BG98" s="44"/>
      <c r="BH98" s="124">
        <f t="shared" si="27"/>
        <v>1.0435300000000001</v>
      </c>
      <c r="BI98" s="45">
        <f t="shared" si="37"/>
        <v>0.104353</v>
      </c>
      <c r="BJ98" s="39" t="s">
        <v>88</v>
      </c>
      <c r="BK98" s="136">
        <v>40</v>
      </c>
      <c r="BL98" s="137">
        <v>10</v>
      </c>
      <c r="BM98" s="137">
        <v>0</v>
      </c>
      <c r="BN98" s="137">
        <v>30</v>
      </c>
      <c r="BO98" s="137">
        <v>0</v>
      </c>
      <c r="BP98" s="137">
        <v>20</v>
      </c>
      <c r="BQ98" s="138">
        <f t="shared" si="28"/>
        <v>50</v>
      </c>
      <c r="BR98" s="138">
        <f t="shared" si="29"/>
        <v>30</v>
      </c>
      <c r="BS98" s="138">
        <f t="shared" si="30"/>
        <v>20</v>
      </c>
      <c r="BT98" s="138">
        <f t="shared" si="31"/>
        <v>100</v>
      </c>
      <c r="BU98" s="55"/>
      <c r="BV98" s="8"/>
      <c r="BW98" s="8"/>
      <c r="BX98" s="8"/>
      <c r="BY98" s="40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8"/>
      <c r="DD98" s="8"/>
      <c r="DE98" s="8"/>
      <c r="DF98" s="8"/>
      <c r="DG98" s="8"/>
      <c r="DH98" s="8"/>
      <c r="DI98" s="8"/>
      <c r="DJ98" s="8"/>
    </row>
    <row r="99" spans="1:114" ht="13.5" hidden="1" customHeight="1">
      <c r="A99" s="155" t="s">
        <v>363</v>
      </c>
      <c r="B99" s="47" t="s">
        <v>364</v>
      </c>
      <c r="C99" s="47" t="s">
        <v>365</v>
      </c>
      <c r="D99" s="29" t="s">
        <v>127</v>
      </c>
      <c r="E99" s="27" t="s">
        <v>78</v>
      </c>
      <c r="F99" s="26" t="s">
        <v>108</v>
      </c>
      <c r="G99" s="35" t="s">
        <v>91</v>
      </c>
      <c r="H99" s="35" t="s">
        <v>92</v>
      </c>
      <c r="I99" s="31" t="s">
        <v>210</v>
      </c>
      <c r="J99" s="28" t="s">
        <v>99</v>
      </c>
      <c r="K99" s="109">
        <v>51</v>
      </c>
      <c r="L99" s="33">
        <v>34</v>
      </c>
      <c r="M99" s="33">
        <v>14</v>
      </c>
      <c r="N99" s="74">
        <v>3</v>
      </c>
      <c r="O99" s="106">
        <f t="shared" si="25"/>
        <v>200</v>
      </c>
      <c r="P99" s="33">
        <v>144</v>
      </c>
      <c r="Q99" s="33">
        <v>44</v>
      </c>
      <c r="R99" s="33">
        <v>12</v>
      </c>
      <c r="S99" s="106">
        <f t="shared" si="32"/>
        <v>34</v>
      </c>
      <c r="T99" s="33">
        <v>2</v>
      </c>
      <c r="U99" s="33">
        <v>22</v>
      </c>
      <c r="V99" s="33">
        <v>8</v>
      </c>
      <c r="W99" s="33">
        <v>2</v>
      </c>
      <c r="X99" s="33">
        <v>0</v>
      </c>
      <c r="Y99" s="33">
        <v>0</v>
      </c>
      <c r="Z99" s="106">
        <f t="shared" si="33"/>
        <v>14</v>
      </c>
      <c r="AA99" s="33">
        <v>6</v>
      </c>
      <c r="AB99" s="33">
        <v>8</v>
      </c>
      <c r="AC99" s="33">
        <v>0</v>
      </c>
      <c r="AD99" s="33">
        <v>0</v>
      </c>
      <c r="AE99" s="33">
        <v>0</v>
      </c>
      <c r="AF99" s="33">
        <v>0</v>
      </c>
      <c r="AG99" s="106">
        <f t="shared" si="34"/>
        <v>3</v>
      </c>
      <c r="AH99" s="33">
        <v>0</v>
      </c>
      <c r="AI99" s="33">
        <v>3</v>
      </c>
      <c r="AJ99" s="33">
        <v>0</v>
      </c>
      <c r="AK99" s="33">
        <v>0</v>
      </c>
      <c r="AL99" s="33">
        <v>0</v>
      </c>
      <c r="AM99" s="33">
        <v>0</v>
      </c>
      <c r="AN99" s="120">
        <f>(M99+N99)/K99</f>
        <v>0.33333333333333331</v>
      </c>
      <c r="AO99" s="120">
        <f t="shared" si="36"/>
        <v>5.8823529411764705E-2</v>
      </c>
      <c r="AP99" s="27" t="s">
        <v>93</v>
      </c>
      <c r="AQ99" s="27" t="s">
        <v>85</v>
      </c>
      <c r="AR99" s="35" t="s">
        <v>210</v>
      </c>
      <c r="AS99" s="35" t="s">
        <v>98</v>
      </c>
      <c r="AT99" s="35" t="s">
        <v>82</v>
      </c>
      <c r="AU99" s="35" t="s">
        <v>101</v>
      </c>
      <c r="AV99" s="36">
        <v>4.2307753000000003</v>
      </c>
      <c r="AW99" s="36"/>
      <c r="AX99" s="36"/>
      <c r="AY99" s="36"/>
      <c r="AZ99" s="37"/>
      <c r="BA99" s="37"/>
      <c r="BB99" s="37"/>
      <c r="BC99" s="123">
        <f t="shared" si="26"/>
        <v>4.2307753000000003</v>
      </c>
      <c r="BD99" s="24" t="s">
        <v>111</v>
      </c>
      <c r="BE99" s="154"/>
      <c r="BF99" s="154"/>
      <c r="BG99" s="44">
        <v>8.1499999999999993E-3</v>
      </c>
      <c r="BH99" s="124">
        <f t="shared" si="27"/>
        <v>4.2389253</v>
      </c>
      <c r="BI99" s="156">
        <f t="shared" si="37"/>
        <v>8.3116182352941173E-2</v>
      </c>
      <c r="BJ99" s="39" t="s">
        <v>102</v>
      </c>
      <c r="BK99" s="136">
        <v>40</v>
      </c>
      <c r="BL99" s="137">
        <v>10</v>
      </c>
      <c r="BM99" s="137">
        <v>80</v>
      </c>
      <c r="BN99" s="137">
        <v>70</v>
      </c>
      <c r="BO99" s="137">
        <v>0</v>
      </c>
      <c r="BP99" s="137">
        <v>20</v>
      </c>
      <c r="BQ99" s="138">
        <f t="shared" si="28"/>
        <v>50</v>
      </c>
      <c r="BR99" s="138">
        <f t="shared" si="29"/>
        <v>150</v>
      </c>
      <c r="BS99" s="138">
        <f t="shared" si="30"/>
        <v>20</v>
      </c>
      <c r="BT99" s="138">
        <f t="shared" si="31"/>
        <v>220</v>
      </c>
      <c r="BU99" s="55"/>
      <c r="BV99" s="8"/>
      <c r="BW99" s="8"/>
      <c r="BX99" s="8"/>
      <c r="BY99" s="40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8"/>
      <c r="DD99" s="8"/>
      <c r="DE99" s="8"/>
      <c r="DF99" s="8"/>
      <c r="DG99" s="8"/>
      <c r="DH99" s="8"/>
      <c r="DI99" s="8"/>
      <c r="DJ99" s="8"/>
    </row>
    <row r="100" spans="1:114" ht="12.75" hidden="1">
      <c r="A100" s="155" t="s">
        <v>366</v>
      </c>
      <c r="B100" s="29" t="s">
        <v>367</v>
      </c>
      <c r="C100" s="29" t="s">
        <v>365</v>
      </c>
      <c r="D100" s="29" t="s">
        <v>127</v>
      </c>
      <c r="E100" s="28" t="s">
        <v>78</v>
      </c>
      <c r="F100" s="25" t="s">
        <v>108</v>
      </c>
      <c r="G100" s="27" t="s">
        <v>80</v>
      </c>
      <c r="H100" s="27" t="s">
        <v>358</v>
      </c>
      <c r="I100" s="31" t="s">
        <v>86</v>
      </c>
      <c r="J100" s="28" t="s">
        <v>101</v>
      </c>
      <c r="K100" s="116">
        <v>15</v>
      </c>
      <c r="L100" s="33">
        <v>10</v>
      </c>
      <c r="M100" s="33">
        <v>4</v>
      </c>
      <c r="N100" s="33">
        <v>1</v>
      </c>
      <c r="O100" s="106">
        <f t="shared" si="25"/>
        <v>49</v>
      </c>
      <c r="P100" s="33">
        <v>26</v>
      </c>
      <c r="Q100" s="33">
        <v>19</v>
      </c>
      <c r="R100" s="33">
        <v>4</v>
      </c>
      <c r="S100" s="106">
        <f t="shared" si="32"/>
        <v>10</v>
      </c>
      <c r="T100" s="33">
        <v>8</v>
      </c>
      <c r="U100" s="33">
        <v>0</v>
      </c>
      <c r="V100" s="33">
        <v>2</v>
      </c>
      <c r="W100" s="33">
        <v>0</v>
      </c>
      <c r="X100" s="33">
        <v>0</v>
      </c>
      <c r="Y100" s="33">
        <v>0</v>
      </c>
      <c r="Z100" s="106">
        <f t="shared" si="33"/>
        <v>4</v>
      </c>
      <c r="AA100" s="33">
        <v>0</v>
      </c>
      <c r="AB100" s="33">
        <v>3</v>
      </c>
      <c r="AC100" s="33">
        <v>0</v>
      </c>
      <c r="AD100" s="33">
        <v>1</v>
      </c>
      <c r="AE100" s="33">
        <v>0</v>
      </c>
      <c r="AF100" s="33">
        <v>0</v>
      </c>
      <c r="AG100" s="106">
        <f t="shared" si="34"/>
        <v>1</v>
      </c>
      <c r="AH100" s="33">
        <v>0</v>
      </c>
      <c r="AI100" s="33">
        <v>1</v>
      </c>
      <c r="AJ100" s="33">
        <v>0</v>
      </c>
      <c r="AK100" s="33">
        <v>0</v>
      </c>
      <c r="AL100" s="33">
        <v>0</v>
      </c>
      <c r="AM100" s="33">
        <v>0</v>
      </c>
      <c r="AN100" s="120">
        <f>(M100+N100)/K100</f>
        <v>0.33333333333333331</v>
      </c>
      <c r="AO100" s="120">
        <f t="shared" si="36"/>
        <v>6.6666666666666666E-2</v>
      </c>
      <c r="AP100" s="27" t="s">
        <v>93</v>
      </c>
      <c r="AQ100" s="27" t="s">
        <v>85</v>
      </c>
      <c r="AR100" s="35" t="s">
        <v>86</v>
      </c>
      <c r="AS100" s="27" t="s">
        <v>101</v>
      </c>
      <c r="AT100" s="35" t="s">
        <v>94</v>
      </c>
      <c r="AU100" s="27" t="s">
        <v>83</v>
      </c>
      <c r="AV100" s="36">
        <v>0</v>
      </c>
      <c r="AW100" s="43"/>
      <c r="AX100" s="43"/>
      <c r="AY100" s="43">
        <v>1.5</v>
      </c>
      <c r="AZ100" s="37"/>
      <c r="BA100" s="37"/>
      <c r="BB100" s="37"/>
      <c r="BC100" s="123">
        <f t="shared" si="26"/>
        <v>1.5</v>
      </c>
      <c r="BD100" s="36"/>
      <c r="BE100" s="157"/>
      <c r="BF100" s="157"/>
      <c r="BG100" s="49"/>
      <c r="BH100" s="124">
        <f t="shared" si="27"/>
        <v>1.5</v>
      </c>
      <c r="BI100" s="156">
        <f t="shared" si="37"/>
        <v>0.1</v>
      </c>
      <c r="BJ100" s="39" t="s">
        <v>88</v>
      </c>
      <c r="BK100" s="136">
        <v>40</v>
      </c>
      <c r="BL100" s="137">
        <v>10</v>
      </c>
      <c r="BM100" s="137">
        <v>50</v>
      </c>
      <c r="BN100" s="137">
        <v>30</v>
      </c>
      <c r="BO100" s="137">
        <v>20</v>
      </c>
      <c r="BP100" s="137">
        <v>10</v>
      </c>
      <c r="BQ100" s="138">
        <f t="shared" si="28"/>
        <v>50</v>
      </c>
      <c r="BR100" s="138">
        <f t="shared" si="29"/>
        <v>80</v>
      </c>
      <c r="BS100" s="138">
        <f t="shared" si="30"/>
        <v>30</v>
      </c>
      <c r="BT100" s="138">
        <f t="shared" si="31"/>
        <v>160</v>
      </c>
      <c r="BU100" s="27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8"/>
      <c r="DD100" s="8"/>
      <c r="DE100" s="8"/>
      <c r="DF100" s="8"/>
      <c r="DG100" s="8"/>
      <c r="DH100" s="8"/>
      <c r="DI100" s="8"/>
      <c r="DJ100" s="8"/>
    </row>
    <row r="101" spans="1:114" ht="13.5" hidden="1" customHeight="1">
      <c r="A101" s="25" t="s">
        <v>368</v>
      </c>
      <c r="B101" s="29" t="s">
        <v>369</v>
      </c>
      <c r="C101" s="29" t="s">
        <v>370</v>
      </c>
      <c r="D101" s="29" t="s">
        <v>106</v>
      </c>
      <c r="E101" s="28" t="s">
        <v>107</v>
      </c>
      <c r="F101" s="25" t="s">
        <v>79</v>
      </c>
      <c r="G101" s="27" t="s">
        <v>80</v>
      </c>
      <c r="H101" s="27" t="s">
        <v>80</v>
      </c>
      <c r="I101" s="31" t="s">
        <v>109</v>
      </c>
      <c r="J101" s="28" t="s">
        <v>87</v>
      </c>
      <c r="K101" s="116">
        <v>0</v>
      </c>
      <c r="L101" s="33">
        <v>10</v>
      </c>
      <c r="M101" s="33">
        <v>6</v>
      </c>
      <c r="N101" s="33">
        <v>1</v>
      </c>
      <c r="O101" s="106">
        <f t="shared" si="25"/>
        <v>70</v>
      </c>
      <c r="P101" s="33">
        <v>44</v>
      </c>
      <c r="Q101" s="33">
        <v>26</v>
      </c>
      <c r="R101" s="33">
        <v>0</v>
      </c>
      <c r="S101" s="106">
        <v>0</v>
      </c>
      <c r="T101" s="33">
        <v>0</v>
      </c>
      <c r="U101" s="33">
        <v>7</v>
      </c>
      <c r="V101" s="33">
        <v>3</v>
      </c>
      <c r="W101" s="33">
        <v>0</v>
      </c>
      <c r="X101" s="33">
        <v>0</v>
      </c>
      <c r="Y101" s="33">
        <v>0</v>
      </c>
      <c r="Z101" s="106">
        <v>0</v>
      </c>
      <c r="AA101" s="33">
        <v>0</v>
      </c>
      <c r="AB101" s="33">
        <v>5</v>
      </c>
      <c r="AC101" s="33">
        <v>0</v>
      </c>
      <c r="AD101" s="33">
        <v>1</v>
      </c>
      <c r="AE101" s="33">
        <v>0</v>
      </c>
      <c r="AF101" s="33">
        <v>0</v>
      </c>
      <c r="AG101" s="106">
        <v>0</v>
      </c>
      <c r="AH101" s="33">
        <v>0</v>
      </c>
      <c r="AI101" s="33">
        <v>1</v>
      </c>
      <c r="AJ101" s="33">
        <v>0</v>
      </c>
      <c r="AK101" s="33">
        <v>0</v>
      </c>
      <c r="AL101" s="33">
        <v>0</v>
      </c>
      <c r="AM101" s="33">
        <v>0</v>
      </c>
      <c r="AN101" s="120">
        <f>(M101+N101)/BV101</f>
        <v>0.41176470588235292</v>
      </c>
      <c r="AO101" s="120">
        <f>N101/BV101</f>
        <v>5.8823529411764705E-2</v>
      </c>
      <c r="AP101" s="27" t="s">
        <v>93</v>
      </c>
      <c r="AQ101" s="27" t="s">
        <v>85</v>
      </c>
      <c r="AR101" s="35" t="s">
        <v>109</v>
      </c>
      <c r="AS101" s="27" t="s">
        <v>87</v>
      </c>
      <c r="AT101" s="35" t="s">
        <v>120</v>
      </c>
      <c r="AU101" s="27" t="s">
        <v>99</v>
      </c>
      <c r="AV101" s="36">
        <v>0</v>
      </c>
      <c r="AW101" s="43"/>
      <c r="AX101" s="43"/>
      <c r="AY101" s="43"/>
      <c r="AZ101" s="43">
        <v>1.665</v>
      </c>
      <c r="BA101" s="37"/>
      <c r="BB101" s="37"/>
      <c r="BC101" s="123">
        <f t="shared" si="26"/>
        <v>1.665</v>
      </c>
      <c r="BD101" s="36"/>
      <c r="BE101" s="49"/>
      <c r="BF101" s="49"/>
      <c r="BG101" s="49"/>
      <c r="BH101" s="124">
        <f t="shared" si="27"/>
        <v>1.665</v>
      </c>
      <c r="BI101" s="45">
        <f>BH101/BV101</f>
        <v>9.794117647058824E-2</v>
      </c>
      <c r="BJ101" s="39" t="s">
        <v>88</v>
      </c>
      <c r="BK101" s="136">
        <v>30</v>
      </c>
      <c r="BL101" s="137">
        <v>35</v>
      </c>
      <c r="BM101" s="137">
        <v>10</v>
      </c>
      <c r="BN101" s="137">
        <v>30</v>
      </c>
      <c r="BO101" s="137">
        <v>0</v>
      </c>
      <c r="BP101" s="137">
        <v>20</v>
      </c>
      <c r="BQ101" s="138">
        <f t="shared" si="28"/>
        <v>65</v>
      </c>
      <c r="BR101" s="138">
        <f t="shared" si="29"/>
        <v>40</v>
      </c>
      <c r="BS101" s="138">
        <f t="shared" si="30"/>
        <v>20</v>
      </c>
      <c r="BT101" s="138">
        <f t="shared" si="31"/>
        <v>125</v>
      </c>
      <c r="BU101" s="27" t="s">
        <v>371</v>
      </c>
      <c r="BV101" s="202">
        <v>17</v>
      </c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8"/>
      <c r="DD101" s="8"/>
      <c r="DE101" s="8"/>
      <c r="DF101" s="8"/>
      <c r="DG101" s="8"/>
      <c r="DH101" s="8"/>
      <c r="DI101" s="8"/>
      <c r="DJ101" s="8"/>
    </row>
    <row r="102" spans="1:114" ht="12.75" hidden="1" customHeight="1">
      <c r="A102" s="25" t="s">
        <v>372</v>
      </c>
      <c r="B102" s="75" t="s">
        <v>373</v>
      </c>
      <c r="C102" s="75" t="s">
        <v>374</v>
      </c>
      <c r="D102" s="29" t="s">
        <v>127</v>
      </c>
      <c r="E102" s="28" t="s">
        <v>78</v>
      </c>
      <c r="F102" s="25" t="s">
        <v>79</v>
      </c>
      <c r="G102" s="35" t="s">
        <v>80</v>
      </c>
      <c r="H102" s="35" t="s">
        <v>80</v>
      </c>
      <c r="I102" s="31" t="s">
        <v>86</v>
      </c>
      <c r="J102" s="30" t="s">
        <v>134</v>
      </c>
      <c r="K102" s="109">
        <v>20</v>
      </c>
      <c r="L102" s="33">
        <v>13</v>
      </c>
      <c r="M102" s="33">
        <v>6</v>
      </c>
      <c r="N102" s="33">
        <v>1</v>
      </c>
      <c r="O102" s="106">
        <f t="shared" si="25"/>
        <v>95</v>
      </c>
      <c r="P102" s="33">
        <v>59</v>
      </c>
      <c r="Q102" s="33">
        <v>32</v>
      </c>
      <c r="R102" s="33">
        <v>4</v>
      </c>
      <c r="S102" s="106">
        <f>SUM(T102:Y102)</f>
        <v>13</v>
      </c>
      <c r="T102" s="33">
        <v>0</v>
      </c>
      <c r="U102" s="33">
        <v>6</v>
      </c>
      <c r="V102" s="33">
        <v>7</v>
      </c>
      <c r="W102" s="33">
        <v>0</v>
      </c>
      <c r="X102" s="33">
        <v>0</v>
      </c>
      <c r="Y102" s="33">
        <v>0</v>
      </c>
      <c r="Z102" s="106">
        <f t="shared" ref="Z102:Z109" si="38">SUM(AA102:AF102)</f>
        <v>6</v>
      </c>
      <c r="AA102" s="33">
        <v>0</v>
      </c>
      <c r="AB102" s="33">
        <v>2</v>
      </c>
      <c r="AC102" s="33">
        <v>2</v>
      </c>
      <c r="AD102" s="33">
        <v>2</v>
      </c>
      <c r="AE102" s="33">
        <v>0</v>
      </c>
      <c r="AF102" s="33">
        <v>0</v>
      </c>
      <c r="AG102" s="106">
        <f>SUM(AH102:AM102)</f>
        <v>1</v>
      </c>
      <c r="AH102" s="33">
        <v>0</v>
      </c>
      <c r="AI102" s="33">
        <v>1</v>
      </c>
      <c r="AJ102" s="33">
        <v>0</v>
      </c>
      <c r="AK102" s="33">
        <v>0</v>
      </c>
      <c r="AL102" s="33">
        <v>0</v>
      </c>
      <c r="AM102" s="33">
        <v>0</v>
      </c>
      <c r="AN102" s="120">
        <f>(M102+N102)/K102</f>
        <v>0.35</v>
      </c>
      <c r="AO102" s="120">
        <f t="shared" ref="AO102:AO109" si="39">N102/K102</f>
        <v>0.05</v>
      </c>
      <c r="AP102" s="27" t="s">
        <v>93</v>
      </c>
      <c r="AQ102" s="27" t="s">
        <v>85</v>
      </c>
      <c r="AR102" s="35" t="s">
        <v>86</v>
      </c>
      <c r="AS102" s="30" t="s">
        <v>134</v>
      </c>
      <c r="AT102" s="35" t="s">
        <v>94</v>
      </c>
      <c r="AU102" s="30" t="s">
        <v>140</v>
      </c>
      <c r="AV102" s="36">
        <v>0</v>
      </c>
      <c r="AW102" s="37"/>
      <c r="AX102" s="37"/>
      <c r="AY102" s="36">
        <v>0.25</v>
      </c>
      <c r="AZ102" s="36">
        <v>1.7090000000000001</v>
      </c>
      <c r="BA102" s="36"/>
      <c r="BB102" s="36"/>
      <c r="BC102" s="123">
        <f t="shared" si="26"/>
        <v>1.9590000000000001</v>
      </c>
      <c r="BD102" s="49" t="s">
        <v>111</v>
      </c>
      <c r="BE102" s="49"/>
      <c r="BF102" s="49"/>
      <c r="BG102" s="69"/>
      <c r="BH102" s="124">
        <f t="shared" si="27"/>
        <v>1.9590000000000001</v>
      </c>
      <c r="BI102" s="45">
        <f t="shared" ref="BI102:BI109" si="40">BH102/K102</f>
        <v>9.7950000000000009E-2</v>
      </c>
      <c r="BJ102" s="39" t="s">
        <v>88</v>
      </c>
      <c r="BK102" s="136">
        <v>40</v>
      </c>
      <c r="BL102" s="137">
        <v>10</v>
      </c>
      <c r="BM102" s="137">
        <v>0</v>
      </c>
      <c r="BN102" s="137">
        <v>30</v>
      </c>
      <c r="BO102" s="137">
        <v>0</v>
      </c>
      <c r="BP102" s="137">
        <v>20</v>
      </c>
      <c r="BQ102" s="138">
        <f t="shared" si="28"/>
        <v>50</v>
      </c>
      <c r="BR102" s="138">
        <f t="shared" si="29"/>
        <v>30</v>
      </c>
      <c r="BS102" s="138">
        <f t="shared" si="30"/>
        <v>20</v>
      </c>
      <c r="BT102" s="138">
        <f t="shared" si="31"/>
        <v>100</v>
      </c>
      <c r="BU102" s="55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8"/>
      <c r="DD102" s="8"/>
      <c r="DE102" s="8"/>
      <c r="DF102" s="8"/>
      <c r="DG102" s="8"/>
      <c r="DH102" s="8"/>
      <c r="DI102" s="8"/>
      <c r="DJ102" s="8"/>
    </row>
    <row r="103" spans="1:114" ht="12.75" hidden="1" customHeight="1">
      <c r="A103" s="25" t="s">
        <v>375</v>
      </c>
      <c r="B103" s="50" t="s">
        <v>376</v>
      </c>
      <c r="C103" s="50" t="s">
        <v>374</v>
      </c>
      <c r="D103" s="29" t="s">
        <v>127</v>
      </c>
      <c r="E103" s="28" t="s">
        <v>78</v>
      </c>
      <c r="F103" s="25" t="s">
        <v>79</v>
      </c>
      <c r="G103" s="35" t="s">
        <v>91</v>
      </c>
      <c r="H103" s="35" t="s">
        <v>92</v>
      </c>
      <c r="I103" s="31" t="s">
        <v>213</v>
      </c>
      <c r="J103" s="30" t="s">
        <v>119</v>
      </c>
      <c r="K103" s="109">
        <v>97</v>
      </c>
      <c r="L103" s="33">
        <v>72</v>
      </c>
      <c r="M103" s="33">
        <v>19</v>
      </c>
      <c r="N103" s="33">
        <v>6</v>
      </c>
      <c r="O103" s="106">
        <f t="shared" si="25"/>
        <v>478</v>
      </c>
      <c r="P103" s="33">
        <v>356</v>
      </c>
      <c r="Q103" s="33">
        <v>100</v>
      </c>
      <c r="R103" s="33">
        <v>22</v>
      </c>
      <c r="S103" s="106">
        <f>SUM(T103:Y103)</f>
        <v>72</v>
      </c>
      <c r="T103" s="33">
        <v>0</v>
      </c>
      <c r="U103" s="33">
        <v>25</v>
      </c>
      <c r="V103" s="33">
        <v>26</v>
      </c>
      <c r="W103" s="33">
        <v>21</v>
      </c>
      <c r="X103" s="33">
        <v>0</v>
      </c>
      <c r="Y103" s="33">
        <v>0</v>
      </c>
      <c r="Z103" s="106">
        <f t="shared" si="38"/>
        <v>19</v>
      </c>
      <c r="AA103" s="33">
        <v>0</v>
      </c>
      <c r="AB103" s="33">
        <v>14</v>
      </c>
      <c r="AC103" s="33">
        <v>0</v>
      </c>
      <c r="AD103" s="33">
        <v>0</v>
      </c>
      <c r="AE103" s="33">
        <v>3</v>
      </c>
      <c r="AF103" s="33">
        <v>2</v>
      </c>
      <c r="AG103" s="106">
        <f>SUM(AH103:AM103)</f>
        <v>6</v>
      </c>
      <c r="AH103" s="33">
        <v>0</v>
      </c>
      <c r="AI103" s="33">
        <v>4</v>
      </c>
      <c r="AJ103" s="33">
        <v>2</v>
      </c>
      <c r="AK103" s="33">
        <v>0</v>
      </c>
      <c r="AL103" s="33">
        <v>0</v>
      </c>
      <c r="AM103" s="33">
        <v>0</v>
      </c>
      <c r="AN103" s="120">
        <f>(Z103+AG103)/K103</f>
        <v>0.25773195876288657</v>
      </c>
      <c r="AO103" s="120">
        <f t="shared" si="39"/>
        <v>6.1855670103092786E-2</v>
      </c>
      <c r="AP103" s="27" t="s">
        <v>93</v>
      </c>
      <c r="AQ103" s="27" t="s">
        <v>85</v>
      </c>
      <c r="AR103" s="35" t="s">
        <v>210</v>
      </c>
      <c r="AS103" s="30" t="s">
        <v>87</v>
      </c>
      <c r="AT103" s="35" t="s">
        <v>82</v>
      </c>
      <c r="AU103" s="30" t="s">
        <v>101</v>
      </c>
      <c r="AV103" s="36">
        <v>6.9498053999999998</v>
      </c>
      <c r="AW103" s="37"/>
      <c r="AX103" s="37"/>
      <c r="AY103" s="37"/>
      <c r="AZ103" s="37"/>
      <c r="BA103" s="37"/>
      <c r="BB103" s="37"/>
      <c r="BC103" s="123">
        <f t="shared" si="26"/>
        <v>6.9498053999999998</v>
      </c>
      <c r="BD103" s="49" t="s">
        <v>111</v>
      </c>
      <c r="BE103" s="49"/>
      <c r="BF103" s="49">
        <v>1.65</v>
      </c>
      <c r="BG103" s="69"/>
      <c r="BH103" s="124">
        <f t="shared" si="27"/>
        <v>8.5998053999999993</v>
      </c>
      <c r="BI103" s="45">
        <f t="shared" si="40"/>
        <v>8.8657787628865975E-2</v>
      </c>
      <c r="BJ103" s="39" t="s">
        <v>102</v>
      </c>
      <c r="BK103" s="136">
        <v>40</v>
      </c>
      <c r="BL103" s="137">
        <v>10</v>
      </c>
      <c r="BM103" s="137">
        <v>80</v>
      </c>
      <c r="BN103" s="137">
        <v>70</v>
      </c>
      <c r="BO103" s="137">
        <v>20</v>
      </c>
      <c r="BP103" s="137">
        <v>20</v>
      </c>
      <c r="BQ103" s="138">
        <f t="shared" si="28"/>
        <v>50</v>
      </c>
      <c r="BR103" s="138">
        <f t="shared" si="29"/>
        <v>150</v>
      </c>
      <c r="BS103" s="138">
        <f t="shared" si="30"/>
        <v>40</v>
      </c>
      <c r="BT103" s="138">
        <f t="shared" si="31"/>
        <v>240</v>
      </c>
      <c r="BU103" s="55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8"/>
      <c r="DD103" s="8"/>
      <c r="DE103" s="8"/>
      <c r="DF103" s="8"/>
      <c r="DG103" s="8"/>
      <c r="DH103" s="8"/>
      <c r="DI103" s="8"/>
      <c r="DJ103" s="8"/>
    </row>
    <row r="104" spans="1:114" ht="12.75" hidden="1" customHeight="1">
      <c r="A104" s="25" t="s">
        <v>377</v>
      </c>
      <c r="B104" s="50" t="s">
        <v>378</v>
      </c>
      <c r="C104" s="50" t="s">
        <v>379</v>
      </c>
      <c r="D104" s="30" t="s">
        <v>150</v>
      </c>
      <c r="E104" s="28" t="s">
        <v>151</v>
      </c>
      <c r="F104" s="25" t="s">
        <v>79</v>
      </c>
      <c r="G104" s="28" t="s">
        <v>91</v>
      </c>
      <c r="H104" s="28" t="s">
        <v>92</v>
      </c>
      <c r="I104" s="31" t="s">
        <v>82</v>
      </c>
      <c r="J104" s="30" t="s">
        <v>87</v>
      </c>
      <c r="K104" s="109">
        <v>25</v>
      </c>
      <c r="L104" s="24">
        <v>18</v>
      </c>
      <c r="M104" s="24">
        <v>6</v>
      </c>
      <c r="N104" s="33">
        <v>1</v>
      </c>
      <c r="O104" s="106">
        <f t="shared" si="25"/>
        <v>113</v>
      </c>
      <c r="P104" s="33">
        <v>82</v>
      </c>
      <c r="Q104" s="33">
        <v>26</v>
      </c>
      <c r="R104" s="33">
        <v>5</v>
      </c>
      <c r="S104" s="106">
        <f>SUM(T104:Y104)</f>
        <v>18</v>
      </c>
      <c r="T104" s="33">
        <v>0</v>
      </c>
      <c r="U104" s="33">
        <v>8</v>
      </c>
      <c r="V104" s="33">
        <v>8</v>
      </c>
      <c r="W104" s="33">
        <v>2</v>
      </c>
      <c r="X104" s="33">
        <v>0</v>
      </c>
      <c r="Y104" s="33">
        <v>0</v>
      </c>
      <c r="Z104" s="106">
        <f t="shared" si="38"/>
        <v>6</v>
      </c>
      <c r="AA104" s="33">
        <v>0</v>
      </c>
      <c r="AB104" s="33">
        <v>4</v>
      </c>
      <c r="AC104" s="33">
        <v>0</v>
      </c>
      <c r="AD104" s="33">
        <v>0</v>
      </c>
      <c r="AE104" s="33">
        <v>2</v>
      </c>
      <c r="AF104" s="33">
        <v>0</v>
      </c>
      <c r="AG104" s="106">
        <f>SUM(AH104:AM104)</f>
        <v>1</v>
      </c>
      <c r="AH104" s="33">
        <v>0</v>
      </c>
      <c r="AI104" s="33">
        <v>1</v>
      </c>
      <c r="AJ104" s="33">
        <v>0</v>
      </c>
      <c r="AK104" s="33">
        <v>0</v>
      </c>
      <c r="AL104" s="33">
        <v>0</v>
      </c>
      <c r="AM104" s="33">
        <v>0</v>
      </c>
      <c r="AN104" s="120">
        <f>(Z104+AG104)/K104</f>
        <v>0.28000000000000003</v>
      </c>
      <c r="AO104" s="120">
        <f t="shared" si="39"/>
        <v>0.04</v>
      </c>
      <c r="AP104" s="27" t="s">
        <v>93</v>
      </c>
      <c r="AQ104" s="28" t="s">
        <v>85</v>
      </c>
      <c r="AR104" s="35" t="s">
        <v>82</v>
      </c>
      <c r="AS104" s="47" t="s">
        <v>87</v>
      </c>
      <c r="AT104" s="35" t="s">
        <v>86</v>
      </c>
      <c r="AU104" s="47" t="s">
        <v>140</v>
      </c>
      <c r="AV104" s="36">
        <v>0</v>
      </c>
      <c r="AW104" s="43"/>
      <c r="AX104" s="43">
        <v>2.6019999999999999</v>
      </c>
      <c r="AY104" s="43"/>
      <c r="AZ104" s="37"/>
      <c r="BA104" s="37"/>
      <c r="BB104" s="37"/>
      <c r="BC104" s="123">
        <f t="shared" si="26"/>
        <v>2.6019999999999999</v>
      </c>
      <c r="BD104" s="36" t="s">
        <v>111</v>
      </c>
      <c r="BE104" s="44"/>
      <c r="BF104" s="44"/>
      <c r="BG104" s="44"/>
      <c r="BH104" s="124">
        <f t="shared" si="27"/>
        <v>2.6019999999999999</v>
      </c>
      <c r="BI104" s="45">
        <f t="shared" si="40"/>
        <v>0.10407999999999999</v>
      </c>
      <c r="BJ104" s="39" t="s">
        <v>88</v>
      </c>
      <c r="BK104" s="136">
        <v>50</v>
      </c>
      <c r="BL104" s="137">
        <v>25</v>
      </c>
      <c r="BM104" s="137">
        <v>0</v>
      </c>
      <c r="BN104" s="137">
        <v>10</v>
      </c>
      <c r="BO104" s="137">
        <v>0</v>
      </c>
      <c r="BP104" s="137">
        <v>20</v>
      </c>
      <c r="BQ104" s="138">
        <f t="shared" si="28"/>
        <v>75</v>
      </c>
      <c r="BR104" s="138">
        <f t="shared" si="29"/>
        <v>10</v>
      </c>
      <c r="BS104" s="138">
        <f t="shared" si="30"/>
        <v>20</v>
      </c>
      <c r="BT104" s="138">
        <f t="shared" si="31"/>
        <v>105</v>
      </c>
      <c r="BU104" s="55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  <c r="DI104" s="8"/>
      <c r="DJ104" s="8"/>
    </row>
    <row r="105" spans="1:114" ht="12.75" hidden="1" customHeight="1">
      <c r="A105" s="24" t="s">
        <v>380</v>
      </c>
      <c r="B105" s="35" t="s">
        <v>381</v>
      </c>
      <c r="C105" s="35" t="s">
        <v>382</v>
      </c>
      <c r="D105" s="50" t="s">
        <v>313</v>
      </c>
      <c r="E105" s="28" t="s">
        <v>151</v>
      </c>
      <c r="F105" s="24" t="s">
        <v>108</v>
      </c>
      <c r="G105" s="47" t="s">
        <v>92</v>
      </c>
      <c r="H105" s="47" t="s">
        <v>92</v>
      </c>
      <c r="I105" s="31" t="s">
        <v>86</v>
      </c>
      <c r="J105" s="30" t="s">
        <v>87</v>
      </c>
      <c r="K105" s="112">
        <v>40</v>
      </c>
      <c r="L105" s="24">
        <v>28</v>
      </c>
      <c r="M105" s="24">
        <v>9</v>
      </c>
      <c r="N105" s="24">
        <v>3</v>
      </c>
      <c r="O105" s="106">
        <f t="shared" si="25"/>
        <v>196</v>
      </c>
      <c r="P105" s="24">
        <v>140</v>
      </c>
      <c r="Q105" s="24">
        <v>43</v>
      </c>
      <c r="R105" s="24">
        <v>13</v>
      </c>
      <c r="S105" s="106">
        <f>SUM(T105:Y105)</f>
        <v>28</v>
      </c>
      <c r="T105" s="24">
        <v>0</v>
      </c>
      <c r="U105" s="24">
        <v>12</v>
      </c>
      <c r="V105" s="24">
        <v>11</v>
      </c>
      <c r="W105" s="24">
        <v>5</v>
      </c>
      <c r="X105" s="24">
        <v>0</v>
      </c>
      <c r="Y105" s="24">
        <v>0</v>
      </c>
      <c r="Z105" s="106">
        <f t="shared" si="38"/>
        <v>9</v>
      </c>
      <c r="AA105" s="24">
        <v>0</v>
      </c>
      <c r="AB105" s="24">
        <v>6</v>
      </c>
      <c r="AC105" s="24">
        <v>2</v>
      </c>
      <c r="AD105" s="24">
        <v>0</v>
      </c>
      <c r="AE105" s="24">
        <v>1</v>
      </c>
      <c r="AF105" s="24">
        <v>0</v>
      </c>
      <c r="AG105" s="106">
        <f>SUM(AH105:AM105)</f>
        <v>3</v>
      </c>
      <c r="AH105" s="24">
        <v>0</v>
      </c>
      <c r="AI105" s="24">
        <v>2</v>
      </c>
      <c r="AJ105" s="24">
        <v>1</v>
      </c>
      <c r="AK105" s="24">
        <v>0</v>
      </c>
      <c r="AL105" s="24">
        <v>0</v>
      </c>
      <c r="AM105" s="24">
        <v>0</v>
      </c>
      <c r="AN105" s="120">
        <f>(Z105+AG105)/K105</f>
        <v>0.3</v>
      </c>
      <c r="AO105" s="120">
        <f t="shared" si="39"/>
        <v>7.4999999999999997E-2</v>
      </c>
      <c r="AP105" s="27" t="s">
        <v>93</v>
      </c>
      <c r="AQ105" s="27" t="s">
        <v>85</v>
      </c>
      <c r="AR105" s="58" t="s">
        <v>86</v>
      </c>
      <c r="AS105" s="30" t="s">
        <v>87</v>
      </c>
      <c r="AT105" s="35" t="s">
        <v>109</v>
      </c>
      <c r="AU105" s="47" t="s">
        <v>134</v>
      </c>
      <c r="AV105" s="36">
        <v>0</v>
      </c>
      <c r="AW105" s="43"/>
      <c r="AX105" s="43"/>
      <c r="AY105" s="36">
        <v>2</v>
      </c>
      <c r="AZ105" s="36">
        <v>2.1739999999999999</v>
      </c>
      <c r="BA105" s="37"/>
      <c r="BB105" s="37"/>
      <c r="BC105" s="123">
        <f t="shared" si="26"/>
        <v>4.1739999999999995</v>
      </c>
      <c r="BD105" s="24" t="s">
        <v>111</v>
      </c>
      <c r="BE105" s="44"/>
      <c r="BF105" s="44"/>
      <c r="BG105" s="67"/>
      <c r="BH105" s="124">
        <f t="shared" si="27"/>
        <v>4.1739999999999995</v>
      </c>
      <c r="BI105" s="45">
        <f t="shared" si="40"/>
        <v>0.10434999999999998</v>
      </c>
      <c r="BJ105" s="39" t="s">
        <v>102</v>
      </c>
      <c r="BK105" s="136">
        <v>50</v>
      </c>
      <c r="BL105" s="137">
        <v>45</v>
      </c>
      <c r="BM105" s="137">
        <v>50</v>
      </c>
      <c r="BN105" s="137">
        <v>10</v>
      </c>
      <c r="BO105" s="137">
        <v>20</v>
      </c>
      <c r="BP105" s="137">
        <v>20</v>
      </c>
      <c r="BQ105" s="138">
        <f t="shared" si="28"/>
        <v>95</v>
      </c>
      <c r="BR105" s="138">
        <f t="shared" si="29"/>
        <v>60</v>
      </c>
      <c r="BS105" s="138">
        <f t="shared" si="30"/>
        <v>40</v>
      </c>
      <c r="BT105" s="138">
        <f t="shared" si="31"/>
        <v>195</v>
      </c>
      <c r="BU105" s="55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8"/>
      <c r="DD105" s="8"/>
      <c r="DE105" s="8"/>
      <c r="DF105" s="8"/>
      <c r="DG105" s="8"/>
      <c r="DH105" s="8"/>
      <c r="DI105" s="8"/>
      <c r="DJ105" s="8"/>
    </row>
    <row r="106" spans="1:114" ht="12.75" hidden="1" customHeight="1">
      <c r="A106" s="25" t="s">
        <v>383</v>
      </c>
      <c r="B106" s="50" t="s">
        <v>144</v>
      </c>
      <c r="C106" s="29" t="s">
        <v>384</v>
      </c>
      <c r="D106" s="29" t="s">
        <v>150</v>
      </c>
      <c r="E106" s="28" t="s">
        <v>151</v>
      </c>
      <c r="F106" s="25" t="s">
        <v>79</v>
      </c>
      <c r="G106" s="27" t="s">
        <v>80</v>
      </c>
      <c r="H106" s="27" t="s">
        <v>385</v>
      </c>
      <c r="I106" s="47" t="s">
        <v>86</v>
      </c>
      <c r="J106" s="35" t="s">
        <v>121</v>
      </c>
      <c r="K106" s="112">
        <v>4</v>
      </c>
      <c r="L106" s="33">
        <v>2</v>
      </c>
      <c r="M106" s="33">
        <v>2</v>
      </c>
      <c r="N106" s="33">
        <v>0</v>
      </c>
      <c r="O106" s="106">
        <f t="shared" si="25"/>
        <v>16</v>
      </c>
      <c r="P106" s="33">
        <v>8</v>
      </c>
      <c r="Q106" s="33">
        <v>8</v>
      </c>
      <c r="R106" s="33">
        <v>0</v>
      </c>
      <c r="S106" s="106">
        <f>SUM(T106:W106)</f>
        <v>2</v>
      </c>
      <c r="T106" s="33">
        <v>0</v>
      </c>
      <c r="U106" s="33">
        <v>2</v>
      </c>
      <c r="V106" s="33">
        <v>0</v>
      </c>
      <c r="W106" s="33">
        <v>0</v>
      </c>
      <c r="X106" s="33">
        <v>0</v>
      </c>
      <c r="Y106" s="33">
        <v>0</v>
      </c>
      <c r="Z106" s="106">
        <f t="shared" si="38"/>
        <v>2</v>
      </c>
      <c r="AA106" s="33">
        <v>0</v>
      </c>
      <c r="AB106" s="33">
        <v>2</v>
      </c>
      <c r="AC106" s="33">
        <v>0</v>
      </c>
      <c r="AD106" s="33">
        <v>0</v>
      </c>
      <c r="AE106" s="33">
        <v>0</v>
      </c>
      <c r="AF106" s="33">
        <v>0</v>
      </c>
      <c r="AG106" s="106">
        <f>SUM(AH106:AJ106)</f>
        <v>0</v>
      </c>
      <c r="AH106" s="33">
        <v>0</v>
      </c>
      <c r="AI106" s="33">
        <v>0</v>
      </c>
      <c r="AJ106" s="33">
        <v>0</v>
      </c>
      <c r="AK106" s="33">
        <v>0</v>
      </c>
      <c r="AL106" s="33">
        <v>0</v>
      </c>
      <c r="AM106" s="33">
        <v>0</v>
      </c>
      <c r="AN106" s="120">
        <f>(M106+N106)/K106</f>
        <v>0.5</v>
      </c>
      <c r="AO106" s="120">
        <f t="shared" si="39"/>
        <v>0</v>
      </c>
      <c r="AP106" s="27" t="s">
        <v>93</v>
      </c>
      <c r="AQ106" s="27" t="s">
        <v>85</v>
      </c>
      <c r="AR106" s="47" t="s">
        <v>86</v>
      </c>
      <c r="AS106" s="35" t="s">
        <v>121</v>
      </c>
      <c r="AT106" s="47" t="s">
        <v>109</v>
      </c>
      <c r="AU106" s="35" t="s">
        <v>146</v>
      </c>
      <c r="AV106" s="36">
        <v>0</v>
      </c>
      <c r="AW106" s="43"/>
      <c r="AX106" s="43"/>
      <c r="AY106" s="43">
        <v>0.46800000000000003</v>
      </c>
      <c r="AZ106" s="37"/>
      <c r="BA106" s="37"/>
      <c r="BB106" s="37"/>
      <c r="BC106" s="123">
        <f t="shared" si="26"/>
        <v>0.46800000000000003</v>
      </c>
      <c r="BD106" s="36"/>
      <c r="BE106" s="44"/>
      <c r="BF106" s="44"/>
      <c r="BG106" s="44"/>
      <c r="BH106" s="124">
        <f t="shared" si="27"/>
        <v>0.46800000000000003</v>
      </c>
      <c r="BI106" s="45">
        <f t="shared" si="40"/>
        <v>0.11700000000000001</v>
      </c>
      <c r="BJ106" s="39" t="s">
        <v>102</v>
      </c>
      <c r="BK106" s="136">
        <v>50</v>
      </c>
      <c r="BL106" s="137">
        <v>25</v>
      </c>
      <c r="BM106" s="137">
        <v>10</v>
      </c>
      <c r="BN106" s="137">
        <v>70</v>
      </c>
      <c r="BO106" s="137">
        <v>0</v>
      </c>
      <c r="BP106" s="137">
        <v>20</v>
      </c>
      <c r="BQ106" s="138">
        <f t="shared" si="28"/>
        <v>75</v>
      </c>
      <c r="BR106" s="138">
        <f t="shared" si="29"/>
        <v>80</v>
      </c>
      <c r="BS106" s="138">
        <f t="shared" si="30"/>
        <v>20</v>
      </c>
      <c r="BT106" s="138">
        <f t="shared" si="31"/>
        <v>175</v>
      </c>
      <c r="BU106" s="27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  <c r="DJ106" s="8"/>
    </row>
    <row r="107" spans="1:114" ht="12" hidden="1" customHeight="1">
      <c r="A107" s="25" t="s">
        <v>386</v>
      </c>
      <c r="B107" s="50" t="s">
        <v>387</v>
      </c>
      <c r="C107" s="29" t="s">
        <v>388</v>
      </c>
      <c r="D107" s="29" t="s">
        <v>274</v>
      </c>
      <c r="E107" s="28" t="s">
        <v>118</v>
      </c>
      <c r="F107" s="25" t="s">
        <v>79</v>
      </c>
      <c r="G107" s="27" t="s">
        <v>91</v>
      </c>
      <c r="H107" s="27" t="s">
        <v>92</v>
      </c>
      <c r="I107" s="47" t="s">
        <v>214</v>
      </c>
      <c r="J107" s="35" t="s">
        <v>134</v>
      </c>
      <c r="K107" s="112">
        <v>34</v>
      </c>
      <c r="L107" s="33">
        <v>28</v>
      </c>
      <c r="M107" s="33">
        <v>5</v>
      </c>
      <c r="N107" s="33">
        <v>1</v>
      </c>
      <c r="O107" s="106">
        <f t="shared" si="25"/>
        <v>158</v>
      </c>
      <c r="P107" s="33">
        <v>130</v>
      </c>
      <c r="Q107" s="33">
        <v>24</v>
      </c>
      <c r="R107" s="33">
        <v>4</v>
      </c>
      <c r="S107" s="106">
        <f>SUM(T107:Y107)</f>
        <v>28</v>
      </c>
      <c r="T107" s="33">
        <v>0</v>
      </c>
      <c r="U107" s="33">
        <v>12</v>
      </c>
      <c r="V107" s="33">
        <v>14</v>
      </c>
      <c r="W107" s="33">
        <v>2</v>
      </c>
      <c r="X107" s="33">
        <v>0</v>
      </c>
      <c r="Y107" s="33">
        <v>0</v>
      </c>
      <c r="Z107" s="106">
        <f t="shared" si="38"/>
        <v>5</v>
      </c>
      <c r="AA107" s="33">
        <v>0</v>
      </c>
      <c r="AB107" s="33">
        <v>4</v>
      </c>
      <c r="AC107" s="33">
        <v>0</v>
      </c>
      <c r="AD107" s="33">
        <v>0</v>
      </c>
      <c r="AE107" s="33">
        <v>1</v>
      </c>
      <c r="AF107" s="33">
        <v>0</v>
      </c>
      <c r="AG107" s="106">
        <f>SUM(AH107:AM107)</f>
        <v>1</v>
      </c>
      <c r="AH107" s="33">
        <v>0</v>
      </c>
      <c r="AI107" s="33">
        <v>1</v>
      </c>
      <c r="AJ107" s="33">
        <v>0</v>
      </c>
      <c r="AK107" s="33">
        <v>0</v>
      </c>
      <c r="AL107" s="33">
        <v>0</v>
      </c>
      <c r="AM107" s="33">
        <v>0</v>
      </c>
      <c r="AN107" s="120">
        <f>(Z107+AG107)/K107</f>
        <v>0.17647058823529413</v>
      </c>
      <c r="AO107" s="120">
        <f t="shared" si="39"/>
        <v>2.9411764705882353E-2</v>
      </c>
      <c r="AP107" s="27" t="s">
        <v>93</v>
      </c>
      <c r="AQ107" s="27" t="s">
        <v>85</v>
      </c>
      <c r="AR107" s="47" t="s">
        <v>97</v>
      </c>
      <c r="AS107" s="35" t="s">
        <v>83</v>
      </c>
      <c r="AT107" s="47" t="s">
        <v>100</v>
      </c>
      <c r="AU107" s="35" t="s">
        <v>83</v>
      </c>
      <c r="AV107" s="36">
        <v>1.64518345</v>
      </c>
      <c r="AW107" s="43"/>
      <c r="AX107" s="43"/>
      <c r="AY107" s="43"/>
      <c r="AZ107" s="37"/>
      <c r="BA107" s="37"/>
      <c r="BB107" s="37"/>
      <c r="BC107" s="123">
        <f t="shared" si="26"/>
        <v>1.64518345</v>
      </c>
      <c r="BD107" s="36" t="s">
        <v>111</v>
      </c>
      <c r="BE107" s="44"/>
      <c r="BF107" s="44">
        <v>1.8</v>
      </c>
      <c r="BG107" s="44">
        <v>1.2999999999999999E-2</v>
      </c>
      <c r="BH107" s="124">
        <f t="shared" si="27"/>
        <v>3.4581834499999999</v>
      </c>
      <c r="BI107" s="45">
        <f t="shared" si="40"/>
        <v>0.10171127794117647</v>
      </c>
      <c r="BJ107" s="39" t="s">
        <v>88</v>
      </c>
      <c r="BK107" s="136">
        <v>20</v>
      </c>
      <c r="BL107" s="137">
        <v>15</v>
      </c>
      <c r="BM107" s="137">
        <v>30</v>
      </c>
      <c r="BN107" s="137">
        <v>70</v>
      </c>
      <c r="BO107" s="137">
        <v>0</v>
      </c>
      <c r="BP107" s="137">
        <v>10</v>
      </c>
      <c r="BQ107" s="138">
        <f t="shared" si="28"/>
        <v>35</v>
      </c>
      <c r="BR107" s="138">
        <f t="shared" si="29"/>
        <v>100</v>
      </c>
      <c r="BS107" s="138">
        <f t="shared" si="30"/>
        <v>10</v>
      </c>
      <c r="BT107" s="138">
        <f t="shared" si="31"/>
        <v>145</v>
      </c>
      <c r="BU107" s="27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8"/>
      <c r="DD107" s="8"/>
      <c r="DE107" s="8"/>
      <c r="DF107" s="8"/>
      <c r="DG107" s="8"/>
      <c r="DH107" s="8"/>
      <c r="DI107" s="8"/>
      <c r="DJ107" s="8"/>
    </row>
    <row r="108" spans="1:114" ht="12.75" hidden="1" customHeight="1">
      <c r="A108" s="26" t="s">
        <v>389</v>
      </c>
      <c r="B108" s="29" t="s">
        <v>390</v>
      </c>
      <c r="C108" s="29" t="s">
        <v>391</v>
      </c>
      <c r="D108" s="29" t="s">
        <v>106</v>
      </c>
      <c r="E108" s="28" t="s">
        <v>107</v>
      </c>
      <c r="F108" s="25" t="s">
        <v>79</v>
      </c>
      <c r="G108" s="27" t="s">
        <v>80</v>
      </c>
      <c r="H108" s="27" t="s">
        <v>81</v>
      </c>
      <c r="I108" s="56" t="s">
        <v>82</v>
      </c>
      <c r="J108" s="28" t="s">
        <v>135</v>
      </c>
      <c r="K108" s="113">
        <v>6</v>
      </c>
      <c r="L108" s="33">
        <v>6</v>
      </c>
      <c r="M108" s="33">
        <v>0</v>
      </c>
      <c r="N108" s="33">
        <v>0</v>
      </c>
      <c r="O108" s="106">
        <v>26</v>
      </c>
      <c r="P108" s="33">
        <v>24</v>
      </c>
      <c r="Q108" s="33">
        <v>0</v>
      </c>
      <c r="R108" s="33">
        <v>0</v>
      </c>
      <c r="S108" s="106">
        <f>SUM(T108:Y108)</f>
        <v>6</v>
      </c>
      <c r="T108" s="33">
        <v>0</v>
      </c>
      <c r="U108" s="33">
        <v>4</v>
      </c>
      <c r="V108" s="33">
        <v>2</v>
      </c>
      <c r="W108" s="33">
        <v>0</v>
      </c>
      <c r="X108" s="33">
        <v>0</v>
      </c>
      <c r="Y108" s="33">
        <v>0</v>
      </c>
      <c r="Z108" s="106">
        <f t="shared" si="38"/>
        <v>0</v>
      </c>
      <c r="AA108" s="33">
        <v>0</v>
      </c>
      <c r="AB108" s="33">
        <v>0</v>
      </c>
      <c r="AC108" s="33">
        <v>0</v>
      </c>
      <c r="AD108" s="33">
        <v>0</v>
      </c>
      <c r="AE108" s="33">
        <v>0</v>
      </c>
      <c r="AF108" s="33">
        <v>0</v>
      </c>
      <c r="AG108" s="106">
        <f>SUM(AH108:AM108)</f>
        <v>0</v>
      </c>
      <c r="AH108" s="33">
        <v>0</v>
      </c>
      <c r="AI108" s="33">
        <v>0</v>
      </c>
      <c r="AJ108" s="33">
        <v>0</v>
      </c>
      <c r="AK108" s="33">
        <v>0</v>
      </c>
      <c r="AL108" s="33">
        <v>0</v>
      </c>
      <c r="AM108" s="33">
        <v>0</v>
      </c>
      <c r="AN108" s="120">
        <f>(Z108+AG108)/K108</f>
        <v>0</v>
      </c>
      <c r="AO108" s="120">
        <f t="shared" si="39"/>
        <v>0</v>
      </c>
      <c r="AP108" s="27" t="s">
        <v>84</v>
      </c>
      <c r="AQ108" s="27" t="s">
        <v>85</v>
      </c>
      <c r="AR108" s="27" t="s">
        <v>82</v>
      </c>
      <c r="AS108" s="27" t="s">
        <v>135</v>
      </c>
      <c r="AT108" s="27" t="s">
        <v>86</v>
      </c>
      <c r="AU108" s="27" t="s">
        <v>135</v>
      </c>
      <c r="AV108" s="36">
        <v>0</v>
      </c>
      <c r="AW108" s="36"/>
      <c r="AX108" s="36">
        <v>0.70199999999999996</v>
      </c>
      <c r="AY108" s="37"/>
      <c r="AZ108" s="37"/>
      <c r="BA108" s="37"/>
      <c r="BB108" s="37"/>
      <c r="BC108" s="123">
        <f t="shared" si="26"/>
        <v>0.70199999999999996</v>
      </c>
      <c r="BD108" s="36" t="s">
        <v>111</v>
      </c>
      <c r="BE108" s="49"/>
      <c r="BF108" s="49"/>
      <c r="BG108" s="49"/>
      <c r="BH108" s="124">
        <f t="shared" si="27"/>
        <v>0.70199999999999996</v>
      </c>
      <c r="BI108" s="45">
        <f t="shared" si="40"/>
        <v>0.11699999999999999</v>
      </c>
      <c r="BJ108" s="39" t="s">
        <v>88</v>
      </c>
      <c r="BK108" s="136">
        <v>30</v>
      </c>
      <c r="BL108" s="137">
        <v>35</v>
      </c>
      <c r="BM108" s="137">
        <v>0</v>
      </c>
      <c r="BN108" s="137">
        <v>70</v>
      </c>
      <c r="BO108" s="137">
        <v>0</v>
      </c>
      <c r="BP108" s="137">
        <v>20</v>
      </c>
      <c r="BQ108" s="138">
        <f t="shared" si="28"/>
        <v>65</v>
      </c>
      <c r="BR108" s="138">
        <f t="shared" si="29"/>
        <v>70</v>
      </c>
      <c r="BS108" s="138">
        <f t="shared" si="30"/>
        <v>20</v>
      </c>
      <c r="BT108" s="138">
        <f t="shared" si="31"/>
        <v>155</v>
      </c>
      <c r="BU108" s="27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8"/>
      <c r="DD108" s="8"/>
      <c r="DE108" s="8"/>
      <c r="DF108" s="8"/>
      <c r="DG108" s="8"/>
      <c r="DH108" s="8"/>
      <c r="DI108" s="8"/>
      <c r="DJ108" s="8"/>
    </row>
    <row r="109" spans="1:114" ht="12.75" customHeight="1">
      <c r="A109" s="24" t="s">
        <v>392</v>
      </c>
      <c r="B109" s="29" t="s">
        <v>393</v>
      </c>
      <c r="C109" s="30" t="s">
        <v>394</v>
      </c>
      <c r="D109" s="29" t="s">
        <v>77</v>
      </c>
      <c r="E109" s="28" t="s">
        <v>78</v>
      </c>
      <c r="F109" s="24" t="s">
        <v>108</v>
      </c>
      <c r="G109" s="29" t="s">
        <v>395</v>
      </c>
      <c r="H109" s="29" t="s">
        <v>395</v>
      </c>
      <c r="I109" s="76" t="s">
        <v>109</v>
      </c>
      <c r="J109" s="30" t="s">
        <v>87</v>
      </c>
      <c r="K109" s="106">
        <v>38</v>
      </c>
      <c r="L109" s="72">
        <v>27</v>
      </c>
      <c r="M109" s="72">
        <v>9</v>
      </c>
      <c r="N109" s="72">
        <v>2</v>
      </c>
      <c r="O109" s="106">
        <f t="shared" ref="O109:O121" si="41">SUM(P109:R109)</f>
        <v>173</v>
      </c>
      <c r="P109" s="72">
        <v>125</v>
      </c>
      <c r="Q109" s="72">
        <v>40</v>
      </c>
      <c r="R109" s="72">
        <v>8</v>
      </c>
      <c r="S109" s="106">
        <f>SUM(T109:Y109)</f>
        <v>27</v>
      </c>
      <c r="T109" s="72">
        <v>0</v>
      </c>
      <c r="U109" s="72">
        <v>13</v>
      </c>
      <c r="V109" s="72">
        <v>12</v>
      </c>
      <c r="W109" s="72">
        <v>2</v>
      </c>
      <c r="X109" s="72">
        <v>0</v>
      </c>
      <c r="Y109" s="72">
        <v>0</v>
      </c>
      <c r="Z109" s="106">
        <f t="shared" si="38"/>
        <v>9</v>
      </c>
      <c r="AA109" s="72">
        <v>0</v>
      </c>
      <c r="AB109" s="72">
        <v>9</v>
      </c>
      <c r="AC109" s="72">
        <v>0</v>
      </c>
      <c r="AD109" s="72">
        <v>0</v>
      </c>
      <c r="AE109" s="72">
        <v>0</v>
      </c>
      <c r="AF109" s="72">
        <v>0</v>
      </c>
      <c r="AG109" s="106">
        <f>SUM(AH109:AM109)</f>
        <v>2</v>
      </c>
      <c r="AH109" s="72">
        <v>0</v>
      </c>
      <c r="AI109" s="72">
        <v>2</v>
      </c>
      <c r="AJ109" s="72">
        <v>0</v>
      </c>
      <c r="AK109" s="72">
        <v>0</v>
      </c>
      <c r="AL109" s="72">
        <v>0</v>
      </c>
      <c r="AM109" s="72">
        <v>0</v>
      </c>
      <c r="AN109" s="120">
        <f>(M109+N109)/K109</f>
        <v>0.28947368421052633</v>
      </c>
      <c r="AO109" s="120">
        <f t="shared" si="39"/>
        <v>5.2631578947368418E-2</v>
      </c>
      <c r="AP109" s="27" t="s">
        <v>93</v>
      </c>
      <c r="AQ109" s="29" t="s">
        <v>85</v>
      </c>
      <c r="AR109" s="29" t="s">
        <v>109</v>
      </c>
      <c r="AS109" s="30" t="s">
        <v>87</v>
      </c>
      <c r="AT109" s="29" t="s">
        <v>94</v>
      </c>
      <c r="AU109" s="30" t="s">
        <v>98</v>
      </c>
      <c r="AV109" s="36">
        <v>0</v>
      </c>
      <c r="AW109" s="36"/>
      <c r="AX109" s="37"/>
      <c r="AY109" s="36"/>
      <c r="AZ109" s="36">
        <v>0.2</v>
      </c>
      <c r="BA109" s="36">
        <v>3.524</v>
      </c>
      <c r="BB109" s="36"/>
      <c r="BC109" s="123">
        <f t="shared" si="26"/>
        <v>3.7240000000000002</v>
      </c>
      <c r="BD109" s="24"/>
      <c r="BE109" s="24"/>
      <c r="BF109" s="24"/>
      <c r="BG109" s="24"/>
      <c r="BH109" s="124">
        <f t="shared" si="27"/>
        <v>3.7240000000000002</v>
      </c>
      <c r="BI109" s="45">
        <f t="shared" si="40"/>
        <v>9.8000000000000004E-2</v>
      </c>
      <c r="BJ109" s="39" t="s">
        <v>88</v>
      </c>
      <c r="BK109" s="136">
        <v>40</v>
      </c>
      <c r="BL109" s="137">
        <v>20</v>
      </c>
      <c r="BM109" s="137">
        <v>50</v>
      </c>
      <c r="BN109" s="137">
        <v>30</v>
      </c>
      <c r="BO109" s="137">
        <v>0</v>
      </c>
      <c r="BP109" s="137">
        <v>20</v>
      </c>
      <c r="BQ109" s="138">
        <f t="shared" si="28"/>
        <v>60</v>
      </c>
      <c r="BR109" s="138">
        <f t="shared" si="29"/>
        <v>80</v>
      </c>
      <c r="BS109" s="138">
        <f t="shared" si="30"/>
        <v>20</v>
      </c>
      <c r="BT109" s="138">
        <f t="shared" si="31"/>
        <v>160</v>
      </c>
      <c r="BU109" s="30"/>
      <c r="BV109" s="77"/>
      <c r="BW109" s="77"/>
      <c r="BX109" s="77"/>
      <c r="BY109" s="77"/>
      <c r="BZ109" s="77"/>
      <c r="CA109" s="77"/>
      <c r="CB109" s="77"/>
      <c r="CC109" s="77"/>
      <c r="CD109" s="77"/>
      <c r="CE109" s="77"/>
      <c r="CF109" s="77"/>
      <c r="CG109" s="77"/>
      <c r="CH109" s="77"/>
      <c r="CI109" s="77"/>
      <c r="CJ109" s="77"/>
      <c r="CK109" s="77"/>
      <c r="CL109" s="77"/>
      <c r="CM109" s="77"/>
      <c r="CN109" s="77"/>
      <c r="CO109" s="77"/>
      <c r="CP109" s="77"/>
      <c r="CQ109" s="77"/>
      <c r="CR109" s="77"/>
      <c r="CS109" s="77"/>
      <c r="CT109" s="77"/>
      <c r="CU109" s="77"/>
      <c r="CV109" s="77"/>
      <c r="CW109" s="77"/>
      <c r="CX109" s="77"/>
      <c r="CY109" s="77"/>
      <c r="CZ109" s="77"/>
      <c r="DA109" s="77"/>
      <c r="DB109" s="77"/>
      <c r="DC109" s="77"/>
      <c r="DD109" s="77"/>
      <c r="DE109" s="77"/>
      <c r="DF109" s="77"/>
      <c r="DG109" s="77"/>
      <c r="DH109" s="77"/>
      <c r="DI109" s="77"/>
      <c r="DJ109" s="77"/>
    </row>
    <row r="110" spans="1:114" ht="12.75" customHeight="1">
      <c r="A110" s="26" t="s">
        <v>396</v>
      </c>
      <c r="B110" s="30" t="s">
        <v>397</v>
      </c>
      <c r="C110" s="30" t="s">
        <v>394</v>
      </c>
      <c r="D110" s="30" t="s">
        <v>77</v>
      </c>
      <c r="E110" s="28" t="s">
        <v>78</v>
      </c>
      <c r="F110" s="25" t="s">
        <v>79</v>
      </c>
      <c r="G110" s="30" t="s">
        <v>80</v>
      </c>
      <c r="H110" s="30" t="s">
        <v>81</v>
      </c>
      <c r="I110" s="30" t="s">
        <v>94</v>
      </c>
      <c r="J110" s="28" t="s">
        <v>146</v>
      </c>
      <c r="K110" s="106">
        <v>0</v>
      </c>
      <c r="L110" s="33">
        <v>6</v>
      </c>
      <c r="M110" s="33">
        <v>0</v>
      </c>
      <c r="N110" s="33">
        <v>0</v>
      </c>
      <c r="O110" s="106">
        <f t="shared" si="41"/>
        <v>24</v>
      </c>
      <c r="P110" s="33">
        <v>24</v>
      </c>
      <c r="Q110" s="33">
        <v>0</v>
      </c>
      <c r="R110" s="33">
        <v>0</v>
      </c>
      <c r="S110" s="106">
        <v>0</v>
      </c>
      <c r="T110" s="33">
        <v>0</v>
      </c>
      <c r="U110" s="33">
        <v>6</v>
      </c>
      <c r="V110" s="33">
        <v>0</v>
      </c>
      <c r="W110" s="33">
        <v>0</v>
      </c>
      <c r="X110" s="33">
        <v>0</v>
      </c>
      <c r="Y110" s="33">
        <v>0</v>
      </c>
      <c r="Z110" s="106">
        <v>0</v>
      </c>
      <c r="AA110" s="33">
        <v>0</v>
      </c>
      <c r="AB110" s="33">
        <v>0</v>
      </c>
      <c r="AC110" s="33">
        <v>0</v>
      </c>
      <c r="AD110" s="33">
        <v>0</v>
      </c>
      <c r="AE110" s="33">
        <v>0</v>
      </c>
      <c r="AF110" s="33">
        <v>0</v>
      </c>
      <c r="AG110" s="106">
        <v>0</v>
      </c>
      <c r="AH110" s="33">
        <v>0</v>
      </c>
      <c r="AI110" s="33">
        <v>0</v>
      </c>
      <c r="AJ110" s="33">
        <v>0</v>
      </c>
      <c r="AK110" s="33">
        <v>0</v>
      </c>
      <c r="AL110" s="33">
        <v>0</v>
      </c>
      <c r="AM110" s="33">
        <v>0</v>
      </c>
      <c r="AN110" s="120">
        <f>(M110+N110)/BV110</f>
        <v>0</v>
      </c>
      <c r="AO110" s="120">
        <f>N110/BV110</f>
        <v>0</v>
      </c>
      <c r="AP110" s="27" t="s">
        <v>84</v>
      </c>
      <c r="AQ110" s="27" t="s">
        <v>85</v>
      </c>
      <c r="AR110" s="30" t="s">
        <v>94</v>
      </c>
      <c r="AS110" s="30" t="s">
        <v>146</v>
      </c>
      <c r="AT110" s="30" t="s">
        <v>120</v>
      </c>
      <c r="AU110" s="27" t="s">
        <v>119</v>
      </c>
      <c r="AV110" s="36">
        <v>0</v>
      </c>
      <c r="AW110" s="43"/>
      <c r="AX110" s="43"/>
      <c r="AY110" s="43"/>
      <c r="AZ110" s="37"/>
      <c r="BA110" s="36">
        <v>0.54</v>
      </c>
      <c r="BB110" s="37"/>
      <c r="BC110" s="123">
        <f t="shared" si="26"/>
        <v>0.54</v>
      </c>
      <c r="BD110" s="43"/>
      <c r="BE110" s="44"/>
      <c r="BF110" s="44"/>
      <c r="BG110" s="44"/>
      <c r="BH110" s="124">
        <f t="shared" si="27"/>
        <v>0.54</v>
      </c>
      <c r="BI110" s="45">
        <f>BH110/BV110</f>
        <v>9.0000000000000011E-2</v>
      </c>
      <c r="BJ110" s="39" t="s">
        <v>122</v>
      </c>
      <c r="BK110" s="136">
        <v>40</v>
      </c>
      <c r="BL110" s="137">
        <v>20</v>
      </c>
      <c r="BM110" s="137">
        <v>10</v>
      </c>
      <c r="BN110" s="137">
        <v>10</v>
      </c>
      <c r="BO110" s="137">
        <v>0</v>
      </c>
      <c r="BP110" s="137">
        <v>10</v>
      </c>
      <c r="BQ110" s="138">
        <f t="shared" si="28"/>
        <v>60</v>
      </c>
      <c r="BR110" s="138">
        <f t="shared" si="29"/>
        <v>20</v>
      </c>
      <c r="BS110" s="138">
        <f t="shared" si="30"/>
        <v>10</v>
      </c>
      <c r="BT110" s="138">
        <f t="shared" si="31"/>
        <v>90</v>
      </c>
      <c r="BU110" s="27" t="s">
        <v>184</v>
      </c>
      <c r="BV110" s="202">
        <v>6</v>
      </c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8"/>
      <c r="DD110" s="8"/>
      <c r="DE110" s="8"/>
      <c r="DF110" s="8"/>
      <c r="DG110" s="8"/>
      <c r="DH110" s="8"/>
      <c r="DI110" s="8"/>
      <c r="DJ110" s="8"/>
    </row>
    <row r="111" spans="1:114" ht="12.75" customHeight="1">
      <c r="A111" s="26" t="s">
        <v>398</v>
      </c>
      <c r="B111" s="58" t="s">
        <v>399</v>
      </c>
      <c r="C111" s="58" t="s">
        <v>394</v>
      </c>
      <c r="D111" s="58" t="s">
        <v>77</v>
      </c>
      <c r="E111" s="28" t="s">
        <v>78</v>
      </c>
      <c r="F111" s="26" t="s">
        <v>108</v>
      </c>
      <c r="G111" s="47" t="s">
        <v>92</v>
      </c>
      <c r="H111" s="47" t="s">
        <v>92</v>
      </c>
      <c r="I111" s="47" t="s">
        <v>100</v>
      </c>
      <c r="J111" s="47" t="s">
        <v>87</v>
      </c>
      <c r="K111" s="112">
        <v>30</v>
      </c>
      <c r="L111" s="54">
        <v>24</v>
      </c>
      <c r="M111" s="54">
        <v>4</v>
      </c>
      <c r="N111" s="53">
        <v>2</v>
      </c>
      <c r="O111" s="106">
        <f t="shared" si="41"/>
        <v>158</v>
      </c>
      <c r="P111" s="53">
        <v>122</v>
      </c>
      <c r="Q111" s="53">
        <v>28</v>
      </c>
      <c r="R111" s="53">
        <v>8</v>
      </c>
      <c r="S111" s="106">
        <f>SUM(T111:Y111)</f>
        <v>24</v>
      </c>
      <c r="T111" s="53">
        <v>0</v>
      </c>
      <c r="U111" s="53">
        <v>4</v>
      </c>
      <c r="V111" s="53">
        <v>8</v>
      </c>
      <c r="W111" s="53">
        <v>12</v>
      </c>
      <c r="X111" s="53">
        <v>0</v>
      </c>
      <c r="Y111" s="53">
        <v>0</v>
      </c>
      <c r="Z111" s="106">
        <f>SUM(AA111:AF111)</f>
        <v>4</v>
      </c>
      <c r="AA111" s="53">
        <v>0</v>
      </c>
      <c r="AB111" s="53">
        <v>0</v>
      </c>
      <c r="AC111" s="53">
        <v>0</v>
      </c>
      <c r="AD111" s="53">
        <v>4</v>
      </c>
      <c r="AE111" s="53">
        <v>0</v>
      </c>
      <c r="AF111" s="53">
        <v>0</v>
      </c>
      <c r="AG111" s="106">
        <f>SUM(AH111:AM111)</f>
        <v>2</v>
      </c>
      <c r="AH111" s="53">
        <v>0</v>
      </c>
      <c r="AI111" s="53">
        <v>2</v>
      </c>
      <c r="AJ111" s="53">
        <v>0</v>
      </c>
      <c r="AK111" s="53">
        <v>0</v>
      </c>
      <c r="AL111" s="53">
        <v>0</v>
      </c>
      <c r="AM111" s="53">
        <v>0</v>
      </c>
      <c r="AN111" s="122">
        <f>(Z111+AG111)/K111</f>
        <v>0.2</v>
      </c>
      <c r="AO111" s="120">
        <f>N111/K111</f>
        <v>6.6666666666666666E-2</v>
      </c>
      <c r="AP111" s="27" t="s">
        <v>93</v>
      </c>
      <c r="AQ111" s="47" t="s">
        <v>85</v>
      </c>
      <c r="AR111" s="47" t="s">
        <v>100</v>
      </c>
      <c r="AS111" s="47" t="s">
        <v>87</v>
      </c>
      <c r="AT111" s="47" t="s">
        <v>82</v>
      </c>
      <c r="AU111" s="58" t="s">
        <v>400</v>
      </c>
      <c r="AV111" s="36">
        <v>0.41</v>
      </c>
      <c r="AW111" s="43">
        <v>1</v>
      </c>
      <c r="AX111" s="43">
        <v>1.2205900000000001</v>
      </c>
      <c r="AY111" s="43"/>
      <c r="AZ111" s="37"/>
      <c r="BA111" s="37"/>
      <c r="BB111" s="37"/>
      <c r="BC111" s="123">
        <f t="shared" si="26"/>
        <v>2.6305899999999998</v>
      </c>
      <c r="BD111" s="43" t="s">
        <v>111</v>
      </c>
      <c r="BE111" s="44"/>
      <c r="BF111" s="44">
        <v>0.5</v>
      </c>
      <c r="BG111" s="44"/>
      <c r="BH111" s="124">
        <f t="shared" si="27"/>
        <v>3.1305899999999998</v>
      </c>
      <c r="BI111" s="45">
        <f>BH111/K111</f>
        <v>0.10435299999999999</v>
      </c>
      <c r="BJ111" s="39" t="s">
        <v>102</v>
      </c>
      <c r="BK111" s="136">
        <v>40</v>
      </c>
      <c r="BL111" s="137">
        <v>20</v>
      </c>
      <c r="BM111" s="137">
        <v>50</v>
      </c>
      <c r="BN111" s="137">
        <v>30</v>
      </c>
      <c r="BO111" s="137">
        <v>0</v>
      </c>
      <c r="BP111" s="137">
        <v>30</v>
      </c>
      <c r="BQ111" s="138">
        <f t="shared" si="28"/>
        <v>60</v>
      </c>
      <c r="BR111" s="138">
        <f t="shared" si="29"/>
        <v>80</v>
      </c>
      <c r="BS111" s="138">
        <f t="shared" si="30"/>
        <v>30</v>
      </c>
      <c r="BT111" s="138">
        <f t="shared" si="31"/>
        <v>170</v>
      </c>
      <c r="BU111" s="35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</row>
    <row r="112" spans="1:114" ht="12.75" customHeight="1">
      <c r="A112" s="24" t="s">
        <v>401</v>
      </c>
      <c r="B112" s="29" t="s">
        <v>402</v>
      </c>
      <c r="C112" s="30" t="s">
        <v>394</v>
      </c>
      <c r="D112" s="29" t="s">
        <v>77</v>
      </c>
      <c r="E112" s="28" t="s">
        <v>78</v>
      </c>
      <c r="F112" s="24" t="s">
        <v>79</v>
      </c>
      <c r="G112" s="29" t="s">
        <v>91</v>
      </c>
      <c r="H112" s="29" t="s">
        <v>92</v>
      </c>
      <c r="I112" s="76" t="s">
        <v>100</v>
      </c>
      <c r="J112" s="30" t="s">
        <v>87</v>
      </c>
      <c r="K112" s="106">
        <v>36</v>
      </c>
      <c r="L112" s="72">
        <v>24</v>
      </c>
      <c r="M112" s="72">
        <v>10</v>
      </c>
      <c r="N112" s="72">
        <v>2</v>
      </c>
      <c r="O112" s="107">
        <f t="shared" si="41"/>
        <v>166</v>
      </c>
      <c r="P112" s="72">
        <v>112</v>
      </c>
      <c r="Q112" s="72">
        <v>46</v>
      </c>
      <c r="R112" s="72">
        <v>8</v>
      </c>
      <c r="S112" s="107">
        <f>SUM(T112:Y112)</f>
        <v>24</v>
      </c>
      <c r="T112" s="72">
        <v>0</v>
      </c>
      <c r="U112" s="72">
        <v>12</v>
      </c>
      <c r="V112" s="72">
        <v>8</v>
      </c>
      <c r="W112" s="72">
        <v>4</v>
      </c>
      <c r="X112" s="72">
        <v>0</v>
      </c>
      <c r="Y112" s="72">
        <v>0</v>
      </c>
      <c r="Z112" s="107">
        <f>SUM(AA112:AF112)</f>
        <v>10</v>
      </c>
      <c r="AA112" s="72">
        <v>0</v>
      </c>
      <c r="AB112" s="72">
        <v>8</v>
      </c>
      <c r="AC112" s="72">
        <v>0</v>
      </c>
      <c r="AD112" s="72">
        <v>0</v>
      </c>
      <c r="AE112" s="72">
        <v>2</v>
      </c>
      <c r="AF112" s="72">
        <v>0</v>
      </c>
      <c r="AG112" s="107">
        <f>SUM(AH112:AM112)</f>
        <v>2</v>
      </c>
      <c r="AH112" s="72">
        <v>0</v>
      </c>
      <c r="AI112" s="72">
        <v>2</v>
      </c>
      <c r="AJ112" s="72">
        <v>0</v>
      </c>
      <c r="AK112" s="72">
        <v>0</v>
      </c>
      <c r="AL112" s="72">
        <v>0</v>
      </c>
      <c r="AM112" s="72">
        <v>0</v>
      </c>
      <c r="AN112" s="120">
        <f>(Z112+AG112)/K112</f>
        <v>0.33333333333333331</v>
      </c>
      <c r="AO112" s="120">
        <f>N112/K112</f>
        <v>5.5555555555555552E-2</v>
      </c>
      <c r="AP112" s="27" t="s">
        <v>93</v>
      </c>
      <c r="AQ112" s="29" t="s">
        <v>85</v>
      </c>
      <c r="AR112" s="29" t="s">
        <v>100</v>
      </c>
      <c r="AS112" s="30" t="s">
        <v>87</v>
      </c>
      <c r="AT112" s="29" t="s">
        <v>82</v>
      </c>
      <c r="AU112" s="30" t="s">
        <v>98</v>
      </c>
      <c r="AV112" s="36">
        <v>0</v>
      </c>
      <c r="AW112" s="36">
        <v>2</v>
      </c>
      <c r="AX112" s="36">
        <v>1.5436489200000001</v>
      </c>
      <c r="AY112" s="36"/>
      <c r="AZ112" s="37"/>
      <c r="BA112" s="37"/>
      <c r="BB112" s="37"/>
      <c r="BC112" s="123">
        <f t="shared" si="26"/>
        <v>3.5436489199999999</v>
      </c>
      <c r="BD112" s="24"/>
      <c r="BE112" s="24"/>
      <c r="BF112" s="44">
        <v>0.6</v>
      </c>
      <c r="BG112" s="24"/>
      <c r="BH112" s="124">
        <f t="shared" si="27"/>
        <v>4.1436489199999995</v>
      </c>
      <c r="BI112" s="45">
        <f>BH112/K112</f>
        <v>0.11510135888888888</v>
      </c>
      <c r="BJ112" s="39" t="s">
        <v>102</v>
      </c>
      <c r="BK112" s="136">
        <v>40</v>
      </c>
      <c r="BL112" s="137">
        <v>20</v>
      </c>
      <c r="BM112" s="137">
        <v>30</v>
      </c>
      <c r="BN112" s="137">
        <v>70</v>
      </c>
      <c r="BO112" s="137">
        <v>0</v>
      </c>
      <c r="BP112" s="137">
        <v>20</v>
      </c>
      <c r="BQ112" s="138">
        <f t="shared" si="28"/>
        <v>60</v>
      </c>
      <c r="BR112" s="138">
        <f t="shared" si="29"/>
        <v>100</v>
      </c>
      <c r="BS112" s="138">
        <f t="shared" si="30"/>
        <v>20</v>
      </c>
      <c r="BT112" s="138">
        <f t="shared" si="31"/>
        <v>180</v>
      </c>
      <c r="BU112" s="27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</row>
    <row r="113" spans="1:114" ht="12" customHeight="1">
      <c r="A113" s="24" t="s">
        <v>403</v>
      </c>
      <c r="B113" s="29" t="s">
        <v>404</v>
      </c>
      <c r="C113" s="30" t="s">
        <v>394</v>
      </c>
      <c r="D113" s="29" t="s">
        <v>77</v>
      </c>
      <c r="E113" s="28" t="s">
        <v>78</v>
      </c>
      <c r="F113" s="24" t="s">
        <v>108</v>
      </c>
      <c r="G113" s="29" t="s">
        <v>395</v>
      </c>
      <c r="H113" s="29" t="s">
        <v>395</v>
      </c>
      <c r="I113" s="76" t="s">
        <v>109</v>
      </c>
      <c r="J113" s="30" t="s">
        <v>140</v>
      </c>
      <c r="K113" s="106">
        <v>25</v>
      </c>
      <c r="L113" s="72">
        <v>18</v>
      </c>
      <c r="M113" s="72">
        <v>6</v>
      </c>
      <c r="N113" s="72">
        <v>1</v>
      </c>
      <c r="O113" s="106">
        <f t="shared" si="41"/>
        <v>113</v>
      </c>
      <c r="P113" s="72">
        <v>83</v>
      </c>
      <c r="Q113" s="72">
        <v>26</v>
      </c>
      <c r="R113" s="72">
        <v>4</v>
      </c>
      <c r="S113" s="106">
        <f>SUM(T113:Y113)</f>
        <v>18</v>
      </c>
      <c r="T113" s="72">
        <v>0</v>
      </c>
      <c r="U113" s="72">
        <v>8</v>
      </c>
      <c r="V113" s="72">
        <v>8</v>
      </c>
      <c r="W113" s="72">
        <v>2</v>
      </c>
      <c r="X113" s="72">
        <v>0</v>
      </c>
      <c r="Y113" s="72">
        <v>0</v>
      </c>
      <c r="Z113" s="106">
        <f>SUM(AA113:AF113)</f>
        <v>6</v>
      </c>
      <c r="AA113" s="72">
        <v>0</v>
      </c>
      <c r="AB113" s="72">
        <v>6</v>
      </c>
      <c r="AC113" s="72">
        <v>0</v>
      </c>
      <c r="AD113" s="72">
        <v>0</v>
      </c>
      <c r="AE113" s="72">
        <v>0</v>
      </c>
      <c r="AF113" s="72">
        <v>0</v>
      </c>
      <c r="AG113" s="106">
        <f>SUM(AH113:AM113)</f>
        <v>1</v>
      </c>
      <c r="AH113" s="72">
        <v>0</v>
      </c>
      <c r="AI113" s="72">
        <v>1</v>
      </c>
      <c r="AJ113" s="72">
        <v>0</v>
      </c>
      <c r="AK113" s="72">
        <v>0</v>
      </c>
      <c r="AL113" s="72">
        <v>0</v>
      </c>
      <c r="AM113" s="72">
        <v>0</v>
      </c>
      <c r="AN113" s="120">
        <f>(M113+N113)/K113</f>
        <v>0.28000000000000003</v>
      </c>
      <c r="AO113" s="120">
        <f>N113/K113</f>
        <v>0.04</v>
      </c>
      <c r="AP113" s="27" t="s">
        <v>93</v>
      </c>
      <c r="AQ113" s="29" t="s">
        <v>85</v>
      </c>
      <c r="AR113" s="29" t="s">
        <v>109</v>
      </c>
      <c r="AS113" s="30" t="s">
        <v>101</v>
      </c>
      <c r="AT113" s="29" t="s">
        <v>94</v>
      </c>
      <c r="AU113" s="30" t="s">
        <v>101</v>
      </c>
      <c r="AV113" s="36">
        <v>0</v>
      </c>
      <c r="AW113" s="36"/>
      <c r="AX113" s="36"/>
      <c r="AY113" s="36"/>
      <c r="AZ113" s="36">
        <v>0.3</v>
      </c>
      <c r="BA113" s="36">
        <v>2.15</v>
      </c>
      <c r="BB113" s="36"/>
      <c r="BC113" s="123">
        <f t="shared" si="26"/>
        <v>2.4499999999999997</v>
      </c>
      <c r="BD113" s="24"/>
      <c r="BE113" s="24"/>
      <c r="BF113" s="24"/>
      <c r="BG113" s="24"/>
      <c r="BH113" s="124">
        <f t="shared" si="27"/>
        <v>2.4499999999999997</v>
      </c>
      <c r="BI113" s="45">
        <f>BH113/K113</f>
        <v>9.799999999999999E-2</v>
      </c>
      <c r="BJ113" s="39" t="s">
        <v>88</v>
      </c>
      <c r="BK113" s="136">
        <v>40</v>
      </c>
      <c r="BL113" s="137">
        <v>20</v>
      </c>
      <c r="BM113" s="137">
        <v>50</v>
      </c>
      <c r="BN113" s="137">
        <v>10</v>
      </c>
      <c r="BO113" s="137">
        <v>0</v>
      </c>
      <c r="BP113" s="137">
        <v>20</v>
      </c>
      <c r="BQ113" s="138">
        <f t="shared" si="28"/>
        <v>60</v>
      </c>
      <c r="BR113" s="138">
        <f t="shared" si="29"/>
        <v>60</v>
      </c>
      <c r="BS113" s="138">
        <f t="shared" si="30"/>
        <v>20</v>
      </c>
      <c r="BT113" s="138">
        <f t="shared" si="31"/>
        <v>140</v>
      </c>
      <c r="BU113" s="30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  <c r="DJ113" s="8"/>
    </row>
    <row r="114" spans="1:114" ht="12.75" hidden="1" customHeight="1">
      <c r="A114" s="25" t="s">
        <v>405</v>
      </c>
      <c r="B114" s="30" t="s">
        <v>406</v>
      </c>
      <c r="C114" s="30" t="s">
        <v>295</v>
      </c>
      <c r="D114" s="30" t="s">
        <v>295</v>
      </c>
      <c r="E114" s="28" t="s">
        <v>107</v>
      </c>
      <c r="F114" s="25" t="s">
        <v>108</v>
      </c>
      <c r="G114" s="30" t="s">
        <v>92</v>
      </c>
      <c r="H114" s="30" t="s">
        <v>92</v>
      </c>
      <c r="I114" s="58" t="s">
        <v>109</v>
      </c>
      <c r="J114" s="58" t="s">
        <v>87</v>
      </c>
      <c r="K114" s="107">
        <v>2</v>
      </c>
      <c r="L114" s="33">
        <v>0</v>
      </c>
      <c r="M114" s="33">
        <v>0</v>
      </c>
      <c r="N114" s="33">
        <v>2</v>
      </c>
      <c r="O114" s="106">
        <f t="shared" si="41"/>
        <v>8</v>
      </c>
      <c r="P114" s="33">
        <v>0</v>
      </c>
      <c r="Q114" s="33">
        <v>0</v>
      </c>
      <c r="R114" s="33">
        <v>8</v>
      </c>
      <c r="S114" s="106">
        <f>SUM(T114:Y114)</f>
        <v>0</v>
      </c>
      <c r="T114" s="33">
        <v>0</v>
      </c>
      <c r="U114" s="33">
        <v>0</v>
      </c>
      <c r="V114" s="33">
        <v>0</v>
      </c>
      <c r="W114" s="33">
        <v>0</v>
      </c>
      <c r="X114" s="33">
        <v>0</v>
      </c>
      <c r="Y114" s="33">
        <v>0</v>
      </c>
      <c r="Z114" s="106">
        <f>SUM(AA114:AF114)</f>
        <v>0</v>
      </c>
      <c r="AA114" s="33">
        <v>0</v>
      </c>
      <c r="AB114" s="33">
        <v>0</v>
      </c>
      <c r="AC114" s="33">
        <v>0</v>
      </c>
      <c r="AD114" s="33">
        <v>0</v>
      </c>
      <c r="AE114" s="33">
        <v>0</v>
      </c>
      <c r="AF114" s="33">
        <v>0</v>
      </c>
      <c r="AG114" s="106">
        <f>SUM(AH114:AM114)</f>
        <v>2</v>
      </c>
      <c r="AH114" s="33">
        <v>0</v>
      </c>
      <c r="AI114" s="33">
        <v>2</v>
      </c>
      <c r="AJ114" s="33">
        <v>0</v>
      </c>
      <c r="AK114" s="33">
        <v>0</v>
      </c>
      <c r="AL114" s="33">
        <v>0</v>
      </c>
      <c r="AM114" s="33">
        <v>0</v>
      </c>
      <c r="AN114" s="120">
        <f>(Z114+AG114)/K114</f>
        <v>1</v>
      </c>
      <c r="AO114" s="120">
        <f>N114/K114</f>
        <v>1</v>
      </c>
      <c r="AP114" s="27" t="s">
        <v>93</v>
      </c>
      <c r="AQ114" s="27" t="s">
        <v>85</v>
      </c>
      <c r="AR114" s="58" t="s">
        <v>109</v>
      </c>
      <c r="AS114" s="58" t="s">
        <v>87</v>
      </c>
      <c r="AT114" s="58" t="s">
        <v>94</v>
      </c>
      <c r="AU114" s="35" t="s">
        <v>98</v>
      </c>
      <c r="AV114" s="36">
        <v>0</v>
      </c>
      <c r="AW114" s="43"/>
      <c r="AX114" s="43"/>
      <c r="AY114" s="43"/>
      <c r="AZ114" s="43">
        <v>0.208706</v>
      </c>
      <c r="BA114" s="37"/>
      <c r="BB114" s="37"/>
      <c r="BC114" s="123">
        <f t="shared" si="26"/>
        <v>0.208706</v>
      </c>
      <c r="BD114" s="43" t="s">
        <v>111</v>
      </c>
      <c r="BE114" s="44"/>
      <c r="BF114" s="44"/>
      <c r="BG114" s="44"/>
      <c r="BH114" s="124">
        <f t="shared" si="27"/>
        <v>0.208706</v>
      </c>
      <c r="BI114" s="45">
        <f>BH114/K114</f>
        <v>0.104353</v>
      </c>
      <c r="BJ114" s="39" t="s">
        <v>88</v>
      </c>
      <c r="BK114" s="136">
        <v>30</v>
      </c>
      <c r="BL114" s="137">
        <v>5</v>
      </c>
      <c r="BM114" s="137">
        <v>50</v>
      </c>
      <c r="BN114" s="137">
        <v>10</v>
      </c>
      <c r="BO114" s="137">
        <v>20</v>
      </c>
      <c r="BP114" s="137">
        <v>30</v>
      </c>
      <c r="BQ114" s="138">
        <f t="shared" si="28"/>
        <v>35</v>
      </c>
      <c r="BR114" s="138">
        <f t="shared" si="29"/>
        <v>60</v>
      </c>
      <c r="BS114" s="138">
        <f t="shared" si="30"/>
        <v>50</v>
      </c>
      <c r="BT114" s="138">
        <f t="shared" si="31"/>
        <v>145</v>
      </c>
      <c r="BU114" s="27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8"/>
      <c r="DD114" s="8"/>
      <c r="DE114" s="8"/>
      <c r="DF114" s="8"/>
      <c r="DG114" s="8"/>
      <c r="DH114" s="8"/>
      <c r="DI114" s="8"/>
      <c r="DJ114" s="8"/>
    </row>
    <row r="115" spans="1:114" ht="12.75" hidden="1" customHeight="1">
      <c r="A115" s="25" t="s">
        <v>407</v>
      </c>
      <c r="B115" s="29" t="s">
        <v>408</v>
      </c>
      <c r="C115" s="29" t="s">
        <v>295</v>
      </c>
      <c r="D115" s="29" t="s">
        <v>295</v>
      </c>
      <c r="E115" s="28" t="s">
        <v>107</v>
      </c>
      <c r="F115" s="25" t="s">
        <v>79</v>
      </c>
      <c r="G115" s="27" t="s">
        <v>91</v>
      </c>
      <c r="H115" s="27" t="s">
        <v>92</v>
      </c>
      <c r="I115" s="56" t="s">
        <v>94</v>
      </c>
      <c r="J115" s="28" t="s">
        <v>87</v>
      </c>
      <c r="K115" s="107">
        <v>0</v>
      </c>
      <c r="L115" s="33">
        <v>28</v>
      </c>
      <c r="M115" s="33">
        <v>10</v>
      </c>
      <c r="N115" s="48">
        <v>2</v>
      </c>
      <c r="O115" s="106">
        <f t="shared" si="41"/>
        <v>214</v>
      </c>
      <c r="P115" s="48">
        <v>132</v>
      </c>
      <c r="Q115" s="48">
        <v>42</v>
      </c>
      <c r="R115" s="48">
        <v>40</v>
      </c>
      <c r="S115" s="106">
        <v>0</v>
      </c>
      <c r="T115" s="48">
        <v>0</v>
      </c>
      <c r="U115" s="48">
        <v>13</v>
      </c>
      <c r="V115" s="48">
        <v>12</v>
      </c>
      <c r="W115" s="48">
        <v>3</v>
      </c>
      <c r="X115" s="48">
        <v>0</v>
      </c>
      <c r="Y115" s="48">
        <v>0</v>
      </c>
      <c r="Z115" s="106">
        <v>0</v>
      </c>
      <c r="AA115" s="33">
        <v>0</v>
      </c>
      <c r="AB115" s="33">
        <v>9</v>
      </c>
      <c r="AC115" s="33">
        <v>0</v>
      </c>
      <c r="AD115" s="33">
        <v>0</v>
      </c>
      <c r="AE115" s="33">
        <v>1</v>
      </c>
      <c r="AF115" s="33">
        <v>0</v>
      </c>
      <c r="AG115" s="106">
        <v>0</v>
      </c>
      <c r="AH115" s="33">
        <v>0</v>
      </c>
      <c r="AI115" s="33">
        <v>2</v>
      </c>
      <c r="AJ115" s="33">
        <v>0</v>
      </c>
      <c r="AK115" s="33">
        <v>0</v>
      </c>
      <c r="AL115" s="33">
        <v>0</v>
      </c>
      <c r="AM115" s="33">
        <v>0</v>
      </c>
      <c r="AN115" s="120">
        <f>(M115+N115)/BV115</f>
        <v>0.3</v>
      </c>
      <c r="AO115" s="120">
        <f>N115/BV115</f>
        <v>0.05</v>
      </c>
      <c r="AP115" s="27" t="s">
        <v>93</v>
      </c>
      <c r="AQ115" s="27" t="s">
        <v>85</v>
      </c>
      <c r="AR115" s="56" t="s">
        <v>94</v>
      </c>
      <c r="AS115" s="28" t="s">
        <v>140</v>
      </c>
      <c r="AT115" s="27" t="s">
        <v>120</v>
      </c>
      <c r="AU115" s="27" t="s">
        <v>119</v>
      </c>
      <c r="AV115" s="36">
        <v>0</v>
      </c>
      <c r="AW115" s="43"/>
      <c r="AX115" s="43"/>
      <c r="AY115" s="43"/>
      <c r="AZ115" s="43"/>
      <c r="BA115" s="43">
        <v>0.78996</v>
      </c>
      <c r="BB115" s="43">
        <v>3</v>
      </c>
      <c r="BC115" s="123">
        <f t="shared" si="26"/>
        <v>3.7899599999999998</v>
      </c>
      <c r="BD115" s="43" t="s">
        <v>111</v>
      </c>
      <c r="BE115" s="44"/>
      <c r="BF115" s="44"/>
      <c r="BG115" s="44"/>
      <c r="BH115" s="124">
        <f t="shared" si="27"/>
        <v>3.7899599999999998</v>
      </c>
      <c r="BI115" s="45">
        <f>BH115/BV115</f>
        <v>9.4749E-2</v>
      </c>
      <c r="BJ115" s="39" t="s">
        <v>88</v>
      </c>
      <c r="BK115" s="136">
        <v>30</v>
      </c>
      <c r="BL115" s="137">
        <v>5</v>
      </c>
      <c r="BM115" s="137">
        <v>10</v>
      </c>
      <c r="BN115" s="137">
        <v>10</v>
      </c>
      <c r="BO115" s="137">
        <v>20</v>
      </c>
      <c r="BP115" s="137">
        <v>20</v>
      </c>
      <c r="BQ115" s="138">
        <f t="shared" si="28"/>
        <v>35</v>
      </c>
      <c r="BR115" s="138">
        <f t="shared" si="29"/>
        <v>20</v>
      </c>
      <c r="BS115" s="138">
        <f t="shared" si="30"/>
        <v>40</v>
      </c>
      <c r="BT115" s="138">
        <f t="shared" si="31"/>
        <v>95</v>
      </c>
      <c r="BU115" s="35" t="s">
        <v>129</v>
      </c>
      <c r="BV115" s="202">
        <v>40</v>
      </c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8"/>
      <c r="DD115" s="8"/>
      <c r="DE115" s="8"/>
      <c r="DF115" s="8"/>
      <c r="DG115" s="8"/>
      <c r="DH115" s="8"/>
      <c r="DI115" s="8"/>
      <c r="DJ115" s="8"/>
    </row>
    <row r="116" spans="1:114" ht="12.75" hidden="1" customHeight="1">
      <c r="A116" s="25" t="s">
        <v>409</v>
      </c>
      <c r="B116" s="58" t="s">
        <v>410</v>
      </c>
      <c r="C116" s="29" t="s">
        <v>295</v>
      </c>
      <c r="D116" s="29" t="s">
        <v>295</v>
      </c>
      <c r="E116" s="28" t="s">
        <v>107</v>
      </c>
      <c r="F116" s="25" t="s">
        <v>79</v>
      </c>
      <c r="G116" s="27" t="s">
        <v>80</v>
      </c>
      <c r="H116" s="27" t="s">
        <v>81</v>
      </c>
      <c r="I116" s="56" t="s">
        <v>158</v>
      </c>
      <c r="J116" s="28" t="s">
        <v>83</v>
      </c>
      <c r="K116" s="112">
        <v>9</v>
      </c>
      <c r="L116" s="33">
        <v>9</v>
      </c>
      <c r="M116" s="33">
        <v>0</v>
      </c>
      <c r="N116" s="33">
        <v>0</v>
      </c>
      <c r="O116" s="107">
        <f t="shared" si="41"/>
        <v>36</v>
      </c>
      <c r="P116" s="33">
        <v>36</v>
      </c>
      <c r="Q116" s="33">
        <v>0</v>
      </c>
      <c r="R116" s="33">
        <v>0</v>
      </c>
      <c r="S116" s="107">
        <f>SUM(T116:Y116)</f>
        <v>9</v>
      </c>
      <c r="T116" s="33">
        <v>0</v>
      </c>
      <c r="U116" s="33">
        <v>9</v>
      </c>
      <c r="V116" s="33">
        <v>0</v>
      </c>
      <c r="W116" s="33">
        <v>0</v>
      </c>
      <c r="X116" s="33">
        <v>0</v>
      </c>
      <c r="Y116" s="33">
        <v>0</v>
      </c>
      <c r="Z116" s="107">
        <f>SUM(AA116:AF116)</f>
        <v>0</v>
      </c>
      <c r="AA116" s="33">
        <v>0</v>
      </c>
      <c r="AB116" s="33">
        <v>0</v>
      </c>
      <c r="AC116" s="33">
        <v>0</v>
      </c>
      <c r="AD116" s="33">
        <v>0</v>
      </c>
      <c r="AE116" s="33">
        <v>0</v>
      </c>
      <c r="AF116" s="33">
        <v>0</v>
      </c>
      <c r="AG116" s="107">
        <f>SUM(AH116:AM116)</f>
        <v>0</v>
      </c>
      <c r="AH116" s="33">
        <v>0</v>
      </c>
      <c r="AI116" s="33">
        <v>0</v>
      </c>
      <c r="AJ116" s="33">
        <v>0</v>
      </c>
      <c r="AK116" s="33">
        <v>0</v>
      </c>
      <c r="AL116" s="33">
        <v>0</v>
      </c>
      <c r="AM116" s="33">
        <v>0</v>
      </c>
      <c r="AN116" s="120">
        <f>(M116+N116)/K116</f>
        <v>0</v>
      </c>
      <c r="AO116" s="120">
        <f>N116/K116</f>
        <v>0</v>
      </c>
      <c r="AP116" s="27" t="s">
        <v>84</v>
      </c>
      <c r="AQ116" s="29" t="s">
        <v>85</v>
      </c>
      <c r="AR116" s="27" t="s">
        <v>158</v>
      </c>
      <c r="AS116" s="27" t="s">
        <v>83</v>
      </c>
      <c r="AT116" s="27" t="s">
        <v>100</v>
      </c>
      <c r="AU116" s="27" t="s">
        <v>140</v>
      </c>
      <c r="AV116" s="36">
        <v>0.752</v>
      </c>
      <c r="AW116" s="36"/>
      <c r="AX116" s="36"/>
      <c r="AY116" s="37"/>
      <c r="AZ116" s="37"/>
      <c r="BA116" s="37"/>
      <c r="BB116" s="37"/>
      <c r="BC116" s="123">
        <f t="shared" si="26"/>
        <v>0.752</v>
      </c>
      <c r="BD116" s="36"/>
      <c r="BE116" s="49"/>
      <c r="BF116" s="49"/>
      <c r="BG116" s="49"/>
      <c r="BH116" s="124">
        <f t="shared" si="27"/>
        <v>0.752</v>
      </c>
      <c r="BI116" s="45">
        <f>BH116/K116</f>
        <v>8.355555555555555E-2</v>
      </c>
      <c r="BJ116" s="39" t="s">
        <v>102</v>
      </c>
      <c r="BK116" s="136">
        <v>30</v>
      </c>
      <c r="BL116" s="137">
        <v>5</v>
      </c>
      <c r="BM116" s="137">
        <v>90</v>
      </c>
      <c r="BN116" s="137">
        <v>70</v>
      </c>
      <c r="BO116" s="137">
        <v>20</v>
      </c>
      <c r="BP116" s="137">
        <v>10</v>
      </c>
      <c r="BQ116" s="138">
        <f t="shared" si="28"/>
        <v>35</v>
      </c>
      <c r="BR116" s="138">
        <f t="shared" si="29"/>
        <v>160</v>
      </c>
      <c r="BS116" s="138">
        <f t="shared" si="30"/>
        <v>30</v>
      </c>
      <c r="BT116" s="138">
        <f t="shared" si="31"/>
        <v>225</v>
      </c>
      <c r="BU116" s="27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8"/>
      <c r="DD116" s="8"/>
      <c r="DE116" s="8"/>
      <c r="DF116" s="8"/>
      <c r="DG116" s="8"/>
      <c r="DH116" s="8"/>
      <c r="DI116" s="8"/>
      <c r="DJ116" s="8"/>
    </row>
    <row r="117" spans="1:114" ht="12.75" hidden="1" customHeight="1">
      <c r="A117" s="25" t="s">
        <v>411</v>
      </c>
      <c r="B117" s="58" t="s">
        <v>412</v>
      </c>
      <c r="C117" s="29" t="s">
        <v>295</v>
      </c>
      <c r="D117" s="29" t="s">
        <v>295</v>
      </c>
      <c r="E117" s="28" t="s">
        <v>107</v>
      </c>
      <c r="F117" s="25" t="s">
        <v>79</v>
      </c>
      <c r="G117" s="27" t="s">
        <v>80</v>
      </c>
      <c r="H117" s="27" t="s">
        <v>80</v>
      </c>
      <c r="I117" s="56" t="s">
        <v>158</v>
      </c>
      <c r="J117" s="28" t="s">
        <v>83</v>
      </c>
      <c r="K117" s="117">
        <v>19</v>
      </c>
      <c r="L117" s="33">
        <v>11</v>
      </c>
      <c r="M117" s="33">
        <v>8</v>
      </c>
      <c r="N117" s="33">
        <v>0</v>
      </c>
      <c r="O117" s="107">
        <f t="shared" si="41"/>
        <v>76</v>
      </c>
      <c r="P117" s="33">
        <v>44</v>
      </c>
      <c r="Q117" s="33">
        <v>32</v>
      </c>
      <c r="R117" s="33">
        <v>0</v>
      </c>
      <c r="S117" s="107">
        <f>SUM(T117:Y117)</f>
        <v>11</v>
      </c>
      <c r="T117" s="33">
        <v>0</v>
      </c>
      <c r="U117" s="33">
        <v>11</v>
      </c>
      <c r="V117" s="33">
        <v>0</v>
      </c>
      <c r="W117" s="33">
        <v>0</v>
      </c>
      <c r="X117" s="33">
        <v>0</v>
      </c>
      <c r="Y117" s="33">
        <v>0</v>
      </c>
      <c r="Z117" s="107">
        <f>SUM(AA117:AF117)</f>
        <v>8</v>
      </c>
      <c r="AA117" s="33">
        <v>0</v>
      </c>
      <c r="AB117" s="33">
        <v>8</v>
      </c>
      <c r="AC117" s="33">
        <v>0</v>
      </c>
      <c r="AD117" s="33">
        <v>0</v>
      </c>
      <c r="AE117" s="33">
        <v>0</v>
      </c>
      <c r="AF117" s="33">
        <v>0</v>
      </c>
      <c r="AG117" s="107">
        <f>SUM(AH117:AM117)</f>
        <v>0</v>
      </c>
      <c r="AH117" s="33">
        <v>0</v>
      </c>
      <c r="AI117" s="33">
        <v>0</v>
      </c>
      <c r="AJ117" s="33">
        <v>0</v>
      </c>
      <c r="AK117" s="33">
        <v>0</v>
      </c>
      <c r="AL117" s="33">
        <v>0</v>
      </c>
      <c r="AM117" s="33">
        <v>0</v>
      </c>
      <c r="AN117" s="120">
        <f>(M117+N117)/K117</f>
        <v>0.42105263157894735</v>
      </c>
      <c r="AO117" s="120">
        <f>N117/K117</f>
        <v>0</v>
      </c>
      <c r="AP117" s="27" t="s">
        <v>93</v>
      </c>
      <c r="AQ117" s="29" t="s">
        <v>85</v>
      </c>
      <c r="AR117" s="27" t="s">
        <v>158</v>
      </c>
      <c r="AS117" s="27" t="s">
        <v>83</v>
      </c>
      <c r="AT117" s="27" t="s">
        <v>100</v>
      </c>
      <c r="AU117" s="27" t="s">
        <v>140</v>
      </c>
      <c r="AV117" s="36">
        <v>2.2120000000000002</v>
      </c>
      <c r="AW117" s="36"/>
      <c r="AX117" s="36"/>
      <c r="AY117" s="37"/>
      <c r="AZ117" s="37"/>
      <c r="BA117" s="37"/>
      <c r="BB117" s="37"/>
      <c r="BC117" s="123">
        <f t="shared" si="26"/>
        <v>2.2120000000000002</v>
      </c>
      <c r="BD117" s="36"/>
      <c r="BE117" s="49"/>
      <c r="BF117" s="49"/>
      <c r="BG117" s="49"/>
      <c r="BH117" s="124">
        <f t="shared" si="27"/>
        <v>2.2120000000000002</v>
      </c>
      <c r="BI117" s="45">
        <f>BH117/K117</f>
        <v>0.11642105263157895</v>
      </c>
      <c r="BJ117" s="39" t="s">
        <v>102</v>
      </c>
      <c r="BK117" s="136">
        <v>30</v>
      </c>
      <c r="BL117" s="137">
        <v>5</v>
      </c>
      <c r="BM117" s="137">
        <v>90</v>
      </c>
      <c r="BN117" s="137">
        <v>70</v>
      </c>
      <c r="BO117" s="137">
        <v>20</v>
      </c>
      <c r="BP117" s="137">
        <v>20</v>
      </c>
      <c r="BQ117" s="138">
        <f t="shared" si="28"/>
        <v>35</v>
      </c>
      <c r="BR117" s="138">
        <f t="shared" si="29"/>
        <v>160</v>
      </c>
      <c r="BS117" s="138">
        <f t="shared" si="30"/>
        <v>40</v>
      </c>
      <c r="BT117" s="138">
        <f t="shared" si="31"/>
        <v>235</v>
      </c>
      <c r="BU117" s="27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8"/>
      <c r="DD117" s="8"/>
      <c r="DE117" s="8"/>
      <c r="DF117" s="8"/>
      <c r="DG117" s="8"/>
      <c r="DH117" s="8"/>
      <c r="DI117" s="8"/>
      <c r="DJ117" s="8"/>
    </row>
    <row r="118" spans="1:114" ht="12.75" hidden="1" customHeight="1">
      <c r="A118" s="24" t="s">
        <v>413</v>
      </c>
      <c r="B118" s="28" t="s">
        <v>414</v>
      </c>
      <c r="C118" s="28" t="s">
        <v>415</v>
      </c>
      <c r="D118" s="28" t="s">
        <v>295</v>
      </c>
      <c r="E118" s="28" t="s">
        <v>107</v>
      </c>
      <c r="F118" s="24" t="s">
        <v>79</v>
      </c>
      <c r="G118" s="28" t="s">
        <v>91</v>
      </c>
      <c r="H118" s="28" t="s">
        <v>92</v>
      </c>
      <c r="I118" s="58" t="s">
        <v>97</v>
      </c>
      <c r="J118" s="47" t="s">
        <v>99</v>
      </c>
      <c r="K118" s="118">
        <v>30</v>
      </c>
      <c r="L118" s="33">
        <v>20</v>
      </c>
      <c r="M118" s="33">
        <v>9</v>
      </c>
      <c r="N118" s="33">
        <v>1</v>
      </c>
      <c r="O118" s="106">
        <f t="shared" si="41"/>
        <v>139</v>
      </c>
      <c r="P118" s="33">
        <v>94</v>
      </c>
      <c r="Q118" s="33">
        <v>40</v>
      </c>
      <c r="R118" s="33">
        <v>5</v>
      </c>
      <c r="S118" s="106">
        <f>SUM(T118:Y118)</f>
        <v>20</v>
      </c>
      <c r="T118" s="33">
        <v>0</v>
      </c>
      <c r="U118" s="33">
        <v>9</v>
      </c>
      <c r="V118" s="33">
        <v>8</v>
      </c>
      <c r="W118" s="33">
        <v>3</v>
      </c>
      <c r="X118" s="33">
        <v>0</v>
      </c>
      <c r="Y118" s="33">
        <v>0</v>
      </c>
      <c r="Z118" s="106">
        <f>SUM(AA118:AF118)</f>
        <v>9</v>
      </c>
      <c r="AA118" s="33">
        <v>0</v>
      </c>
      <c r="AB118" s="33">
        <v>3</v>
      </c>
      <c r="AC118" s="33">
        <v>3</v>
      </c>
      <c r="AD118" s="33">
        <v>3</v>
      </c>
      <c r="AE118" s="33">
        <v>0</v>
      </c>
      <c r="AF118" s="33">
        <v>0</v>
      </c>
      <c r="AG118" s="106">
        <f>SUM(AH118:AM118)</f>
        <v>1</v>
      </c>
      <c r="AH118" s="33">
        <v>0</v>
      </c>
      <c r="AI118" s="33">
        <v>0</v>
      </c>
      <c r="AJ118" s="33">
        <v>1</v>
      </c>
      <c r="AK118" s="33">
        <v>0</v>
      </c>
      <c r="AL118" s="33">
        <v>0</v>
      </c>
      <c r="AM118" s="33">
        <v>0</v>
      </c>
      <c r="AN118" s="120">
        <f>(M118+N118)/K118</f>
        <v>0.33333333333333331</v>
      </c>
      <c r="AO118" s="120">
        <f>N118/K118</f>
        <v>3.3333333333333333E-2</v>
      </c>
      <c r="AP118" s="27" t="s">
        <v>93</v>
      </c>
      <c r="AQ118" s="28" t="s">
        <v>85</v>
      </c>
      <c r="AR118" s="27" t="s">
        <v>97</v>
      </c>
      <c r="AS118" s="47" t="s">
        <v>119</v>
      </c>
      <c r="AT118" s="35" t="s">
        <v>100</v>
      </c>
      <c r="AU118" s="47" t="s">
        <v>140</v>
      </c>
      <c r="AV118" s="36">
        <v>2.46014051</v>
      </c>
      <c r="AW118" s="43"/>
      <c r="AX118" s="43"/>
      <c r="AY118" s="43"/>
      <c r="AZ118" s="37"/>
      <c r="BA118" s="37"/>
      <c r="BB118" s="37"/>
      <c r="BC118" s="123">
        <f t="shared" si="26"/>
        <v>2.46014051</v>
      </c>
      <c r="BD118" s="43" t="s">
        <v>111</v>
      </c>
      <c r="BE118" s="44"/>
      <c r="BF118" s="44">
        <v>1</v>
      </c>
      <c r="BG118" s="44">
        <v>3.9600000000000003E-2</v>
      </c>
      <c r="BH118" s="124">
        <f t="shared" si="27"/>
        <v>3.4997405100000001</v>
      </c>
      <c r="BI118" s="45">
        <f>BH118/K118</f>
        <v>0.116658017</v>
      </c>
      <c r="BJ118" s="39" t="s">
        <v>102</v>
      </c>
      <c r="BK118" s="136">
        <v>30</v>
      </c>
      <c r="BL118" s="137">
        <v>5</v>
      </c>
      <c r="BM118" s="137">
        <v>80</v>
      </c>
      <c r="BN118" s="137">
        <v>70</v>
      </c>
      <c r="BO118" s="137">
        <v>0</v>
      </c>
      <c r="BP118" s="137">
        <v>20</v>
      </c>
      <c r="BQ118" s="138">
        <f t="shared" si="28"/>
        <v>35</v>
      </c>
      <c r="BR118" s="138">
        <f t="shared" si="29"/>
        <v>150</v>
      </c>
      <c r="BS118" s="138">
        <f t="shared" si="30"/>
        <v>20</v>
      </c>
      <c r="BT118" s="138">
        <f t="shared" si="31"/>
        <v>205</v>
      </c>
      <c r="BU118" s="35"/>
      <c r="BV118" s="8"/>
      <c r="BW118" s="46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8"/>
      <c r="DD118" s="8"/>
      <c r="DE118" s="8"/>
      <c r="DF118" s="8"/>
      <c r="DG118" s="8"/>
      <c r="DH118" s="8"/>
      <c r="DI118" s="8"/>
      <c r="DJ118" s="8"/>
    </row>
    <row r="119" spans="1:114" ht="12.75" hidden="1" customHeight="1">
      <c r="A119" s="24" t="s">
        <v>416</v>
      </c>
      <c r="B119" s="29" t="s">
        <v>417</v>
      </c>
      <c r="C119" s="29" t="s">
        <v>418</v>
      </c>
      <c r="D119" s="29" t="s">
        <v>117</v>
      </c>
      <c r="E119" s="28" t="s">
        <v>118</v>
      </c>
      <c r="F119" s="24" t="s">
        <v>108</v>
      </c>
      <c r="G119" s="27" t="s">
        <v>92</v>
      </c>
      <c r="H119" s="27" t="s">
        <v>92</v>
      </c>
      <c r="I119" s="31" t="s">
        <v>109</v>
      </c>
      <c r="J119" s="47" t="s">
        <v>87</v>
      </c>
      <c r="K119" s="107">
        <v>0</v>
      </c>
      <c r="L119" s="33">
        <v>10</v>
      </c>
      <c r="M119" s="33">
        <v>2</v>
      </c>
      <c r="N119" s="24">
        <v>2</v>
      </c>
      <c r="O119" s="106">
        <f t="shared" si="41"/>
        <v>43</v>
      </c>
      <c r="P119" s="24">
        <v>32</v>
      </c>
      <c r="Q119" s="24">
        <v>6</v>
      </c>
      <c r="R119" s="24">
        <v>5</v>
      </c>
      <c r="S119" s="106">
        <v>0</v>
      </c>
      <c r="T119" s="24">
        <v>0</v>
      </c>
      <c r="U119" s="24">
        <v>8</v>
      </c>
      <c r="V119" s="24">
        <v>2</v>
      </c>
      <c r="W119" s="24">
        <v>0</v>
      </c>
      <c r="X119" s="24">
        <v>0</v>
      </c>
      <c r="Y119" s="24">
        <v>0</v>
      </c>
      <c r="Z119" s="106">
        <v>0</v>
      </c>
      <c r="AA119" s="24">
        <v>0</v>
      </c>
      <c r="AB119" s="24">
        <v>2</v>
      </c>
      <c r="AC119" s="24">
        <v>0</v>
      </c>
      <c r="AD119" s="24">
        <v>0</v>
      </c>
      <c r="AE119" s="24">
        <v>0</v>
      </c>
      <c r="AF119" s="24">
        <v>0</v>
      </c>
      <c r="AG119" s="106">
        <v>0</v>
      </c>
      <c r="AH119" s="24">
        <v>1</v>
      </c>
      <c r="AI119" s="24">
        <v>1</v>
      </c>
      <c r="AJ119" s="24">
        <v>0</v>
      </c>
      <c r="AK119" s="24">
        <v>0</v>
      </c>
      <c r="AL119" s="24">
        <v>0</v>
      </c>
      <c r="AM119" s="24">
        <v>0</v>
      </c>
      <c r="AN119" s="120">
        <f>(M119+N119)/BV119</f>
        <v>0.2857142857142857</v>
      </c>
      <c r="AO119" s="120">
        <f>N119/BV119</f>
        <v>0.14285714285714285</v>
      </c>
      <c r="AP119" s="27" t="s">
        <v>93</v>
      </c>
      <c r="AQ119" s="27" t="s">
        <v>85</v>
      </c>
      <c r="AR119" s="35" t="s">
        <v>94</v>
      </c>
      <c r="AS119" s="47" t="s">
        <v>134</v>
      </c>
      <c r="AT119" s="35" t="s">
        <v>120</v>
      </c>
      <c r="AU119" s="35" t="s">
        <v>134</v>
      </c>
      <c r="AV119" s="36">
        <v>0.34618538999999998</v>
      </c>
      <c r="AW119" s="43"/>
      <c r="AX119" s="43"/>
      <c r="AY119" s="43"/>
      <c r="AZ119" s="43"/>
      <c r="BA119" s="36">
        <v>0.3</v>
      </c>
      <c r="BB119" s="36">
        <v>0.81499999999999995</v>
      </c>
      <c r="BC119" s="123">
        <f t="shared" si="26"/>
        <v>1.4611853899999998</v>
      </c>
      <c r="BD119" s="43" t="s">
        <v>111</v>
      </c>
      <c r="BE119" s="44"/>
      <c r="BF119" s="44"/>
      <c r="BG119" s="44"/>
      <c r="BH119" s="124">
        <f t="shared" si="27"/>
        <v>1.4611853899999998</v>
      </c>
      <c r="BI119" s="45">
        <f>BH119/BV119</f>
        <v>0.10437038499999998</v>
      </c>
      <c r="BJ119" s="39" t="s">
        <v>88</v>
      </c>
      <c r="BK119" s="136">
        <v>20</v>
      </c>
      <c r="BL119" s="137">
        <v>30</v>
      </c>
      <c r="BM119" s="137">
        <v>50</v>
      </c>
      <c r="BN119" s="137">
        <v>10</v>
      </c>
      <c r="BO119" s="137">
        <v>20</v>
      </c>
      <c r="BP119" s="137">
        <v>30</v>
      </c>
      <c r="BQ119" s="138">
        <f t="shared" si="28"/>
        <v>50</v>
      </c>
      <c r="BR119" s="138">
        <f t="shared" si="29"/>
        <v>60</v>
      </c>
      <c r="BS119" s="138">
        <f t="shared" si="30"/>
        <v>50</v>
      </c>
      <c r="BT119" s="138">
        <f t="shared" si="31"/>
        <v>160</v>
      </c>
      <c r="BU119" s="47" t="s">
        <v>419</v>
      </c>
      <c r="BV119" s="202">
        <v>14</v>
      </c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8"/>
      <c r="DD119" s="8"/>
      <c r="DE119" s="8"/>
      <c r="DF119" s="8"/>
      <c r="DG119" s="8"/>
      <c r="DH119" s="8"/>
      <c r="DI119" s="8"/>
      <c r="DJ119" s="8"/>
    </row>
    <row r="120" spans="1:114" ht="12.75" hidden="1" customHeight="1">
      <c r="A120" s="25" t="s">
        <v>420</v>
      </c>
      <c r="B120" s="30" t="s">
        <v>421</v>
      </c>
      <c r="C120" s="30" t="s">
        <v>422</v>
      </c>
      <c r="D120" s="30" t="s">
        <v>274</v>
      </c>
      <c r="E120" s="30" t="s">
        <v>275</v>
      </c>
      <c r="F120" s="25" t="s">
        <v>108</v>
      </c>
      <c r="G120" s="30" t="s">
        <v>92</v>
      </c>
      <c r="H120" s="30" t="s">
        <v>92</v>
      </c>
      <c r="I120" s="58" t="s">
        <v>86</v>
      </c>
      <c r="J120" s="47" t="s">
        <v>83</v>
      </c>
      <c r="K120" s="107">
        <v>2</v>
      </c>
      <c r="L120" s="33">
        <v>0</v>
      </c>
      <c r="M120" s="33">
        <v>0</v>
      </c>
      <c r="N120" s="33">
        <v>2</v>
      </c>
      <c r="O120" s="106">
        <f t="shared" si="41"/>
        <v>8</v>
      </c>
      <c r="P120" s="33">
        <v>0</v>
      </c>
      <c r="Q120" s="33">
        <v>0</v>
      </c>
      <c r="R120" s="33">
        <v>8</v>
      </c>
      <c r="S120" s="106">
        <f>SUM(T120:Y120)</f>
        <v>0</v>
      </c>
      <c r="T120" s="33">
        <v>0</v>
      </c>
      <c r="U120" s="33">
        <v>0</v>
      </c>
      <c r="V120" s="33">
        <v>0</v>
      </c>
      <c r="W120" s="33">
        <v>0</v>
      </c>
      <c r="X120" s="33">
        <v>0</v>
      </c>
      <c r="Y120" s="33">
        <v>0</v>
      </c>
      <c r="Z120" s="106">
        <f>SUM(AA120:AF120)</f>
        <v>0</v>
      </c>
      <c r="AA120" s="33">
        <v>0</v>
      </c>
      <c r="AB120" s="33">
        <v>0</v>
      </c>
      <c r="AC120" s="33">
        <v>0</v>
      </c>
      <c r="AD120" s="33">
        <v>0</v>
      </c>
      <c r="AE120" s="33">
        <v>0</v>
      </c>
      <c r="AF120" s="33">
        <v>0</v>
      </c>
      <c r="AG120" s="106">
        <f>SUM(AH120:AM120)</f>
        <v>2</v>
      </c>
      <c r="AH120" s="33">
        <v>0</v>
      </c>
      <c r="AI120" s="33">
        <v>2</v>
      </c>
      <c r="AJ120" s="33">
        <v>0</v>
      </c>
      <c r="AK120" s="33">
        <v>0</v>
      </c>
      <c r="AL120" s="33">
        <v>0</v>
      </c>
      <c r="AM120" s="33">
        <v>0</v>
      </c>
      <c r="AN120" s="120">
        <f>(Z120+AG120)/K120</f>
        <v>1</v>
      </c>
      <c r="AO120" s="120">
        <f>N120/K120</f>
        <v>1</v>
      </c>
      <c r="AP120" s="27" t="s">
        <v>93</v>
      </c>
      <c r="AQ120" s="27" t="s">
        <v>85</v>
      </c>
      <c r="AR120" s="58" t="s">
        <v>86</v>
      </c>
      <c r="AS120" s="58" t="s">
        <v>140</v>
      </c>
      <c r="AT120" s="58" t="s">
        <v>86</v>
      </c>
      <c r="AU120" s="35" t="s">
        <v>98</v>
      </c>
      <c r="AV120" s="36">
        <v>0</v>
      </c>
      <c r="AW120" s="43"/>
      <c r="AX120" s="43"/>
      <c r="AY120" s="43">
        <v>0.208706</v>
      </c>
      <c r="AZ120" s="37"/>
      <c r="BA120" s="37"/>
      <c r="BC120" s="123">
        <f t="shared" si="26"/>
        <v>0.208706</v>
      </c>
      <c r="BD120" s="43" t="s">
        <v>111</v>
      </c>
      <c r="BE120" s="44"/>
      <c r="BF120" s="44"/>
      <c r="BG120" s="44"/>
      <c r="BH120" s="124">
        <f t="shared" si="27"/>
        <v>0.208706</v>
      </c>
      <c r="BI120" s="45">
        <f>BH120/K120</f>
        <v>0.104353</v>
      </c>
      <c r="BJ120" s="39" t="s">
        <v>88</v>
      </c>
      <c r="BK120" s="136">
        <v>30</v>
      </c>
      <c r="BL120" s="137">
        <v>15</v>
      </c>
      <c r="BM120" s="137">
        <v>50</v>
      </c>
      <c r="BN120" s="137">
        <v>10</v>
      </c>
      <c r="BO120" s="137">
        <v>20</v>
      </c>
      <c r="BP120" s="137">
        <v>30</v>
      </c>
      <c r="BQ120" s="138">
        <f t="shared" si="28"/>
        <v>45</v>
      </c>
      <c r="BR120" s="138">
        <f t="shared" si="29"/>
        <v>60</v>
      </c>
      <c r="BS120" s="138">
        <f t="shared" si="30"/>
        <v>50</v>
      </c>
      <c r="BT120" s="138">
        <f t="shared" si="31"/>
        <v>155</v>
      </c>
      <c r="BU120" s="27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8"/>
      <c r="DD120" s="8"/>
      <c r="DE120" s="8"/>
      <c r="DF120" s="8"/>
      <c r="DG120" s="8"/>
      <c r="DH120" s="8"/>
      <c r="DI120" s="8"/>
      <c r="DJ120" s="8"/>
    </row>
    <row r="121" spans="1:114" ht="12.75" hidden="1" customHeight="1">
      <c r="A121" s="25" t="s">
        <v>423</v>
      </c>
      <c r="B121" s="30" t="s">
        <v>424</v>
      </c>
      <c r="C121" s="30" t="s">
        <v>425</v>
      </c>
      <c r="D121" s="29" t="s">
        <v>150</v>
      </c>
      <c r="E121" s="28" t="s">
        <v>151</v>
      </c>
      <c r="F121" s="25" t="s">
        <v>79</v>
      </c>
      <c r="G121" s="27" t="s">
        <v>91</v>
      </c>
      <c r="H121" s="27" t="s">
        <v>92</v>
      </c>
      <c r="I121" s="31" t="s">
        <v>109</v>
      </c>
      <c r="J121" s="30" t="s">
        <v>87</v>
      </c>
      <c r="K121" s="109">
        <v>0</v>
      </c>
      <c r="L121" s="33">
        <v>35</v>
      </c>
      <c r="M121" s="33">
        <v>12</v>
      </c>
      <c r="N121" s="33">
        <v>3</v>
      </c>
      <c r="O121" s="106">
        <f t="shared" si="41"/>
        <v>240</v>
      </c>
      <c r="P121" s="33">
        <v>180</v>
      </c>
      <c r="Q121" s="33">
        <v>46</v>
      </c>
      <c r="R121" s="33">
        <v>14</v>
      </c>
      <c r="S121" s="106">
        <v>0</v>
      </c>
      <c r="T121" s="33">
        <v>0</v>
      </c>
      <c r="U121" s="33">
        <v>15</v>
      </c>
      <c r="V121" s="33">
        <v>14</v>
      </c>
      <c r="W121" s="33">
        <v>6</v>
      </c>
      <c r="X121" s="33">
        <v>0</v>
      </c>
      <c r="Y121" s="33">
        <v>0</v>
      </c>
      <c r="Z121" s="106">
        <v>0</v>
      </c>
      <c r="AA121" s="33">
        <v>0</v>
      </c>
      <c r="AB121" s="33">
        <v>8</v>
      </c>
      <c r="AC121" s="33">
        <v>4</v>
      </c>
      <c r="AD121" s="33">
        <v>0</v>
      </c>
      <c r="AE121" s="33">
        <v>0</v>
      </c>
      <c r="AF121" s="33">
        <v>0</v>
      </c>
      <c r="AG121" s="106">
        <v>0</v>
      </c>
      <c r="AH121" s="33">
        <v>0</v>
      </c>
      <c r="AI121" s="33">
        <v>2</v>
      </c>
      <c r="AJ121" s="33">
        <v>1</v>
      </c>
      <c r="AK121" s="33">
        <v>0</v>
      </c>
      <c r="AL121" s="33">
        <v>0</v>
      </c>
      <c r="AM121" s="33">
        <v>0</v>
      </c>
      <c r="AN121" s="120">
        <f>(M121+N121)/BV121</f>
        <v>0.3</v>
      </c>
      <c r="AO121" s="120">
        <f>N121/BV121</f>
        <v>0.06</v>
      </c>
      <c r="AP121" s="27" t="s">
        <v>93</v>
      </c>
      <c r="AQ121" s="27" t="s">
        <v>85</v>
      </c>
      <c r="AR121" s="35" t="s">
        <v>109</v>
      </c>
      <c r="AS121" s="30" t="s">
        <v>134</v>
      </c>
      <c r="AT121" s="35" t="s">
        <v>120</v>
      </c>
      <c r="AU121" s="30" t="s">
        <v>119</v>
      </c>
      <c r="AV121" s="36">
        <v>0</v>
      </c>
      <c r="AW121" s="36"/>
      <c r="AX121" s="36"/>
      <c r="AY121" s="36"/>
      <c r="AZ121" s="36">
        <v>2.1176499999999998</v>
      </c>
      <c r="BA121" s="36">
        <v>1.9</v>
      </c>
      <c r="BB121" s="37"/>
      <c r="BC121" s="123">
        <f t="shared" si="26"/>
        <v>4.0176499999999997</v>
      </c>
      <c r="BD121" s="36" t="s">
        <v>111</v>
      </c>
      <c r="BE121" s="49"/>
      <c r="BF121" s="49">
        <v>1.2</v>
      </c>
      <c r="BG121" s="49"/>
      <c r="BH121" s="124">
        <f t="shared" si="27"/>
        <v>5.2176499999999999</v>
      </c>
      <c r="BI121" s="45">
        <f>BH121/BV121</f>
        <v>0.104353</v>
      </c>
      <c r="BJ121" s="39" t="s">
        <v>88</v>
      </c>
      <c r="BK121" s="136">
        <v>50</v>
      </c>
      <c r="BL121" s="137">
        <v>25</v>
      </c>
      <c r="BM121" s="137">
        <v>10</v>
      </c>
      <c r="BN121" s="137">
        <v>30</v>
      </c>
      <c r="BO121" s="137">
        <v>20</v>
      </c>
      <c r="BP121" s="137">
        <v>20</v>
      </c>
      <c r="BQ121" s="138">
        <f t="shared" si="28"/>
        <v>75</v>
      </c>
      <c r="BR121" s="138">
        <f t="shared" si="29"/>
        <v>40</v>
      </c>
      <c r="BS121" s="138">
        <f t="shared" si="30"/>
        <v>40</v>
      </c>
      <c r="BT121" s="138">
        <f t="shared" si="31"/>
        <v>155</v>
      </c>
      <c r="BU121" s="47" t="s">
        <v>331</v>
      </c>
      <c r="BV121" s="202">
        <v>50</v>
      </c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8"/>
      <c r="DD121" s="8"/>
      <c r="DE121" s="8"/>
      <c r="DF121" s="8"/>
      <c r="DG121" s="8"/>
      <c r="DH121" s="8"/>
      <c r="DI121" s="8"/>
      <c r="DJ121" s="8"/>
    </row>
    <row r="122" spans="1:114" ht="15.75" customHeight="1">
      <c r="A122" s="24" t="s">
        <v>426</v>
      </c>
      <c r="B122" s="27" t="s">
        <v>427</v>
      </c>
      <c r="C122" s="28" t="s">
        <v>428</v>
      </c>
      <c r="D122" s="29" t="s">
        <v>77</v>
      </c>
      <c r="E122" s="28" t="s">
        <v>78</v>
      </c>
      <c r="F122" s="24" t="s">
        <v>108</v>
      </c>
      <c r="G122" s="28" t="s">
        <v>92</v>
      </c>
      <c r="H122" s="28" t="s">
        <v>92</v>
      </c>
      <c r="I122" s="58" t="s">
        <v>109</v>
      </c>
      <c r="J122" s="58" t="s">
        <v>87</v>
      </c>
      <c r="K122" s="107">
        <v>2</v>
      </c>
      <c r="L122" s="33">
        <v>0</v>
      </c>
      <c r="M122" s="33">
        <v>0</v>
      </c>
      <c r="N122" s="33">
        <v>2</v>
      </c>
      <c r="O122" s="107">
        <v>7</v>
      </c>
      <c r="P122" s="33">
        <v>0</v>
      </c>
      <c r="Q122" s="33">
        <v>0</v>
      </c>
      <c r="R122" s="33">
        <v>7</v>
      </c>
      <c r="S122" s="107">
        <f>SUM(T122:Y122)</f>
        <v>0</v>
      </c>
      <c r="T122" s="33">
        <v>0</v>
      </c>
      <c r="U122" s="33">
        <v>0</v>
      </c>
      <c r="V122" s="33">
        <v>0</v>
      </c>
      <c r="W122" s="33">
        <v>0</v>
      </c>
      <c r="X122" s="33">
        <v>0</v>
      </c>
      <c r="Y122" s="33">
        <v>0</v>
      </c>
      <c r="Z122" s="107">
        <f>SUM(AA122:AF122)</f>
        <v>0</v>
      </c>
      <c r="AA122" s="33">
        <v>0</v>
      </c>
      <c r="AB122" s="33">
        <v>0</v>
      </c>
      <c r="AC122" s="33">
        <v>0</v>
      </c>
      <c r="AD122" s="33">
        <v>0</v>
      </c>
      <c r="AE122" s="33">
        <v>0</v>
      </c>
      <c r="AF122" s="33">
        <v>0</v>
      </c>
      <c r="AG122" s="107">
        <v>2</v>
      </c>
      <c r="AH122" s="33">
        <v>0</v>
      </c>
      <c r="AI122" s="33">
        <v>2</v>
      </c>
      <c r="AJ122" s="33">
        <v>0</v>
      </c>
      <c r="AK122" s="33">
        <v>0</v>
      </c>
      <c r="AL122" s="33">
        <v>0</v>
      </c>
      <c r="AM122" s="33">
        <v>0</v>
      </c>
      <c r="AN122" s="120">
        <f>(M122+N122)/K122</f>
        <v>1</v>
      </c>
      <c r="AO122" s="120">
        <f>N122/K122</f>
        <v>1</v>
      </c>
      <c r="AP122" s="27" t="s">
        <v>93</v>
      </c>
      <c r="AQ122" s="28" t="s">
        <v>85</v>
      </c>
      <c r="AR122" s="58" t="s">
        <v>109</v>
      </c>
      <c r="AS122" s="58" t="s">
        <v>87</v>
      </c>
      <c r="AT122" s="58" t="s">
        <v>109</v>
      </c>
      <c r="AU122" s="35" t="s">
        <v>119</v>
      </c>
      <c r="AV122" s="36">
        <v>0</v>
      </c>
      <c r="AW122" s="43"/>
      <c r="AX122" s="43"/>
      <c r="AY122" s="43"/>
      <c r="AZ122" s="43">
        <v>0.208706</v>
      </c>
      <c r="BA122" s="37"/>
      <c r="BB122" s="37"/>
      <c r="BC122" s="123">
        <f t="shared" si="26"/>
        <v>0.208706</v>
      </c>
      <c r="BD122" s="43" t="s">
        <v>111</v>
      </c>
      <c r="BE122" s="44"/>
      <c r="BF122" s="44"/>
      <c r="BG122" s="44"/>
      <c r="BH122" s="124">
        <f t="shared" si="27"/>
        <v>0.208706</v>
      </c>
      <c r="BI122" s="45">
        <f>BH122/K122</f>
        <v>0.104353</v>
      </c>
      <c r="BJ122" s="39" t="s">
        <v>102</v>
      </c>
      <c r="BK122" s="136">
        <v>40</v>
      </c>
      <c r="BL122" s="137">
        <v>20</v>
      </c>
      <c r="BM122" s="137">
        <v>50</v>
      </c>
      <c r="BN122" s="137">
        <v>10</v>
      </c>
      <c r="BO122" s="137">
        <v>20</v>
      </c>
      <c r="BP122" s="137">
        <v>30</v>
      </c>
      <c r="BQ122" s="138">
        <f t="shared" si="28"/>
        <v>60</v>
      </c>
      <c r="BR122" s="138">
        <f t="shared" si="29"/>
        <v>60</v>
      </c>
      <c r="BS122" s="138">
        <f t="shared" si="30"/>
        <v>50</v>
      </c>
      <c r="BT122" s="138">
        <f t="shared" si="31"/>
        <v>170</v>
      </c>
      <c r="BU122" s="27"/>
      <c r="BV122" s="8"/>
      <c r="BW122" s="46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  <c r="DE122" s="8"/>
      <c r="DF122" s="8"/>
      <c r="DG122" s="8"/>
      <c r="DH122" s="8"/>
      <c r="DI122" s="8"/>
      <c r="DJ122" s="8"/>
    </row>
    <row r="123" spans="1:114" ht="12.75" hidden="1" customHeight="1">
      <c r="A123" s="25" t="s">
        <v>429</v>
      </c>
      <c r="B123" s="29" t="s">
        <v>430</v>
      </c>
      <c r="C123" s="29" t="s">
        <v>431</v>
      </c>
      <c r="D123" s="29" t="s">
        <v>313</v>
      </c>
      <c r="E123" s="28" t="s">
        <v>151</v>
      </c>
      <c r="F123" s="25" t="s">
        <v>79</v>
      </c>
      <c r="G123" s="27" t="s">
        <v>80</v>
      </c>
      <c r="H123" s="27" t="s">
        <v>385</v>
      </c>
      <c r="I123" s="31" t="s">
        <v>100</v>
      </c>
      <c r="J123" s="47" t="s">
        <v>83</v>
      </c>
      <c r="K123" s="113">
        <v>8</v>
      </c>
      <c r="L123" s="48">
        <v>7</v>
      </c>
      <c r="M123" s="48">
        <v>1</v>
      </c>
      <c r="N123" s="33">
        <v>0</v>
      </c>
      <c r="O123" s="106">
        <f>SUM(P123:R123)</f>
        <v>36</v>
      </c>
      <c r="P123" s="33">
        <v>32</v>
      </c>
      <c r="Q123" s="33">
        <v>4</v>
      </c>
      <c r="R123" s="33">
        <v>0</v>
      </c>
      <c r="S123" s="106">
        <f>SUM(T123:Y123)</f>
        <v>7</v>
      </c>
      <c r="T123" s="33">
        <v>0</v>
      </c>
      <c r="U123" s="33">
        <v>3</v>
      </c>
      <c r="V123" s="33">
        <v>4</v>
      </c>
      <c r="W123" s="33">
        <v>0</v>
      </c>
      <c r="X123" s="33">
        <v>0</v>
      </c>
      <c r="Y123" s="33">
        <v>0</v>
      </c>
      <c r="Z123" s="106">
        <f>SUM(AA123:AF123)</f>
        <v>1</v>
      </c>
      <c r="AA123" s="33">
        <v>0</v>
      </c>
      <c r="AB123" s="33">
        <v>1</v>
      </c>
      <c r="AC123" s="33">
        <v>0</v>
      </c>
      <c r="AD123" s="33">
        <v>0</v>
      </c>
      <c r="AE123" s="33">
        <v>0</v>
      </c>
      <c r="AF123" s="33">
        <v>0</v>
      </c>
      <c r="AG123" s="106">
        <f>SUM(AH123:AM123)</f>
        <v>0</v>
      </c>
      <c r="AH123" s="33">
        <v>0</v>
      </c>
      <c r="AI123" s="33">
        <v>0</v>
      </c>
      <c r="AJ123" s="33">
        <v>0</v>
      </c>
      <c r="AK123" s="33">
        <v>0</v>
      </c>
      <c r="AL123" s="33">
        <v>0</v>
      </c>
      <c r="AM123" s="33">
        <v>0</v>
      </c>
      <c r="AN123" s="120">
        <f>(M123+N123)/K123</f>
        <v>0.125</v>
      </c>
      <c r="AO123" s="120">
        <f>N123/K123</f>
        <v>0</v>
      </c>
      <c r="AP123" s="27" t="s">
        <v>93</v>
      </c>
      <c r="AQ123" s="29" t="s">
        <v>85</v>
      </c>
      <c r="AR123" s="35" t="s">
        <v>100</v>
      </c>
      <c r="AS123" s="35" t="s">
        <v>83</v>
      </c>
      <c r="AT123" s="35" t="s">
        <v>100</v>
      </c>
      <c r="AU123" s="35" t="s">
        <v>119</v>
      </c>
      <c r="AV123" s="36">
        <v>0</v>
      </c>
      <c r="AW123" s="36">
        <v>0.78400000000000003</v>
      </c>
      <c r="AX123" s="37"/>
      <c r="AY123" s="37"/>
      <c r="AZ123" s="37"/>
      <c r="BA123" s="37"/>
      <c r="BB123" s="37"/>
      <c r="BC123" s="123">
        <f t="shared" si="26"/>
        <v>0.78400000000000003</v>
      </c>
      <c r="BD123" s="43" t="s">
        <v>111</v>
      </c>
      <c r="BE123" s="49"/>
      <c r="BF123" s="49"/>
      <c r="BG123" s="49"/>
      <c r="BH123" s="124">
        <f t="shared" si="27"/>
        <v>0.78400000000000003</v>
      </c>
      <c r="BI123" s="45">
        <f>BH123/K123</f>
        <v>9.8000000000000004E-2</v>
      </c>
      <c r="BJ123" s="39" t="s">
        <v>102</v>
      </c>
      <c r="BK123" s="136">
        <v>50</v>
      </c>
      <c r="BL123" s="137">
        <v>45</v>
      </c>
      <c r="BM123" s="137">
        <v>30</v>
      </c>
      <c r="BN123" s="137">
        <v>70</v>
      </c>
      <c r="BO123" s="137">
        <v>0</v>
      </c>
      <c r="BP123" s="137">
        <v>10</v>
      </c>
      <c r="BQ123" s="138">
        <f t="shared" si="28"/>
        <v>95</v>
      </c>
      <c r="BR123" s="138">
        <f t="shared" si="29"/>
        <v>100</v>
      </c>
      <c r="BS123" s="138">
        <f t="shared" si="30"/>
        <v>10</v>
      </c>
      <c r="BT123" s="138">
        <f t="shared" si="31"/>
        <v>205</v>
      </c>
      <c r="BU123" s="27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8"/>
      <c r="DD123" s="8"/>
      <c r="DE123" s="8"/>
      <c r="DF123" s="8"/>
      <c r="DG123" s="8"/>
      <c r="DH123" s="8"/>
      <c r="DI123" s="8"/>
      <c r="DJ123" s="8"/>
    </row>
    <row r="124" spans="1:114" ht="12.75" hidden="1" customHeight="1">
      <c r="A124" s="78"/>
      <c r="B124" s="79"/>
      <c r="C124" s="79"/>
      <c r="D124" s="79"/>
      <c r="E124" s="80"/>
      <c r="F124" s="78"/>
      <c r="G124" s="81"/>
      <c r="H124" s="81"/>
      <c r="I124" s="82"/>
      <c r="J124" s="82"/>
      <c r="K124" s="82"/>
      <c r="L124" s="83"/>
      <c r="M124" s="83"/>
      <c r="N124" s="83"/>
      <c r="O124" s="82"/>
      <c r="P124" s="84"/>
      <c r="Q124" s="84"/>
      <c r="R124" s="84"/>
      <c r="S124" s="82"/>
      <c r="T124" s="84"/>
      <c r="U124" s="84"/>
      <c r="V124" s="84"/>
      <c r="W124" s="84"/>
      <c r="X124" s="84"/>
      <c r="Y124" s="84"/>
      <c r="Z124" s="82"/>
      <c r="AA124" s="84"/>
      <c r="AB124" s="84"/>
      <c r="AC124" s="84"/>
      <c r="AD124" s="84"/>
      <c r="AE124" s="84"/>
      <c r="AF124" s="84"/>
      <c r="AG124" s="82"/>
      <c r="AH124" s="84"/>
      <c r="AI124" s="84"/>
      <c r="AJ124" s="84"/>
      <c r="AK124" s="84"/>
      <c r="AL124" s="84"/>
      <c r="AM124" s="84"/>
      <c r="AN124" s="84"/>
      <c r="AO124" s="85"/>
      <c r="AP124" s="86"/>
      <c r="AQ124" s="87"/>
      <c r="AR124" s="85"/>
      <c r="AS124" s="85"/>
      <c r="AT124" s="85"/>
      <c r="AU124" s="85"/>
      <c r="AV124" s="88"/>
      <c r="AW124" s="88"/>
      <c r="AX124" s="88"/>
      <c r="AY124" s="88"/>
      <c r="AZ124" s="88"/>
      <c r="BA124" s="88" t="s">
        <v>432</v>
      </c>
      <c r="BB124" s="88"/>
      <c r="BC124" s="88"/>
      <c r="BD124" s="88"/>
      <c r="BE124" s="88"/>
      <c r="BF124" s="88"/>
      <c r="BG124" s="88"/>
      <c r="BH124" s="88"/>
      <c r="BI124" s="89"/>
      <c r="BJ124" s="90"/>
      <c r="BK124" s="90"/>
      <c r="BL124" s="90"/>
      <c r="BM124" s="90"/>
      <c r="BN124" s="90"/>
      <c r="BO124" s="90"/>
      <c r="BP124" s="90"/>
      <c r="BQ124" s="90"/>
      <c r="BR124" s="90"/>
      <c r="BS124" s="90"/>
      <c r="BT124" s="90"/>
      <c r="BU124" s="177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8"/>
      <c r="DD124" s="8"/>
      <c r="DE124" s="8"/>
      <c r="DF124" s="8"/>
      <c r="DG124" s="8"/>
      <c r="DH124" s="8"/>
      <c r="DI124" s="8"/>
      <c r="DJ124" s="8"/>
    </row>
    <row r="125" spans="1:114" ht="12.75" hidden="1" customHeight="1">
      <c r="A125" s="78"/>
      <c r="B125" s="78"/>
      <c r="C125" s="79"/>
      <c r="D125" s="79"/>
      <c r="E125" s="80"/>
      <c r="F125" s="78"/>
      <c r="G125" s="81"/>
      <c r="H125" s="81"/>
      <c r="I125" s="82"/>
      <c r="J125" s="82"/>
      <c r="K125" s="185">
        <f t="shared" ref="K125:AM125" si="42">SUM(K6:K123)</f>
        <v>2640</v>
      </c>
      <c r="L125" s="81">
        <f t="shared" si="42"/>
        <v>2319</v>
      </c>
      <c r="M125" s="81">
        <f t="shared" si="42"/>
        <v>850</v>
      </c>
      <c r="N125" s="81">
        <f t="shared" si="42"/>
        <v>214</v>
      </c>
      <c r="O125" s="185">
        <f t="shared" si="42"/>
        <v>14581</v>
      </c>
      <c r="P125" s="81">
        <f t="shared" si="42"/>
        <v>10247</v>
      </c>
      <c r="Q125" s="81">
        <f t="shared" si="42"/>
        <v>3482</v>
      </c>
      <c r="R125" s="81">
        <f t="shared" si="42"/>
        <v>850</v>
      </c>
      <c r="S125" s="185">
        <f t="shared" si="42"/>
        <v>1797</v>
      </c>
      <c r="T125" s="81">
        <f t="shared" si="42"/>
        <v>91</v>
      </c>
      <c r="U125" s="81">
        <f t="shared" si="42"/>
        <v>1137</v>
      </c>
      <c r="V125" s="81">
        <f t="shared" si="42"/>
        <v>881</v>
      </c>
      <c r="W125" s="81">
        <f t="shared" si="42"/>
        <v>208</v>
      </c>
      <c r="X125" s="81">
        <f t="shared" si="42"/>
        <v>2</v>
      </c>
      <c r="Y125" s="81">
        <f t="shared" si="42"/>
        <v>0</v>
      </c>
      <c r="Z125" s="191">
        <f t="shared" si="42"/>
        <v>668</v>
      </c>
      <c r="AA125" s="81">
        <f t="shared" si="42"/>
        <v>136</v>
      </c>
      <c r="AB125" s="81">
        <f t="shared" si="42"/>
        <v>540</v>
      </c>
      <c r="AC125" s="81">
        <f t="shared" si="42"/>
        <v>59</v>
      </c>
      <c r="AD125" s="81">
        <f t="shared" si="42"/>
        <v>38</v>
      </c>
      <c r="AE125" s="81">
        <f t="shared" si="42"/>
        <v>75</v>
      </c>
      <c r="AF125" s="81">
        <f t="shared" si="42"/>
        <v>2</v>
      </c>
      <c r="AG125" s="191">
        <f t="shared" si="42"/>
        <v>175</v>
      </c>
      <c r="AH125" s="81">
        <f t="shared" si="42"/>
        <v>21</v>
      </c>
      <c r="AI125" s="81">
        <f t="shared" si="42"/>
        <v>163</v>
      </c>
      <c r="AJ125" s="81">
        <f t="shared" si="42"/>
        <v>30</v>
      </c>
      <c r="AK125" s="81">
        <f t="shared" si="42"/>
        <v>0</v>
      </c>
      <c r="AL125" s="81">
        <f t="shared" si="42"/>
        <v>0</v>
      </c>
      <c r="AM125" s="81">
        <f t="shared" si="42"/>
        <v>0</v>
      </c>
      <c r="AN125" s="197">
        <f>(M125+N125)/K125</f>
        <v>0.40303030303030302</v>
      </c>
      <c r="AO125" s="198">
        <f>N125/K125</f>
        <v>8.1060606060606055E-2</v>
      </c>
      <c r="AP125" s="84"/>
      <c r="AQ125" s="87"/>
      <c r="AR125" s="85"/>
      <c r="AS125" s="85"/>
      <c r="AT125" s="172"/>
      <c r="AU125" s="172"/>
      <c r="AV125" s="173">
        <f>SUM(AV6:AV123)</f>
        <v>79.178417370000005</v>
      </c>
      <c r="AW125" s="173">
        <f>SUM(AW6:AW123)</f>
        <v>45.236183290000007</v>
      </c>
      <c r="AX125" s="173">
        <f>SUM(AX6:AX123)</f>
        <v>46.839018029999991</v>
      </c>
      <c r="AY125" s="173">
        <f>SUM(AY6:AY123)</f>
        <v>44.873136050000006</v>
      </c>
      <c r="AZ125" s="173">
        <f>SUM(AZ6:AZ123)</f>
        <v>41.838015999999996</v>
      </c>
      <c r="BA125" s="173">
        <f>SUM(BA6:BA124)</f>
        <v>41.739383999999994</v>
      </c>
      <c r="BB125" s="173">
        <f>SUM(BB6:BB124)</f>
        <v>14.011360999999999</v>
      </c>
      <c r="BC125" s="173">
        <f>SUM(AV125:BB125)</f>
        <v>313.71551574</v>
      </c>
      <c r="BD125" s="173"/>
      <c r="BE125" s="174">
        <f>SUM(BE6:BE123)</f>
        <v>0</v>
      </c>
      <c r="BF125" s="174">
        <f>SUM(BF6:BF123)</f>
        <v>19.7</v>
      </c>
      <c r="BG125" s="174">
        <f>SUM(BG6:BG123)</f>
        <v>0.47320062999999996</v>
      </c>
      <c r="BH125" s="173">
        <f>SUM(BH6:BH123)</f>
        <v>333.88871636999988</v>
      </c>
      <c r="BI125" s="175"/>
      <c r="BJ125" s="176"/>
      <c r="BK125" s="90"/>
      <c r="BL125" s="90"/>
      <c r="BM125" s="90"/>
      <c r="BN125" s="90"/>
      <c r="BO125" s="90"/>
      <c r="BP125" s="90"/>
      <c r="BQ125" s="90"/>
      <c r="BR125" s="90"/>
      <c r="BS125" s="90"/>
      <c r="BT125" s="90"/>
      <c r="BU125" s="177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8"/>
      <c r="DD125" s="8"/>
      <c r="DE125" s="8"/>
      <c r="DF125" s="8"/>
      <c r="DG125" s="8"/>
      <c r="DH125" s="8"/>
      <c r="DI125" s="8"/>
      <c r="DJ125" s="8"/>
    </row>
    <row r="126" spans="1:114" ht="12.75" customHeight="1">
      <c r="A126" s="93"/>
      <c r="B126" s="94"/>
      <c r="C126" s="94"/>
      <c r="D126" s="94"/>
      <c r="E126" s="216" t="s">
        <v>511</v>
      </c>
      <c r="F126" s="216"/>
      <c r="G126" s="216"/>
      <c r="H126" s="216"/>
      <c r="I126" s="216"/>
      <c r="J126" s="216"/>
      <c r="K126" s="200">
        <f>K6+K7+K8+K22+K36+K37+K38+K39+K40+K41+K42+K43+K44+K45+K46+K47+K48+K49+K50+K51+K52+K53+K54+K74+K75+K76+K109+K110+K111+K112+K113+K122</f>
        <v>828</v>
      </c>
      <c r="L126" s="200">
        <f t="shared" ref="L126:AG126" si="43">L6+L7+L8+L22+L36+L37+L38+L39+L40+L41+L42+L43+L44+L45+L46+L47+L48+L49+L50+L51+L52+L53+L54+L74+L75+L76+L109+L110+L111+L112+L113+L122</f>
        <v>669</v>
      </c>
      <c r="M126" s="200">
        <f t="shared" si="43"/>
        <v>250</v>
      </c>
      <c r="N126" s="200">
        <f t="shared" si="43"/>
        <v>71</v>
      </c>
      <c r="O126" s="168"/>
      <c r="P126" s="200">
        <f t="shared" si="43"/>
        <v>2974</v>
      </c>
      <c r="Q126" s="200">
        <f t="shared" si="43"/>
        <v>1014</v>
      </c>
      <c r="R126" s="200">
        <f t="shared" si="43"/>
        <v>268</v>
      </c>
      <c r="S126" s="168"/>
      <c r="T126" s="200">
        <f t="shared" si="43"/>
        <v>32</v>
      </c>
      <c r="U126" s="200">
        <f t="shared" si="43"/>
        <v>359</v>
      </c>
      <c r="V126" s="200">
        <f t="shared" si="43"/>
        <v>219</v>
      </c>
      <c r="W126" s="200">
        <f t="shared" si="43"/>
        <v>57</v>
      </c>
      <c r="X126" s="200">
        <f t="shared" si="43"/>
        <v>2</v>
      </c>
      <c r="Y126" s="200">
        <f t="shared" si="43"/>
        <v>0</v>
      </c>
      <c r="Z126" s="168"/>
      <c r="AA126" s="200">
        <f t="shared" si="43"/>
        <v>59</v>
      </c>
      <c r="AB126" s="200">
        <f t="shared" si="43"/>
        <v>139</v>
      </c>
      <c r="AC126" s="200">
        <f t="shared" si="43"/>
        <v>14</v>
      </c>
      <c r="AD126" s="200">
        <f t="shared" si="43"/>
        <v>10</v>
      </c>
      <c r="AE126" s="200">
        <f t="shared" si="43"/>
        <v>28</v>
      </c>
      <c r="AF126" s="200">
        <f t="shared" si="43"/>
        <v>0</v>
      </c>
      <c r="AG126" s="168"/>
      <c r="AH126" s="190"/>
      <c r="AI126" s="8"/>
      <c r="AJ126" s="8"/>
      <c r="AK126" s="8"/>
      <c r="AL126" s="8"/>
      <c r="AM126" s="190"/>
      <c r="AN126" s="168"/>
      <c r="AO126" s="168"/>
      <c r="AP126" s="196"/>
      <c r="AQ126" s="96"/>
      <c r="AR126" s="98"/>
      <c r="AS126" s="98"/>
      <c r="AT126" s="164"/>
      <c r="AU126" s="164"/>
      <c r="AV126" s="167"/>
      <c r="AW126" s="165"/>
      <c r="AX126" s="165"/>
      <c r="AY126" s="165"/>
      <c r="AZ126" s="165"/>
      <c r="BA126" s="168"/>
      <c r="BB126" s="165"/>
      <c r="BC126" s="165"/>
      <c r="BD126" s="165"/>
      <c r="BE126" s="164"/>
      <c r="BF126" s="164"/>
      <c r="BG126" s="171"/>
      <c r="BH126" s="1"/>
      <c r="BI126" s="93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</row>
    <row r="127" spans="1:114" ht="12.75" customHeight="1">
      <c r="A127" s="93"/>
      <c r="B127" s="94"/>
      <c r="C127" s="94"/>
      <c r="D127" s="94"/>
      <c r="E127" s="95"/>
      <c r="F127" s="93"/>
      <c r="G127" s="95"/>
      <c r="H127" s="95"/>
      <c r="I127" s="96"/>
      <c r="J127" s="96"/>
      <c r="K127" s="186"/>
      <c r="M127" s="160"/>
      <c r="O127" s="192"/>
      <c r="P127" s="8"/>
      <c r="Q127" s="8"/>
      <c r="R127" s="8"/>
      <c r="S127" s="193"/>
      <c r="T127" s="8"/>
      <c r="U127" s="8"/>
      <c r="V127" s="8"/>
      <c r="W127" s="8"/>
      <c r="X127" s="8"/>
      <c r="Y127" s="8"/>
      <c r="Z127" s="193"/>
      <c r="AA127" s="8"/>
      <c r="AB127" s="8"/>
      <c r="AC127" s="8"/>
      <c r="AD127" s="8"/>
      <c r="AE127" s="8"/>
      <c r="AF127" s="8"/>
      <c r="AG127" s="193"/>
      <c r="AH127" s="8"/>
      <c r="AI127" s="8"/>
      <c r="AJ127" s="8"/>
      <c r="AK127" s="8"/>
      <c r="AL127" s="8"/>
      <c r="AM127" s="8"/>
      <c r="AN127" s="199"/>
      <c r="AO127" s="196"/>
      <c r="AP127" s="97"/>
      <c r="AQ127" s="96"/>
      <c r="AR127" s="98"/>
      <c r="AS127" s="98"/>
      <c r="AT127" s="164"/>
      <c r="AU127" s="164"/>
      <c r="AV127" s="168"/>
      <c r="AW127" s="165"/>
      <c r="AX127" s="166"/>
      <c r="AY127" s="166"/>
      <c r="AZ127" s="166"/>
      <c r="BA127" s="167"/>
      <c r="BB127" s="167"/>
      <c r="BC127" s="167"/>
      <c r="BD127" s="165"/>
      <c r="BE127" s="169"/>
      <c r="BF127" s="169"/>
      <c r="BG127" s="98"/>
      <c r="BH127" s="93"/>
      <c r="BI127" s="93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</row>
    <row r="128" spans="1:114" ht="12.75" customHeight="1">
      <c r="A128" s="93"/>
      <c r="B128" s="94"/>
      <c r="C128" s="94"/>
      <c r="D128" s="94"/>
      <c r="E128" s="95"/>
      <c r="F128" s="93"/>
      <c r="G128" s="95"/>
      <c r="H128" s="95"/>
      <c r="I128" s="96"/>
      <c r="J128" s="162"/>
      <c r="K128" s="159"/>
      <c r="M128" s="203"/>
      <c r="N128" s="9"/>
      <c r="O128" s="161"/>
      <c r="P128" s="8"/>
      <c r="Q128" s="8"/>
      <c r="R128" s="8"/>
      <c r="S128" s="15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2"/>
      <c r="AO128" s="97"/>
      <c r="AP128" s="97"/>
      <c r="AQ128" s="96"/>
      <c r="AR128" s="98"/>
      <c r="AS128" s="98"/>
      <c r="AT128" s="164"/>
      <c r="AU128" s="164"/>
      <c r="AV128" s="168"/>
      <c r="AW128" s="165"/>
      <c r="AX128" s="165"/>
      <c r="AY128" s="165"/>
      <c r="AZ128" s="165"/>
      <c r="BA128" s="165"/>
      <c r="BB128" s="165"/>
      <c r="BC128" s="165"/>
      <c r="BD128" s="165"/>
      <c r="BE128" s="164"/>
      <c r="BF128" s="164"/>
      <c r="BG128" s="98"/>
      <c r="BH128" s="93"/>
      <c r="BI128" s="93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</row>
    <row r="129" spans="1:114" ht="12.75" customHeight="1">
      <c r="A129" s="93"/>
      <c r="B129" s="94"/>
      <c r="C129" s="94"/>
      <c r="D129" s="94"/>
      <c r="E129" s="95"/>
      <c r="F129" s="93"/>
      <c r="G129" s="95"/>
      <c r="H129" s="95"/>
      <c r="I129" s="96"/>
      <c r="J129" s="96"/>
      <c r="K129" s="205"/>
      <c r="M129" s="206"/>
      <c r="N129" s="163"/>
      <c r="O129" s="207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162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2"/>
      <c r="AO129" s="97"/>
      <c r="AP129" s="97"/>
      <c r="AQ129" s="96"/>
      <c r="AR129" s="94"/>
      <c r="AS129" s="94"/>
      <c r="AT129" s="164"/>
      <c r="AU129" s="164"/>
      <c r="AV129" s="165"/>
      <c r="AW129" s="165"/>
      <c r="AX129" s="165"/>
      <c r="AY129" s="165"/>
      <c r="AZ129" s="165"/>
      <c r="BA129" s="165"/>
      <c r="BB129" s="165"/>
      <c r="BC129" s="165"/>
      <c r="BD129" s="165"/>
      <c r="BE129" s="164"/>
      <c r="BF129" s="164"/>
      <c r="BG129" s="98"/>
      <c r="BH129" s="93"/>
      <c r="BI129" s="93"/>
      <c r="BJ129" s="2"/>
      <c r="BK129" s="98"/>
      <c r="BL129" s="98"/>
      <c r="BM129" s="98"/>
      <c r="BN129" s="98"/>
      <c r="BO129" s="98"/>
      <c r="BP129" s="98"/>
      <c r="BQ129" s="98"/>
      <c r="BR129" s="98"/>
      <c r="BS129" s="98"/>
      <c r="BT129" s="98"/>
      <c r="BU129" s="98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</row>
    <row r="130" spans="1:114" ht="15" customHeight="1">
      <c r="C130" s="94"/>
      <c r="BJ130" s="2"/>
    </row>
    <row r="131" spans="1:114" ht="15" customHeight="1">
      <c r="C131" s="94"/>
    </row>
    <row r="132" spans="1:114" ht="15" customHeight="1">
      <c r="C132" s="94"/>
    </row>
    <row r="133" spans="1:114" ht="15" customHeight="1">
      <c r="C133" s="94"/>
    </row>
  </sheetData>
  <sheetProtection algorithmName="SHA-512" hashValue="6/ffwYi9allAcFmb0DXC/nMyrOBGgDZ2tnz28xY5YEm8CpPmdspSrfp55rZ0RoqNAApMH/m8Rgyqf6MSC1BHFg==" saltValue="Us6tZWaCO3D/2kcsz3s0Tw==" spinCount="100000" sheet="1" objects="1" scenarios="1"/>
  <autoFilter ref="A5:BV125" xr:uid="{068E5A19-5296-42D9-AE70-EF99580E9BE9}">
    <filterColumn colId="3">
      <filters>
        <filter val="Dunfermline &amp; Coast"/>
      </filters>
    </filterColumn>
  </autoFilter>
  <mergeCells count="1">
    <mergeCell ref="E126:J126"/>
  </mergeCells>
  <dataValidations count="1">
    <dataValidation type="list" allowBlank="1" showErrorMessage="1" sqref="F6:F123" xr:uid="{AD505726-062A-4A9D-86F4-FD0645C7EC74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xr:uid="{583FBA03-BEAE-4382-AA11-EE07BF3E0427}">
          <x14:formula1>
            <xm:f>Codes!$C$39:$C$43</xm:f>
          </x14:formula1>
          <xm:sqref>E6:E123</xm:sqref>
        </x14:dataValidation>
        <x14:dataValidation type="list" allowBlank="1" xr:uid="{E1415F97-3D72-4F7D-A532-F6912C886F1E}">
          <x14:formula1>
            <xm:f>Codes!$B$6:$B$8</xm:f>
          </x14:formula1>
          <xm:sqref>BJ6:BJ123</xm:sqref>
        </x14:dataValidation>
        <x14:dataValidation type="list" allowBlank="1" xr:uid="{F44064CE-BB03-4C26-A7EF-818D60AC75ED}">
          <x14:formula1>
            <xm:f>Codes!$A$75:$A$80</xm:f>
          </x14:formula1>
          <xm:sqref>AO6:AP123</xm:sqref>
        </x14:dataValidation>
        <x14:dataValidation type="list" allowBlank="1" xr:uid="{3DB0EDEC-9F61-4AA8-9A91-4A2B55D39400}">
          <x14:formula1>
            <xm:f>Codes!$A$24:$A$31</xm:f>
          </x14:formula1>
          <xm:sqref>G6:H8 G119:H121 G123:H123 G56:H117 G11:H37 G39:H52</xm:sqref>
        </x14:dataValidation>
        <x14:dataValidation type="list" allowBlank="1" xr:uid="{386E56F6-A194-4DBB-A8A7-11E48FE88C71}">
          <x14:formula1>
            <xm:f>Codes!$A$56:$A$72</xm:f>
          </x14:formula1>
          <xm:sqref>AR6:AR42 I6:I42 AT6:AT123 I44:I123 AR44:AR123</xm:sqref>
        </x14:dataValidation>
        <x14:dataValidation type="list" allowBlank="1" xr:uid="{7AFA5F8D-44FC-4830-83EC-BE84B5AD585D}">
          <x14:formula1>
            <xm:f>Codes!$A$56:$A$64</xm:f>
          </x14:formula1>
          <xm:sqref>I43:I44</xm:sqref>
        </x14:dataValidation>
        <x14:dataValidation type="list" allowBlank="1" xr:uid="{52288637-A00A-4CA8-A0BF-E18537653CBE}">
          <x14:formula1>
            <xm:f>Codes!$A$88:$A$91</xm:f>
          </x14:formula1>
          <xm:sqref>AQ6:AQ8 AQ54 AQ119:AQ121 AQ123 AQ47:AQ52 AQ56:AQ117 AQ11:AQ37 AQ39:AQ44</xm:sqref>
        </x14:dataValidation>
        <x14:dataValidation type="list" allowBlank="1" xr:uid="{A31E4DE1-881F-460A-B5B0-E305D0C96EB8}">
          <x14:formula1>
            <xm:f>Codes!$A$56:$A$65</xm:f>
          </x14:formula1>
          <xm:sqref>AR43:AR44</xm:sqref>
        </x14:dataValidation>
        <x14:dataValidation type="list" allowBlank="1" xr:uid="{8F5BA3A9-0C36-4A19-A923-5C815FF8D97D}">
          <x14:formula1>
            <xm:f>Codes!$A$39:$A$49</xm:f>
          </x14:formula1>
          <xm:sqref>D6:D8 D119:D123 D56:D58 D60:D117 D11:D54</xm:sqref>
        </x14:dataValidation>
        <x14:dataValidation type="list" allowBlank="1" showErrorMessage="1" xr:uid="{19CFD823-CD84-4AEA-94FF-38AE71B66FA8}">
          <x14:formula1>
            <xm:f>'SHIP WD'!#REF!</xm:f>
          </x14:formula1>
          <xm:sqref>AO124:AU124 D124:D125 H124:J125 AQ125:AU125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53FC9-2089-469A-8BD4-E80F86510978}">
  <sheetPr filterMode="1"/>
  <dimension ref="A1:DJ133"/>
  <sheetViews>
    <sheetView workbookViewId="0">
      <selection activeCell="E126" sqref="E126:J126"/>
    </sheetView>
  </sheetViews>
  <sheetFormatPr defaultColWidth="14.42578125" defaultRowHeight="15" customHeight="1" outlineLevelCol="1"/>
  <cols>
    <col min="1" max="1" width="10.5703125" customWidth="1"/>
    <col min="2" max="2" width="45.42578125" customWidth="1"/>
    <col min="3" max="3" width="18" customWidth="1"/>
    <col min="4" max="4" width="23" customWidth="1"/>
    <col min="5" max="5" width="14.140625" customWidth="1"/>
    <col min="6" max="6" width="9.85546875" customWidth="1"/>
    <col min="7" max="8" width="9.42578125" customWidth="1"/>
    <col min="9" max="10" width="10.85546875" customWidth="1"/>
    <col min="11" max="11" width="7.28515625" customWidth="1"/>
    <col min="12" max="14" width="7.28515625" hidden="1" customWidth="1" outlineLevel="1"/>
    <col min="15" max="15" width="8.42578125" customWidth="1" collapsed="1"/>
    <col min="16" max="18" width="7.28515625" hidden="1" customWidth="1" outlineLevel="1"/>
    <col min="19" max="19" width="7.28515625" customWidth="1" collapsed="1"/>
    <col min="20" max="25" width="7.28515625" hidden="1" customWidth="1" outlineLevel="1"/>
    <col min="26" max="26" width="7.28515625" customWidth="1" collapsed="1"/>
    <col min="27" max="32" width="7.28515625" hidden="1" customWidth="1" outlineLevel="1"/>
    <col min="33" max="33" width="7.28515625" customWidth="1" collapsed="1"/>
    <col min="34" max="39" width="5" hidden="1" customWidth="1" outlineLevel="1"/>
    <col min="40" max="40" width="5.85546875" customWidth="1" collapsed="1"/>
    <col min="41" max="41" width="6.7109375" customWidth="1"/>
    <col min="42" max="42" width="9" customWidth="1"/>
    <col min="43" max="43" width="7.85546875" customWidth="1"/>
    <col min="44" max="45" width="10.85546875" customWidth="1"/>
    <col min="46" max="46" width="12.28515625" customWidth="1"/>
    <col min="47" max="47" width="12.5703125" customWidth="1"/>
    <col min="48" max="48" width="9.42578125" customWidth="1" outlineLevel="1"/>
    <col min="49" max="51" width="9.28515625" customWidth="1" outlineLevel="1"/>
    <col min="52" max="54" width="9.5703125" customWidth="1"/>
    <col min="55" max="55" width="15.85546875" customWidth="1"/>
    <col min="56" max="56" width="9.5703125" customWidth="1"/>
    <col min="57" max="58" width="9.140625" customWidth="1"/>
    <col min="59" max="59" width="8" customWidth="1"/>
    <col min="60" max="61" width="11" customWidth="1"/>
    <col min="62" max="62" width="11.42578125" customWidth="1"/>
    <col min="63" max="72" width="6" hidden="1" customWidth="1" outlineLevel="1"/>
    <col min="73" max="73" width="22.85546875" customWidth="1" collapsed="1"/>
    <col min="74" max="74" width="1.42578125" customWidth="1"/>
    <col min="75" max="114" width="9.140625" customWidth="1"/>
  </cols>
  <sheetData>
    <row r="1" spans="1:114" ht="32.25" customHeight="1">
      <c r="A1" s="3"/>
      <c r="B1" s="129"/>
      <c r="C1" s="130"/>
      <c r="D1" s="4"/>
      <c r="E1" s="131"/>
      <c r="F1" s="3"/>
      <c r="G1" s="131"/>
      <c r="H1" s="131"/>
      <c r="I1" s="131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132"/>
      <c r="AA1" s="5"/>
      <c r="AB1" s="5"/>
      <c r="AC1" s="5"/>
      <c r="AD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2"/>
      <c r="AU1" s="2"/>
      <c r="AV1" s="6"/>
      <c r="AW1" s="7"/>
      <c r="AX1" s="8"/>
      <c r="AY1" s="8"/>
      <c r="AZ1" s="8"/>
      <c r="BA1" s="8"/>
      <c r="BB1" s="8"/>
      <c r="BD1" s="9"/>
      <c r="BE1" s="9"/>
      <c r="BF1" s="9"/>
      <c r="BG1" s="133"/>
      <c r="BH1" s="104"/>
      <c r="BI1" s="105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</row>
    <row r="2" spans="1:114" ht="19.5" customHeight="1">
      <c r="A2" s="10" t="s">
        <v>0</v>
      </c>
      <c r="B2" s="5"/>
      <c r="C2" s="5"/>
      <c r="D2" s="5"/>
      <c r="E2" s="5"/>
      <c r="F2" s="10"/>
      <c r="G2" s="5"/>
      <c r="H2" s="11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12"/>
      <c r="AA2" s="5"/>
      <c r="AB2" s="5"/>
      <c r="AC2" s="5"/>
      <c r="AD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2"/>
      <c r="AU2" s="2"/>
      <c r="AV2" s="7"/>
      <c r="AW2" s="7"/>
      <c r="AX2" s="8"/>
      <c r="AY2" s="13"/>
      <c r="AZ2" s="14"/>
      <c r="BA2" s="14"/>
      <c r="BB2" s="14"/>
      <c r="BD2" s="9"/>
      <c r="BE2" s="9"/>
      <c r="BF2" s="9"/>
      <c r="BG2" s="104"/>
      <c r="BH2" s="104"/>
      <c r="BI2" s="133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</row>
    <row r="3" spans="1:114" ht="3.75" customHeight="1">
      <c r="A3" s="3"/>
      <c r="B3" s="5"/>
      <c r="C3" s="5"/>
      <c r="D3" s="5"/>
      <c r="E3" s="5"/>
      <c r="F3" s="3"/>
      <c r="G3" s="5"/>
      <c r="H3" s="11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2"/>
      <c r="AU3" s="2"/>
      <c r="AV3" s="7"/>
      <c r="AW3" s="7"/>
      <c r="AX3" s="7"/>
      <c r="AY3" s="7"/>
      <c r="AZ3" s="7"/>
      <c r="BA3" s="7"/>
      <c r="BB3" s="7"/>
      <c r="BC3" s="7"/>
      <c r="BD3" s="2"/>
      <c r="BE3" s="2"/>
      <c r="BF3" s="2"/>
      <c r="BG3" s="2"/>
      <c r="BH3" s="15"/>
      <c r="BI3" s="3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</row>
    <row r="4" spans="1:114" ht="3.75" customHeight="1">
      <c r="A4" s="3"/>
      <c r="B4" s="2"/>
      <c r="C4" s="2"/>
      <c r="D4" s="16"/>
      <c r="E4" s="9"/>
      <c r="F4" s="3"/>
      <c r="G4" s="9"/>
      <c r="H4" s="9"/>
      <c r="I4" s="8"/>
      <c r="J4" s="8"/>
      <c r="K4" s="9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5"/>
      <c r="AO4" s="2"/>
      <c r="AP4" s="2"/>
      <c r="AQ4" s="2"/>
      <c r="AR4" s="2"/>
      <c r="AS4" s="2"/>
      <c r="AT4" s="2"/>
      <c r="AU4" s="2"/>
      <c r="AV4" s="7"/>
      <c r="AW4" s="7"/>
      <c r="AX4" s="7"/>
      <c r="AY4" s="7"/>
      <c r="AZ4" s="7"/>
      <c r="BA4" s="7"/>
      <c r="BB4" s="7"/>
      <c r="BC4" s="7"/>
      <c r="BD4" s="2"/>
      <c r="BE4" s="2"/>
      <c r="BF4" s="2"/>
      <c r="BG4" s="2"/>
      <c r="BH4" s="15"/>
      <c r="BI4" s="15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</row>
    <row r="5" spans="1:114" ht="128.25" customHeight="1">
      <c r="A5" s="19" t="s">
        <v>1</v>
      </c>
      <c r="B5" s="20" t="s">
        <v>2</v>
      </c>
      <c r="C5" s="20" t="s">
        <v>3</v>
      </c>
      <c r="D5" s="21" t="s">
        <v>4</v>
      </c>
      <c r="E5" s="21" t="s">
        <v>5</v>
      </c>
      <c r="F5" s="19" t="s">
        <v>6</v>
      </c>
      <c r="G5" s="19" t="s">
        <v>7</v>
      </c>
      <c r="H5" s="19" t="s">
        <v>8</v>
      </c>
      <c r="I5" s="17" t="s">
        <v>9</v>
      </c>
      <c r="J5" s="17" t="s">
        <v>10</v>
      </c>
      <c r="K5" s="17" t="s">
        <v>11</v>
      </c>
      <c r="L5" s="22" t="s">
        <v>12</v>
      </c>
      <c r="M5" s="22" t="s">
        <v>13</v>
      </c>
      <c r="N5" s="22" t="s">
        <v>14</v>
      </c>
      <c r="O5" s="17" t="s">
        <v>15</v>
      </c>
      <c r="P5" s="22" t="s">
        <v>16</v>
      </c>
      <c r="Q5" s="22" t="s">
        <v>17</v>
      </c>
      <c r="R5" s="22" t="s">
        <v>18</v>
      </c>
      <c r="S5" s="17" t="s">
        <v>19</v>
      </c>
      <c r="T5" s="22" t="s">
        <v>20</v>
      </c>
      <c r="U5" s="22" t="s">
        <v>21</v>
      </c>
      <c r="V5" s="22" t="s">
        <v>22</v>
      </c>
      <c r="W5" s="22" t="s">
        <v>23</v>
      </c>
      <c r="X5" s="22" t="s">
        <v>24</v>
      </c>
      <c r="Y5" s="22" t="s">
        <v>25</v>
      </c>
      <c r="Z5" s="17" t="s">
        <v>26</v>
      </c>
      <c r="AA5" s="22" t="s">
        <v>27</v>
      </c>
      <c r="AB5" s="22" t="s">
        <v>28</v>
      </c>
      <c r="AC5" s="22" t="s">
        <v>29</v>
      </c>
      <c r="AD5" s="22" t="s">
        <v>30</v>
      </c>
      <c r="AE5" s="22" t="s">
        <v>31</v>
      </c>
      <c r="AF5" s="22" t="s">
        <v>32</v>
      </c>
      <c r="AG5" s="17" t="s">
        <v>33</v>
      </c>
      <c r="AH5" s="22" t="s">
        <v>34</v>
      </c>
      <c r="AI5" s="22" t="s">
        <v>35</v>
      </c>
      <c r="AJ5" s="22" t="s">
        <v>36</v>
      </c>
      <c r="AK5" s="22" t="s">
        <v>37</v>
      </c>
      <c r="AL5" s="22" t="s">
        <v>38</v>
      </c>
      <c r="AM5" s="22" t="s">
        <v>39</v>
      </c>
      <c r="AN5" s="17" t="s">
        <v>40</v>
      </c>
      <c r="AO5" s="17" t="s">
        <v>41</v>
      </c>
      <c r="AP5" s="17" t="s">
        <v>42</v>
      </c>
      <c r="AQ5" s="17" t="s">
        <v>43</v>
      </c>
      <c r="AR5" s="17" t="s">
        <v>44</v>
      </c>
      <c r="AS5" s="17" t="s">
        <v>45</v>
      </c>
      <c r="AT5" s="17" t="s">
        <v>46</v>
      </c>
      <c r="AU5" s="17" t="s">
        <v>47</v>
      </c>
      <c r="AV5" s="23" t="s">
        <v>48</v>
      </c>
      <c r="AW5" s="23" t="s">
        <v>49</v>
      </c>
      <c r="AX5" s="23" t="s">
        <v>50</v>
      </c>
      <c r="AY5" s="23" t="s">
        <v>51</v>
      </c>
      <c r="AZ5" s="23" t="s">
        <v>52</v>
      </c>
      <c r="BA5" s="23" t="s">
        <v>53</v>
      </c>
      <c r="BB5" s="23" t="s">
        <v>54</v>
      </c>
      <c r="BC5" s="23" t="s">
        <v>55</v>
      </c>
      <c r="BD5" s="17" t="s">
        <v>56</v>
      </c>
      <c r="BE5" s="23" t="s">
        <v>57</v>
      </c>
      <c r="BF5" s="23" t="s">
        <v>58</v>
      </c>
      <c r="BG5" s="23" t="s">
        <v>59</v>
      </c>
      <c r="BH5" s="23" t="s">
        <v>60</v>
      </c>
      <c r="BI5" s="23" t="s">
        <v>61</v>
      </c>
      <c r="BJ5" s="18" t="s">
        <v>62</v>
      </c>
      <c r="BK5" s="134" t="s">
        <v>63</v>
      </c>
      <c r="BL5" s="135" t="s">
        <v>64</v>
      </c>
      <c r="BM5" s="135" t="s">
        <v>65</v>
      </c>
      <c r="BN5" s="135" t="s">
        <v>66</v>
      </c>
      <c r="BO5" s="135" t="s">
        <v>67</v>
      </c>
      <c r="BP5" s="135" t="s">
        <v>68</v>
      </c>
      <c r="BQ5" s="135" t="s">
        <v>69</v>
      </c>
      <c r="BR5" s="135" t="s">
        <v>70</v>
      </c>
      <c r="BS5" s="135" t="s">
        <v>71</v>
      </c>
      <c r="BT5" s="135" t="s">
        <v>72</v>
      </c>
      <c r="BU5" s="18" t="s">
        <v>73</v>
      </c>
      <c r="BV5" s="9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</row>
    <row r="6" spans="1:114" ht="13.5" hidden="1" customHeight="1">
      <c r="A6" s="24" t="s">
        <v>74</v>
      </c>
      <c r="B6" s="27" t="s">
        <v>75</v>
      </c>
      <c r="C6" s="28" t="s">
        <v>76</v>
      </c>
      <c r="D6" s="29" t="s">
        <v>77</v>
      </c>
      <c r="E6" s="28" t="s">
        <v>78</v>
      </c>
      <c r="F6" s="24" t="s">
        <v>79</v>
      </c>
      <c r="G6" s="27" t="s">
        <v>80</v>
      </c>
      <c r="H6" s="27" t="s">
        <v>81</v>
      </c>
      <c r="I6" s="30" t="s">
        <v>82</v>
      </c>
      <c r="J6" s="28" t="s">
        <v>83</v>
      </c>
      <c r="K6" s="107">
        <v>11</v>
      </c>
      <c r="L6" s="33">
        <v>11</v>
      </c>
      <c r="M6" s="33">
        <v>0</v>
      </c>
      <c r="N6" s="33">
        <v>0</v>
      </c>
      <c r="O6" s="106">
        <f t="shared" ref="O6:O41" si="0">SUM(P6:R6)</f>
        <v>49</v>
      </c>
      <c r="P6" s="33">
        <v>49</v>
      </c>
      <c r="Q6" s="33">
        <v>0</v>
      </c>
      <c r="R6" s="33">
        <v>0</v>
      </c>
      <c r="S6" s="106">
        <f>SUM(T6:Y6)</f>
        <v>11</v>
      </c>
      <c r="T6" s="33">
        <v>0</v>
      </c>
      <c r="U6" s="33">
        <v>6</v>
      </c>
      <c r="V6" s="33">
        <v>5</v>
      </c>
      <c r="W6" s="33">
        <v>0</v>
      </c>
      <c r="X6" s="33">
        <v>0</v>
      </c>
      <c r="Y6" s="33">
        <v>0</v>
      </c>
      <c r="Z6" s="106">
        <f>SUM(AA6:AF6)</f>
        <v>0</v>
      </c>
      <c r="AA6" s="33">
        <v>0</v>
      </c>
      <c r="AB6" s="33">
        <v>0</v>
      </c>
      <c r="AC6" s="33">
        <v>0</v>
      </c>
      <c r="AD6" s="33">
        <v>0</v>
      </c>
      <c r="AE6" s="33">
        <v>0</v>
      </c>
      <c r="AF6" s="33">
        <v>0</v>
      </c>
      <c r="AG6" s="106">
        <f>SUM(AH6:AM6)</f>
        <v>0</v>
      </c>
      <c r="AH6" s="33">
        <v>0</v>
      </c>
      <c r="AI6" s="33">
        <v>0</v>
      </c>
      <c r="AJ6" s="33">
        <v>0</v>
      </c>
      <c r="AK6" s="33">
        <v>0</v>
      </c>
      <c r="AL6" s="33">
        <v>0</v>
      </c>
      <c r="AM6" s="33">
        <v>0</v>
      </c>
      <c r="AN6" s="120">
        <f>(M6+N6)/K6</f>
        <v>0</v>
      </c>
      <c r="AO6" s="120">
        <f>N6/K6</f>
        <v>0</v>
      </c>
      <c r="AP6" s="27" t="s">
        <v>84</v>
      </c>
      <c r="AQ6" s="27" t="s">
        <v>85</v>
      </c>
      <c r="AR6" s="30" t="s">
        <v>82</v>
      </c>
      <c r="AS6" s="28" t="s">
        <v>83</v>
      </c>
      <c r="AT6" s="35" t="s">
        <v>86</v>
      </c>
      <c r="AU6" s="28" t="s">
        <v>87</v>
      </c>
      <c r="AV6" s="36">
        <v>0</v>
      </c>
      <c r="AW6" s="43"/>
      <c r="AX6" s="43">
        <v>0.90200000000000002</v>
      </c>
      <c r="AY6" s="43"/>
      <c r="AZ6" s="36"/>
      <c r="BA6" s="36"/>
      <c r="BB6" s="36"/>
      <c r="BC6" s="123">
        <f t="shared" ref="BC6:BC69" si="1">SUM(AV6:BB6)</f>
        <v>0.90200000000000002</v>
      </c>
      <c r="BD6" s="36"/>
      <c r="BE6" s="44"/>
      <c r="BF6" s="44"/>
      <c r="BG6" s="44"/>
      <c r="BH6" s="124">
        <f t="shared" ref="BH6:BH69" si="2">BC6+BF6+BG6+BE6</f>
        <v>0.90200000000000002</v>
      </c>
      <c r="BI6" s="45">
        <f>BH6/K6</f>
        <v>8.2000000000000003E-2</v>
      </c>
      <c r="BJ6" s="39" t="s">
        <v>88</v>
      </c>
      <c r="BK6" s="136">
        <v>40</v>
      </c>
      <c r="BL6" s="137">
        <v>20</v>
      </c>
      <c r="BM6" s="137">
        <v>0</v>
      </c>
      <c r="BN6" s="137">
        <v>30</v>
      </c>
      <c r="BO6" s="137">
        <v>0</v>
      </c>
      <c r="BP6" s="137">
        <v>20</v>
      </c>
      <c r="BQ6" s="138">
        <f t="shared" ref="BQ6:BQ69" si="3">BK6+BL6</f>
        <v>60</v>
      </c>
      <c r="BR6" s="138">
        <f t="shared" ref="BR6:BR69" si="4">BM6+BN6</f>
        <v>30</v>
      </c>
      <c r="BS6" s="138">
        <f t="shared" ref="BS6:BS69" si="5">BO6+BP6</f>
        <v>20</v>
      </c>
      <c r="BT6" s="138">
        <f t="shared" ref="BT6:BT69" si="6">BQ6+BR6+BS6</f>
        <v>110</v>
      </c>
      <c r="BU6" s="27"/>
      <c r="BV6" s="9"/>
      <c r="BW6" s="46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</row>
    <row r="7" spans="1:114" ht="13.5" hidden="1" customHeight="1">
      <c r="A7" s="24" t="s">
        <v>89</v>
      </c>
      <c r="B7" s="27" t="s">
        <v>90</v>
      </c>
      <c r="C7" s="28" t="s">
        <v>76</v>
      </c>
      <c r="D7" s="29" t="s">
        <v>77</v>
      </c>
      <c r="E7" s="28" t="s">
        <v>78</v>
      </c>
      <c r="F7" s="24" t="s">
        <v>79</v>
      </c>
      <c r="G7" s="27" t="s">
        <v>91</v>
      </c>
      <c r="H7" s="27" t="s">
        <v>92</v>
      </c>
      <c r="I7" s="30" t="s">
        <v>86</v>
      </c>
      <c r="J7" s="28" t="s">
        <v>83</v>
      </c>
      <c r="K7" s="107">
        <v>35</v>
      </c>
      <c r="L7" s="33">
        <v>21</v>
      </c>
      <c r="M7" s="33">
        <v>12</v>
      </c>
      <c r="N7" s="33">
        <v>2</v>
      </c>
      <c r="O7" s="106">
        <f t="shared" si="0"/>
        <v>150</v>
      </c>
      <c r="P7" s="33">
        <v>88</v>
      </c>
      <c r="Q7" s="33">
        <v>54</v>
      </c>
      <c r="R7" s="33">
        <v>8</v>
      </c>
      <c r="S7" s="106">
        <f>SUM(T7:Y7)</f>
        <v>21</v>
      </c>
      <c r="T7" s="33">
        <v>0</v>
      </c>
      <c r="U7" s="33">
        <v>17</v>
      </c>
      <c r="V7" s="33">
        <v>4</v>
      </c>
      <c r="W7" s="33">
        <v>0</v>
      </c>
      <c r="X7" s="33">
        <v>0</v>
      </c>
      <c r="Y7" s="33">
        <v>0</v>
      </c>
      <c r="Z7" s="106">
        <f>SUM(AA7:AF7)</f>
        <v>12</v>
      </c>
      <c r="AA7" s="33">
        <v>0</v>
      </c>
      <c r="AB7" s="33">
        <v>10</v>
      </c>
      <c r="AC7" s="33">
        <v>0</v>
      </c>
      <c r="AD7" s="33">
        <v>0</v>
      </c>
      <c r="AE7" s="33">
        <v>2</v>
      </c>
      <c r="AF7" s="33">
        <v>0</v>
      </c>
      <c r="AG7" s="106">
        <f>SUM(AH7:AM7)</f>
        <v>2</v>
      </c>
      <c r="AH7" s="33">
        <v>0</v>
      </c>
      <c r="AI7" s="33">
        <v>2</v>
      </c>
      <c r="AJ7" s="33">
        <v>0</v>
      </c>
      <c r="AK7" s="33">
        <v>0</v>
      </c>
      <c r="AL7" s="33">
        <v>0</v>
      </c>
      <c r="AM7" s="33">
        <v>0</v>
      </c>
      <c r="AN7" s="120">
        <f>(M7+N7)/K7</f>
        <v>0.4</v>
      </c>
      <c r="AO7" s="120">
        <f>N7/K7</f>
        <v>5.7142857142857141E-2</v>
      </c>
      <c r="AP7" s="27" t="s">
        <v>93</v>
      </c>
      <c r="AQ7" s="27" t="s">
        <v>85</v>
      </c>
      <c r="AR7" s="30" t="s">
        <v>86</v>
      </c>
      <c r="AS7" s="28" t="s">
        <v>83</v>
      </c>
      <c r="AT7" s="35" t="s">
        <v>94</v>
      </c>
      <c r="AU7" s="28" t="s">
        <v>87</v>
      </c>
      <c r="AV7" s="36">
        <v>0</v>
      </c>
      <c r="AW7" s="43"/>
      <c r="AX7" s="43"/>
      <c r="AY7" s="36">
        <v>2.1509999999999998</v>
      </c>
      <c r="AZ7" s="36">
        <v>1.5</v>
      </c>
      <c r="BA7" s="127"/>
      <c r="BB7" s="36"/>
      <c r="BC7" s="123">
        <f t="shared" si="1"/>
        <v>3.6509999999999998</v>
      </c>
      <c r="BD7" s="36"/>
      <c r="BE7" s="44"/>
      <c r="BF7" s="44"/>
      <c r="BG7" s="44"/>
      <c r="BH7" s="124">
        <f t="shared" si="2"/>
        <v>3.6509999999999998</v>
      </c>
      <c r="BI7" s="45">
        <f>BH7/K7</f>
        <v>0.10431428571428571</v>
      </c>
      <c r="BJ7" s="39" t="s">
        <v>88</v>
      </c>
      <c r="BK7" s="136">
        <v>40</v>
      </c>
      <c r="BL7" s="137">
        <v>20</v>
      </c>
      <c r="BM7" s="137">
        <v>0</v>
      </c>
      <c r="BN7" s="137">
        <v>30</v>
      </c>
      <c r="BO7" s="137">
        <v>0</v>
      </c>
      <c r="BP7" s="137">
        <v>20</v>
      </c>
      <c r="BQ7" s="138">
        <f t="shared" si="3"/>
        <v>60</v>
      </c>
      <c r="BR7" s="138">
        <f t="shared" si="4"/>
        <v>30</v>
      </c>
      <c r="BS7" s="138">
        <f t="shared" si="5"/>
        <v>20</v>
      </c>
      <c r="BT7" s="138">
        <f t="shared" si="6"/>
        <v>110</v>
      </c>
      <c r="BU7" s="27"/>
      <c r="BV7" s="9"/>
      <c r="BW7" s="46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</row>
    <row r="8" spans="1:114" ht="13.5" hidden="1" customHeight="1">
      <c r="A8" s="54" t="s">
        <v>95</v>
      </c>
      <c r="B8" s="27" t="s">
        <v>96</v>
      </c>
      <c r="C8" s="28" t="s">
        <v>76</v>
      </c>
      <c r="D8" s="29" t="s">
        <v>77</v>
      </c>
      <c r="E8" s="28" t="s">
        <v>78</v>
      </c>
      <c r="F8" s="26" t="s">
        <v>79</v>
      </c>
      <c r="G8" s="30" t="s">
        <v>91</v>
      </c>
      <c r="H8" s="27" t="s">
        <v>92</v>
      </c>
      <c r="I8" s="31" t="s">
        <v>97</v>
      </c>
      <c r="J8" s="28" t="s">
        <v>98</v>
      </c>
      <c r="K8" s="106">
        <v>21</v>
      </c>
      <c r="L8" s="33">
        <v>15</v>
      </c>
      <c r="M8" s="33">
        <v>6</v>
      </c>
      <c r="N8" s="33">
        <v>0</v>
      </c>
      <c r="O8" s="106">
        <f t="shared" si="0"/>
        <v>84</v>
      </c>
      <c r="P8" s="33">
        <v>60</v>
      </c>
      <c r="Q8" s="33">
        <v>24</v>
      </c>
      <c r="R8" s="33">
        <v>0</v>
      </c>
      <c r="S8" s="106">
        <f>SUM(T8:Y8)</f>
        <v>15</v>
      </c>
      <c r="T8" s="33">
        <v>0</v>
      </c>
      <c r="U8" s="33">
        <v>15</v>
      </c>
      <c r="V8" s="33">
        <v>0</v>
      </c>
      <c r="W8" s="33">
        <v>0</v>
      </c>
      <c r="X8" s="33">
        <v>0</v>
      </c>
      <c r="Y8" s="33">
        <v>0</v>
      </c>
      <c r="Z8" s="106">
        <f>SUM(AA8:AF8)</f>
        <v>6</v>
      </c>
      <c r="AA8" s="33">
        <v>0</v>
      </c>
      <c r="AB8" s="33">
        <v>6</v>
      </c>
      <c r="AC8" s="33">
        <v>0</v>
      </c>
      <c r="AD8" s="33">
        <v>0</v>
      </c>
      <c r="AE8" s="33">
        <v>0</v>
      </c>
      <c r="AF8" s="33">
        <v>0</v>
      </c>
      <c r="AG8" s="106">
        <f>SUM(AH8:AM8)</f>
        <v>0</v>
      </c>
      <c r="AH8" s="33">
        <v>0</v>
      </c>
      <c r="AI8" s="33">
        <v>0</v>
      </c>
      <c r="AJ8" s="33">
        <v>0</v>
      </c>
      <c r="AK8" s="33">
        <v>0</v>
      </c>
      <c r="AL8" s="33">
        <v>0</v>
      </c>
      <c r="AM8" s="33">
        <v>0</v>
      </c>
      <c r="AN8" s="120">
        <f>(M8+N8)/K8</f>
        <v>0.2857142857142857</v>
      </c>
      <c r="AO8" s="120">
        <f>N8/K8</f>
        <v>0</v>
      </c>
      <c r="AP8" s="27" t="s">
        <v>93</v>
      </c>
      <c r="AQ8" s="27" t="s">
        <v>85</v>
      </c>
      <c r="AR8" s="35" t="s">
        <v>97</v>
      </c>
      <c r="AS8" s="28" t="s">
        <v>99</v>
      </c>
      <c r="AT8" s="35" t="s">
        <v>100</v>
      </c>
      <c r="AU8" s="28" t="s">
        <v>101</v>
      </c>
      <c r="AV8" s="36">
        <v>1.1718718699999999</v>
      </c>
      <c r="AW8" s="36"/>
      <c r="AX8" s="36"/>
      <c r="AY8" s="36"/>
      <c r="AZ8" s="37"/>
      <c r="BA8" s="126"/>
      <c r="BB8" s="37"/>
      <c r="BC8" s="123">
        <f t="shared" si="1"/>
        <v>1.1718718699999999</v>
      </c>
      <c r="BD8" s="37"/>
      <c r="BE8" s="30"/>
      <c r="BF8" s="44">
        <v>1</v>
      </c>
      <c r="BG8" s="30"/>
      <c r="BH8" s="124">
        <f t="shared" si="2"/>
        <v>2.1718718699999999</v>
      </c>
      <c r="BI8" s="45">
        <f>BH8/K8</f>
        <v>0.10342247</v>
      </c>
      <c r="BJ8" s="39" t="s">
        <v>102</v>
      </c>
      <c r="BK8" s="136">
        <v>40</v>
      </c>
      <c r="BL8" s="137">
        <v>20</v>
      </c>
      <c r="BM8" s="137">
        <v>90</v>
      </c>
      <c r="BN8" s="137">
        <v>70</v>
      </c>
      <c r="BO8" s="137">
        <v>0</v>
      </c>
      <c r="BP8" s="137">
        <v>10</v>
      </c>
      <c r="BQ8" s="138">
        <f t="shared" si="3"/>
        <v>60</v>
      </c>
      <c r="BR8" s="138">
        <f t="shared" si="4"/>
        <v>160</v>
      </c>
      <c r="BS8" s="138">
        <f t="shared" si="5"/>
        <v>10</v>
      </c>
      <c r="BT8" s="138">
        <f t="shared" si="6"/>
        <v>230</v>
      </c>
      <c r="BU8" s="27"/>
      <c r="BV8" s="9"/>
      <c r="BW8" s="9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</row>
    <row r="9" spans="1:114" ht="13.5" hidden="1" customHeight="1">
      <c r="A9" s="24" t="s">
        <v>103</v>
      </c>
      <c r="B9" s="27" t="s">
        <v>104</v>
      </c>
      <c r="C9" s="28" t="s">
        <v>105</v>
      </c>
      <c r="D9" s="28" t="s">
        <v>106</v>
      </c>
      <c r="E9" s="28" t="s">
        <v>107</v>
      </c>
      <c r="F9" s="24" t="s">
        <v>108</v>
      </c>
      <c r="G9" s="28" t="s">
        <v>92</v>
      </c>
      <c r="H9" s="28" t="s">
        <v>92</v>
      </c>
      <c r="I9" s="35" t="s">
        <v>109</v>
      </c>
      <c r="J9" s="28" t="s">
        <v>87</v>
      </c>
      <c r="K9" s="106">
        <v>20</v>
      </c>
      <c r="L9" s="33">
        <v>14</v>
      </c>
      <c r="M9" s="33">
        <v>4</v>
      </c>
      <c r="N9" s="33">
        <v>2</v>
      </c>
      <c r="O9" s="106">
        <f t="shared" si="0"/>
        <v>45</v>
      </c>
      <c r="P9" s="33">
        <v>31</v>
      </c>
      <c r="Q9" s="33">
        <v>10</v>
      </c>
      <c r="R9" s="33">
        <v>4</v>
      </c>
      <c r="S9" s="106">
        <f>SUM(T9:Y9)</f>
        <v>14</v>
      </c>
      <c r="T9" s="33">
        <v>0</v>
      </c>
      <c r="U9" s="33">
        <v>6</v>
      </c>
      <c r="V9" s="33">
        <v>6</v>
      </c>
      <c r="W9" s="33">
        <v>2</v>
      </c>
      <c r="X9" s="33">
        <v>0</v>
      </c>
      <c r="Y9" s="33">
        <v>0</v>
      </c>
      <c r="Z9" s="106">
        <f>SUM(AA9:AF9)</f>
        <v>4</v>
      </c>
      <c r="AA9" s="33">
        <v>0</v>
      </c>
      <c r="AB9" s="33">
        <v>4</v>
      </c>
      <c r="AC9" s="33">
        <v>0</v>
      </c>
      <c r="AD9" s="33">
        <v>0</v>
      </c>
      <c r="AE9" s="33">
        <v>0</v>
      </c>
      <c r="AF9" s="33">
        <v>0</v>
      </c>
      <c r="AG9" s="106">
        <f>SUM(AH9:AM9)</f>
        <v>2</v>
      </c>
      <c r="AH9" s="33">
        <v>0</v>
      </c>
      <c r="AI9" s="33">
        <v>2</v>
      </c>
      <c r="AJ9" s="33">
        <v>0</v>
      </c>
      <c r="AK9" s="33">
        <v>0</v>
      </c>
      <c r="AL9" s="33">
        <v>0</v>
      </c>
      <c r="AM9" s="33">
        <v>0</v>
      </c>
      <c r="AN9" s="120">
        <f>(M9+N9)/K9</f>
        <v>0.3</v>
      </c>
      <c r="AO9" s="120">
        <f>N9/K9</f>
        <v>0.1</v>
      </c>
      <c r="AP9" s="27" t="s">
        <v>93</v>
      </c>
      <c r="AQ9" s="28" t="s">
        <v>85</v>
      </c>
      <c r="AR9" s="35" t="s">
        <v>109</v>
      </c>
      <c r="AS9" s="28" t="s">
        <v>87</v>
      </c>
      <c r="AT9" s="35" t="s">
        <v>94</v>
      </c>
      <c r="AU9" s="28" t="s">
        <v>110</v>
      </c>
      <c r="AV9" s="36">
        <v>0</v>
      </c>
      <c r="AW9" s="43"/>
      <c r="AX9" s="43"/>
      <c r="AY9" s="43"/>
      <c r="AZ9" s="43">
        <v>0.7</v>
      </c>
      <c r="BA9" s="43">
        <v>0.88705999999999996</v>
      </c>
      <c r="BB9" s="43"/>
      <c r="BC9" s="123">
        <f t="shared" si="1"/>
        <v>1.5870599999999999</v>
      </c>
      <c r="BD9" s="36" t="s">
        <v>111</v>
      </c>
      <c r="BE9" s="44"/>
      <c r="BF9" s="44">
        <v>0.5</v>
      </c>
      <c r="BG9" s="44"/>
      <c r="BH9" s="124">
        <f t="shared" si="2"/>
        <v>2.0870600000000001</v>
      </c>
      <c r="BI9" s="45">
        <f>BH9/K9</f>
        <v>0.104353</v>
      </c>
      <c r="BJ9" s="39" t="s">
        <v>102</v>
      </c>
      <c r="BK9" s="136">
        <v>30</v>
      </c>
      <c r="BL9" s="137">
        <v>35</v>
      </c>
      <c r="BM9" s="137">
        <v>50</v>
      </c>
      <c r="BN9" s="137">
        <v>30</v>
      </c>
      <c r="BO9" s="137">
        <v>20</v>
      </c>
      <c r="BP9" s="137">
        <v>20</v>
      </c>
      <c r="BQ9" s="138">
        <f t="shared" si="3"/>
        <v>65</v>
      </c>
      <c r="BR9" s="138">
        <f t="shared" si="4"/>
        <v>80</v>
      </c>
      <c r="BS9" s="138">
        <f t="shared" si="5"/>
        <v>40</v>
      </c>
      <c r="BT9" s="138">
        <f t="shared" si="6"/>
        <v>185</v>
      </c>
      <c r="BU9" s="27"/>
      <c r="BV9" s="9"/>
      <c r="BW9" s="46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</row>
    <row r="10" spans="1:114" ht="13.5" hidden="1" customHeight="1">
      <c r="A10" s="24" t="s">
        <v>112</v>
      </c>
      <c r="B10" s="27" t="s">
        <v>113</v>
      </c>
      <c r="C10" s="28" t="s">
        <v>105</v>
      </c>
      <c r="D10" s="47" t="s">
        <v>106</v>
      </c>
      <c r="E10" s="28" t="s">
        <v>107</v>
      </c>
      <c r="F10" s="26" t="s">
        <v>108</v>
      </c>
      <c r="G10" s="28" t="s">
        <v>92</v>
      </c>
      <c r="H10" s="28" t="s">
        <v>92</v>
      </c>
      <c r="I10" s="35" t="s">
        <v>100</v>
      </c>
      <c r="J10" s="47" t="s">
        <v>110</v>
      </c>
      <c r="K10" s="107">
        <v>15</v>
      </c>
      <c r="L10" s="33">
        <v>0</v>
      </c>
      <c r="M10" s="33">
        <v>15</v>
      </c>
      <c r="N10" s="33">
        <v>0</v>
      </c>
      <c r="O10" s="106">
        <f t="shared" si="0"/>
        <v>30</v>
      </c>
      <c r="P10" s="33">
        <v>0</v>
      </c>
      <c r="Q10" s="33">
        <v>30</v>
      </c>
      <c r="R10" s="33">
        <v>0</v>
      </c>
      <c r="S10" s="106">
        <f>SUM(T10:Y10)</f>
        <v>0</v>
      </c>
      <c r="T10" s="33">
        <v>0</v>
      </c>
      <c r="U10" s="33">
        <v>0</v>
      </c>
      <c r="V10" s="33">
        <v>0</v>
      </c>
      <c r="W10" s="33">
        <v>0</v>
      </c>
      <c r="X10" s="33">
        <v>0</v>
      </c>
      <c r="Y10" s="33">
        <v>0</v>
      </c>
      <c r="Z10" s="106">
        <f>SUM(AA10:AF10)</f>
        <v>15</v>
      </c>
      <c r="AA10" s="33">
        <v>15</v>
      </c>
      <c r="AB10" s="33">
        <v>0</v>
      </c>
      <c r="AC10" s="33">
        <v>0</v>
      </c>
      <c r="AD10" s="33">
        <v>0</v>
      </c>
      <c r="AE10" s="33">
        <v>0</v>
      </c>
      <c r="AF10" s="33">
        <v>0</v>
      </c>
      <c r="AG10" s="106">
        <f>SUM(AH10:AM10)</f>
        <v>0</v>
      </c>
      <c r="AH10" s="33">
        <v>0</v>
      </c>
      <c r="AI10" s="33">
        <v>0</v>
      </c>
      <c r="AJ10" s="33">
        <v>0</v>
      </c>
      <c r="AK10" s="33">
        <v>0</v>
      </c>
      <c r="AL10" s="33">
        <v>0</v>
      </c>
      <c r="AM10" s="33">
        <v>0</v>
      </c>
      <c r="AN10" s="120">
        <f>(M10+N10)/K10</f>
        <v>1</v>
      </c>
      <c r="AO10" s="120">
        <f>N10/K10</f>
        <v>0</v>
      </c>
      <c r="AP10" s="27" t="s">
        <v>93</v>
      </c>
      <c r="AQ10" s="28" t="s">
        <v>85</v>
      </c>
      <c r="AR10" s="35" t="s">
        <v>100</v>
      </c>
      <c r="AS10" s="47" t="s">
        <v>110</v>
      </c>
      <c r="AT10" s="35" t="s">
        <v>86</v>
      </c>
      <c r="AU10" s="47" t="s">
        <v>83</v>
      </c>
      <c r="AV10" s="36">
        <v>0</v>
      </c>
      <c r="AW10" s="36">
        <v>0.5</v>
      </c>
      <c r="AX10" s="36">
        <v>0.71529500000000001</v>
      </c>
      <c r="AZ10" s="43"/>
      <c r="BA10" s="37"/>
      <c r="BB10" s="37"/>
      <c r="BC10" s="123">
        <f t="shared" si="1"/>
        <v>1.215295</v>
      </c>
      <c r="BD10" s="36" t="s">
        <v>111</v>
      </c>
      <c r="BE10" s="44"/>
      <c r="BF10" s="44">
        <v>0.35</v>
      </c>
      <c r="BG10" s="44"/>
      <c r="BH10" s="124">
        <f t="shared" si="2"/>
        <v>1.5652949999999999</v>
      </c>
      <c r="BI10" s="45">
        <f>BH10/K10</f>
        <v>0.10435299999999999</v>
      </c>
      <c r="BJ10" s="39" t="s">
        <v>102</v>
      </c>
      <c r="BK10" s="136">
        <v>30</v>
      </c>
      <c r="BL10" s="137">
        <v>35</v>
      </c>
      <c r="BM10" s="137">
        <v>50</v>
      </c>
      <c r="BN10" s="137">
        <v>30</v>
      </c>
      <c r="BO10" s="137">
        <v>20</v>
      </c>
      <c r="BP10" s="137">
        <v>30</v>
      </c>
      <c r="BQ10" s="138">
        <f t="shared" si="3"/>
        <v>65</v>
      </c>
      <c r="BR10" s="138">
        <f t="shared" si="4"/>
        <v>80</v>
      </c>
      <c r="BS10" s="138">
        <f t="shared" si="5"/>
        <v>50</v>
      </c>
      <c r="BT10" s="138">
        <f t="shared" si="6"/>
        <v>195</v>
      </c>
      <c r="BU10" s="35"/>
      <c r="BV10" s="9"/>
      <c r="BW10" s="46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</row>
    <row r="11" spans="1:114" ht="13.5" hidden="1" customHeight="1">
      <c r="A11" s="24" t="s">
        <v>114</v>
      </c>
      <c r="B11" s="27" t="s">
        <v>115</v>
      </c>
      <c r="C11" s="28" t="s">
        <v>116</v>
      </c>
      <c r="D11" s="30" t="s">
        <v>117</v>
      </c>
      <c r="E11" s="28" t="s">
        <v>118</v>
      </c>
      <c r="F11" s="26" t="s">
        <v>108</v>
      </c>
      <c r="G11" s="27" t="s">
        <v>80</v>
      </c>
      <c r="H11" s="27" t="s">
        <v>80</v>
      </c>
      <c r="I11" s="31" t="s">
        <v>109</v>
      </c>
      <c r="J11" s="28" t="s">
        <v>119</v>
      </c>
      <c r="K11" s="108">
        <v>0</v>
      </c>
      <c r="L11" s="33">
        <v>19</v>
      </c>
      <c r="M11" s="33">
        <v>10</v>
      </c>
      <c r="N11" s="33">
        <v>1</v>
      </c>
      <c r="O11" s="106">
        <f t="shared" si="0"/>
        <v>122</v>
      </c>
      <c r="P11" s="33">
        <v>76</v>
      </c>
      <c r="Q11" s="33">
        <v>42</v>
      </c>
      <c r="R11" s="33">
        <v>4</v>
      </c>
      <c r="S11" s="106">
        <v>0</v>
      </c>
      <c r="T11" s="33">
        <v>0</v>
      </c>
      <c r="U11" s="33">
        <v>14</v>
      </c>
      <c r="V11" s="33">
        <v>5</v>
      </c>
      <c r="W11" s="33">
        <v>0</v>
      </c>
      <c r="X11" s="33">
        <v>0</v>
      </c>
      <c r="Y11" s="33">
        <v>0</v>
      </c>
      <c r="Z11" s="106">
        <v>0</v>
      </c>
      <c r="AA11" s="33">
        <v>0</v>
      </c>
      <c r="AB11" s="33">
        <v>9</v>
      </c>
      <c r="AC11" s="33">
        <v>0</v>
      </c>
      <c r="AD11" s="33">
        <v>1</v>
      </c>
      <c r="AE11" s="33">
        <v>0</v>
      </c>
      <c r="AF11" s="33">
        <v>0</v>
      </c>
      <c r="AG11" s="106">
        <v>0</v>
      </c>
      <c r="AH11" s="33">
        <v>0</v>
      </c>
      <c r="AI11" s="33">
        <v>1</v>
      </c>
      <c r="AJ11" s="33">
        <v>0</v>
      </c>
      <c r="AK11" s="33">
        <v>0</v>
      </c>
      <c r="AL11" s="33">
        <v>0</v>
      </c>
      <c r="AM11" s="33">
        <v>0</v>
      </c>
      <c r="AN11" s="120">
        <f>(M11+N11)/BV11</f>
        <v>0.36666666666666664</v>
      </c>
      <c r="AO11" s="120">
        <f>N11/BV11</f>
        <v>3.3333333333333333E-2</v>
      </c>
      <c r="AP11" s="27" t="s">
        <v>93</v>
      </c>
      <c r="AQ11" s="27" t="s">
        <v>85</v>
      </c>
      <c r="AR11" s="35" t="s">
        <v>109</v>
      </c>
      <c r="AS11" s="28" t="s">
        <v>119</v>
      </c>
      <c r="AT11" s="35" t="s">
        <v>120</v>
      </c>
      <c r="AU11" s="28" t="s">
        <v>121</v>
      </c>
      <c r="AV11" s="36">
        <v>0</v>
      </c>
      <c r="AW11" s="43"/>
      <c r="AX11" s="43"/>
      <c r="AY11" s="36"/>
      <c r="AZ11" s="43">
        <f>1.169+0.6</f>
        <v>1.7690000000000001</v>
      </c>
      <c r="BA11" s="36">
        <v>1.5609999999999999</v>
      </c>
      <c r="BB11" s="37"/>
      <c r="BC11" s="123">
        <f t="shared" si="1"/>
        <v>3.33</v>
      </c>
      <c r="BD11" s="24"/>
      <c r="BE11" s="24"/>
      <c r="BF11" s="24"/>
      <c r="BG11" s="24"/>
      <c r="BH11" s="124">
        <f t="shared" si="2"/>
        <v>3.33</v>
      </c>
      <c r="BI11" s="45">
        <f>BH11/BV11</f>
        <v>0.111</v>
      </c>
      <c r="BJ11" s="39" t="s">
        <v>122</v>
      </c>
      <c r="BK11" s="136">
        <v>20</v>
      </c>
      <c r="BL11" s="137">
        <v>30</v>
      </c>
      <c r="BM11" s="137">
        <v>0</v>
      </c>
      <c r="BN11" s="137">
        <v>30</v>
      </c>
      <c r="BO11" s="137">
        <v>0</v>
      </c>
      <c r="BP11" s="137">
        <v>10</v>
      </c>
      <c r="BQ11" s="138">
        <f t="shared" si="3"/>
        <v>50</v>
      </c>
      <c r="BR11" s="138">
        <f t="shared" si="4"/>
        <v>30</v>
      </c>
      <c r="BS11" s="138">
        <f t="shared" si="5"/>
        <v>10</v>
      </c>
      <c r="BT11" s="138">
        <f t="shared" si="6"/>
        <v>90</v>
      </c>
      <c r="BU11" s="27" t="s">
        <v>123</v>
      </c>
      <c r="BV11" s="202">
        <v>30</v>
      </c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</row>
    <row r="12" spans="1:114" ht="13.5" hidden="1" customHeight="1">
      <c r="A12" s="26" t="s">
        <v>124</v>
      </c>
      <c r="B12" s="29" t="s">
        <v>125</v>
      </c>
      <c r="C12" s="29" t="s">
        <v>126</v>
      </c>
      <c r="D12" s="29" t="s">
        <v>127</v>
      </c>
      <c r="E12" s="28" t="s">
        <v>78</v>
      </c>
      <c r="F12" s="26" t="s">
        <v>108</v>
      </c>
      <c r="G12" s="27" t="s">
        <v>80</v>
      </c>
      <c r="H12" s="27" t="s">
        <v>80</v>
      </c>
      <c r="I12" s="31" t="s">
        <v>94</v>
      </c>
      <c r="J12" s="47" t="s">
        <v>101</v>
      </c>
      <c r="K12" s="107">
        <v>0</v>
      </c>
      <c r="L12" s="33">
        <v>16</v>
      </c>
      <c r="M12" s="33">
        <v>18</v>
      </c>
      <c r="N12" s="33">
        <v>6</v>
      </c>
      <c r="O12" s="106">
        <f t="shared" si="0"/>
        <v>195</v>
      </c>
      <c r="P12" s="33">
        <v>79</v>
      </c>
      <c r="Q12" s="33">
        <v>89</v>
      </c>
      <c r="R12" s="33">
        <v>27</v>
      </c>
      <c r="S12" s="106">
        <v>0</v>
      </c>
      <c r="T12" s="33">
        <v>0</v>
      </c>
      <c r="U12" s="33">
        <v>6</v>
      </c>
      <c r="V12" s="33">
        <v>5</v>
      </c>
      <c r="W12" s="33">
        <v>5</v>
      </c>
      <c r="X12" s="33">
        <v>0</v>
      </c>
      <c r="Y12" s="33">
        <v>0</v>
      </c>
      <c r="Z12" s="106">
        <v>0</v>
      </c>
      <c r="AA12" s="33">
        <v>0</v>
      </c>
      <c r="AB12" s="33">
        <v>8</v>
      </c>
      <c r="AC12" s="33">
        <v>5</v>
      </c>
      <c r="AD12" s="33">
        <v>5</v>
      </c>
      <c r="AE12" s="33">
        <v>0</v>
      </c>
      <c r="AF12" s="33">
        <v>0</v>
      </c>
      <c r="AG12" s="106">
        <v>0</v>
      </c>
      <c r="AH12" s="33">
        <v>0</v>
      </c>
      <c r="AI12" s="33">
        <v>3</v>
      </c>
      <c r="AJ12" s="33">
        <v>3</v>
      </c>
      <c r="AK12" s="33">
        <v>0</v>
      </c>
      <c r="AL12" s="33">
        <v>0</v>
      </c>
      <c r="AM12" s="33">
        <v>0</v>
      </c>
      <c r="AN12" s="120">
        <f>(M12+N12)/BV12</f>
        <v>0.6</v>
      </c>
      <c r="AO12" s="120">
        <f>N12/BV12</f>
        <v>0.15</v>
      </c>
      <c r="AP12" s="27" t="s">
        <v>93</v>
      </c>
      <c r="AQ12" s="27" t="s">
        <v>85</v>
      </c>
      <c r="AR12" s="35" t="s">
        <v>94</v>
      </c>
      <c r="AS12" s="35" t="s">
        <v>101</v>
      </c>
      <c r="AT12" s="35" t="s">
        <v>128</v>
      </c>
      <c r="AU12" s="35" t="s">
        <v>119</v>
      </c>
      <c r="AV12" s="36">
        <v>0</v>
      </c>
      <c r="AW12" s="37"/>
      <c r="AX12" s="37"/>
      <c r="AY12" s="36"/>
      <c r="AZ12" s="36"/>
      <c r="BA12" s="36">
        <v>1.4179999999999999</v>
      </c>
      <c r="BB12" s="36">
        <v>2</v>
      </c>
      <c r="BC12" s="123">
        <f t="shared" si="1"/>
        <v>3.4180000000000001</v>
      </c>
      <c r="BD12" s="36"/>
      <c r="BE12" s="49"/>
      <c r="BF12" s="49"/>
      <c r="BG12" s="49"/>
      <c r="BH12" s="124">
        <f t="shared" si="2"/>
        <v>3.4180000000000001</v>
      </c>
      <c r="BI12" s="45">
        <f>BH12/BV12</f>
        <v>8.5449999999999998E-2</v>
      </c>
      <c r="BJ12" s="39" t="s">
        <v>122</v>
      </c>
      <c r="BK12" s="136">
        <v>40</v>
      </c>
      <c r="BL12" s="137">
        <v>10</v>
      </c>
      <c r="BM12" s="137">
        <v>0</v>
      </c>
      <c r="BN12" s="137">
        <v>10</v>
      </c>
      <c r="BO12" s="137">
        <v>0</v>
      </c>
      <c r="BP12" s="137">
        <v>10</v>
      </c>
      <c r="BQ12" s="138">
        <f t="shared" si="3"/>
        <v>50</v>
      </c>
      <c r="BR12" s="138">
        <f t="shared" si="4"/>
        <v>10</v>
      </c>
      <c r="BS12" s="138">
        <f t="shared" si="5"/>
        <v>10</v>
      </c>
      <c r="BT12" s="138">
        <f t="shared" si="6"/>
        <v>70</v>
      </c>
      <c r="BU12" s="27" t="s">
        <v>129</v>
      </c>
      <c r="BV12" s="202">
        <v>40</v>
      </c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</row>
    <row r="13" spans="1:114" ht="13.5" hidden="1" customHeight="1">
      <c r="A13" s="26" t="s">
        <v>130</v>
      </c>
      <c r="B13" s="50" t="s">
        <v>131</v>
      </c>
      <c r="C13" s="50" t="s">
        <v>132</v>
      </c>
      <c r="D13" s="29" t="s">
        <v>133</v>
      </c>
      <c r="E13" s="28" t="s">
        <v>78</v>
      </c>
      <c r="F13" s="26" t="s">
        <v>108</v>
      </c>
      <c r="G13" s="27" t="s">
        <v>91</v>
      </c>
      <c r="H13" s="27" t="s">
        <v>92</v>
      </c>
      <c r="I13" s="35" t="s">
        <v>94</v>
      </c>
      <c r="J13" s="30" t="s">
        <v>134</v>
      </c>
      <c r="K13" s="109">
        <v>0</v>
      </c>
      <c r="L13" s="33">
        <v>11</v>
      </c>
      <c r="M13" s="53">
        <v>3</v>
      </c>
      <c r="N13" s="53">
        <v>1</v>
      </c>
      <c r="O13" s="106">
        <f t="shared" si="0"/>
        <v>154</v>
      </c>
      <c r="P13" s="53">
        <v>80</v>
      </c>
      <c r="Q13" s="53">
        <v>70</v>
      </c>
      <c r="R13" s="33">
        <v>4</v>
      </c>
      <c r="S13" s="106">
        <v>0</v>
      </c>
      <c r="T13" s="33">
        <v>0</v>
      </c>
      <c r="U13" s="53">
        <v>5</v>
      </c>
      <c r="V13" s="53">
        <v>4</v>
      </c>
      <c r="W13" s="33">
        <v>2</v>
      </c>
      <c r="X13" s="33">
        <v>0</v>
      </c>
      <c r="Y13" s="33">
        <v>0</v>
      </c>
      <c r="Z13" s="106">
        <v>0</v>
      </c>
      <c r="AA13" s="33">
        <v>0</v>
      </c>
      <c r="AB13" s="53">
        <v>2</v>
      </c>
      <c r="AC13" s="33">
        <v>0</v>
      </c>
      <c r="AD13" s="53">
        <v>0</v>
      </c>
      <c r="AE13" s="33">
        <v>1</v>
      </c>
      <c r="AF13" s="33">
        <v>0</v>
      </c>
      <c r="AG13" s="106">
        <v>0</v>
      </c>
      <c r="AH13" s="33">
        <v>0</v>
      </c>
      <c r="AI13" s="33">
        <v>0</v>
      </c>
      <c r="AJ13" s="33">
        <v>1</v>
      </c>
      <c r="AK13" s="33">
        <v>0</v>
      </c>
      <c r="AL13" s="33">
        <v>0</v>
      </c>
      <c r="AM13" s="33">
        <v>0</v>
      </c>
      <c r="AN13" s="120">
        <f>(M13+N13)/BV13</f>
        <v>0.26666666666666666</v>
      </c>
      <c r="AO13" s="120">
        <f>N13/BV13</f>
        <v>6.6666666666666666E-2</v>
      </c>
      <c r="AP13" s="27" t="s">
        <v>93</v>
      </c>
      <c r="AQ13" s="35" t="s">
        <v>85</v>
      </c>
      <c r="AR13" s="35" t="s">
        <v>94</v>
      </c>
      <c r="AS13" s="30" t="s">
        <v>134</v>
      </c>
      <c r="AT13" s="35" t="s">
        <v>128</v>
      </c>
      <c r="AU13" s="47" t="s">
        <v>135</v>
      </c>
      <c r="AV13" s="36">
        <v>0</v>
      </c>
      <c r="AW13" s="36"/>
      <c r="AX13" s="36"/>
      <c r="AY13" s="36"/>
      <c r="AZ13" s="36"/>
      <c r="BA13" s="36">
        <v>1.5649999999999999</v>
      </c>
      <c r="BB13" s="36"/>
      <c r="BC13" s="123">
        <f t="shared" si="1"/>
        <v>1.5649999999999999</v>
      </c>
      <c r="BD13" s="36" t="s">
        <v>111</v>
      </c>
      <c r="BE13" s="49"/>
      <c r="BF13" s="49"/>
      <c r="BG13" s="49"/>
      <c r="BH13" s="124">
        <f t="shared" si="2"/>
        <v>1.5649999999999999</v>
      </c>
      <c r="BI13" s="45">
        <f>BH13/BV13</f>
        <v>0.10433333333333333</v>
      </c>
      <c r="BJ13" s="39" t="s">
        <v>88</v>
      </c>
      <c r="BK13" s="136">
        <v>40</v>
      </c>
      <c r="BL13" s="137">
        <v>40</v>
      </c>
      <c r="BM13" s="137">
        <v>0</v>
      </c>
      <c r="BN13" s="137">
        <v>10</v>
      </c>
      <c r="BO13" s="137">
        <v>0</v>
      </c>
      <c r="BP13" s="137">
        <v>20</v>
      </c>
      <c r="BQ13" s="138">
        <f t="shared" si="3"/>
        <v>80</v>
      </c>
      <c r="BR13" s="138">
        <f t="shared" si="4"/>
        <v>10</v>
      </c>
      <c r="BS13" s="138">
        <f t="shared" si="5"/>
        <v>20</v>
      </c>
      <c r="BT13" s="138">
        <f t="shared" si="6"/>
        <v>110</v>
      </c>
      <c r="BU13" s="35" t="s">
        <v>136</v>
      </c>
      <c r="BV13" s="202">
        <v>15</v>
      </c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</row>
    <row r="14" spans="1:114" ht="13.5" hidden="1" customHeight="1">
      <c r="A14" s="25" t="s">
        <v>137</v>
      </c>
      <c r="B14" s="30" t="s">
        <v>138</v>
      </c>
      <c r="C14" s="30" t="s">
        <v>139</v>
      </c>
      <c r="D14" s="29" t="s">
        <v>133</v>
      </c>
      <c r="E14" s="28" t="s">
        <v>78</v>
      </c>
      <c r="F14" s="26" t="s">
        <v>79</v>
      </c>
      <c r="G14" s="30" t="s">
        <v>91</v>
      </c>
      <c r="H14" s="30" t="s">
        <v>92</v>
      </c>
      <c r="I14" s="30" t="s">
        <v>97</v>
      </c>
      <c r="J14" s="28" t="s">
        <v>119</v>
      </c>
      <c r="K14" s="106">
        <v>18</v>
      </c>
      <c r="L14" s="33">
        <v>13</v>
      </c>
      <c r="M14" s="33">
        <v>4</v>
      </c>
      <c r="N14" s="33">
        <v>1</v>
      </c>
      <c r="O14" s="107">
        <f t="shared" si="0"/>
        <v>84</v>
      </c>
      <c r="P14" s="33">
        <v>62</v>
      </c>
      <c r="Q14" s="33">
        <v>18</v>
      </c>
      <c r="R14" s="33">
        <v>4</v>
      </c>
      <c r="S14" s="107">
        <f>SUM(T14:Y14)</f>
        <v>13</v>
      </c>
      <c r="T14" s="33">
        <v>0</v>
      </c>
      <c r="U14" s="33">
        <v>7</v>
      </c>
      <c r="V14" s="33">
        <v>4</v>
      </c>
      <c r="W14" s="33">
        <v>2</v>
      </c>
      <c r="X14" s="33">
        <v>0</v>
      </c>
      <c r="Y14" s="33">
        <v>0</v>
      </c>
      <c r="Z14" s="107">
        <f>SUM(AA14:AF14)</f>
        <v>4</v>
      </c>
      <c r="AA14" s="33">
        <v>0</v>
      </c>
      <c r="AB14" s="33">
        <v>2</v>
      </c>
      <c r="AC14" s="33">
        <v>2</v>
      </c>
      <c r="AD14" s="33">
        <v>0</v>
      </c>
      <c r="AE14" s="33">
        <v>0</v>
      </c>
      <c r="AF14" s="33">
        <v>0</v>
      </c>
      <c r="AG14" s="107">
        <f>SUM(AH14:AM14)</f>
        <v>1</v>
      </c>
      <c r="AH14" s="33">
        <v>0</v>
      </c>
      <c r="AI14" s="33">
        <v>1</v>
      </c>
      <c r="AJ14" s="33">
        <v>0</v>
      </c>
      <c r="AK14" s="33">
        <v>0</v>
      </c>
      <c r="AL14" s="33">
        <v>0</v>
      </c>
      <c r="AM14" s="33">
        <v>0</v>
      </c>
      <c r="AN14" s="121">
        <f>(M14+N14)/K14</f>
        <v>0.27777777777777779</v>
      </c>
      <c r="AO14" s="121">
        <f>N14/K14</f>
        <v>5.5555555555555552E-2</v>
      </c>
      <c r="AP14" s="27" t="s">
        <v>93</v>
      </c>
      <c r="AQ14" s="27" t="s">
        <v>85</v>
      </c>
      <c r="AR14" s="30" t="s">
        <v>97</v>
      </c>
      <c r="AS14" s="30" t="s">
        <v>119</v>
      </c>
      <c r="AT14" s="30" t="s">
        <v>100</v>
      </c>
      <c r="AU14" s="27" t="s">
        <v>140</v>
      </c>
      <c r="AV14" s="36">
        <v>1.4808402200000002</v>
      </c>
      <c r="AW14" s="36"/>
      <c r="AX14" s="37"/>
      <c r="AY14" s="37"/>
      <c r="AZ14" s="37"/>
      <c r="BA14" s="37"/>
      <c r="BB14" s="37"/>
      <c r="BC14" s="123">
        <f t="shared" si="1"/>
        <v>1.4808402200000002</v>
      </c>
      <c r="BD14" s="36" t="s">
        <v>111</v>
      </c>
      <c r="BE14" s="49"/>
      <c r="BF14" s="49">
        <v>0.4</v>
      </c>
      <c r="BG14" s="49">
        <v>4.8167300000000003E-2</v>
      </c>
      <c r="BH14" s="124">
        <f t="shared" si="2"/>
        <v>1.9290075200000001</v>
      </c>
      <c r="BI14" s="45">
        <f>BH14/K14</f>
        <v>0.10716708444444445</v>
      </c>
      <c r="BJ14" s="39" t="s">
        <v>102</v>
      </c>
      <c r="BK14" s="136">
        <v>40</v>
      </c>
      <c r="BL14" s="137">
        <v>40</v>
      </c>
      <c r="BM14" s="137">
        <v>90</v>
      </c>
      <c r="BN14" s="137">
        <v>30</v>
      </c>
      <c r="BO14" s="137">
        <v>0</v>
      </c>
      <c r="BP14" s="137">
        <v>20</v>
      </c>
      <c r="BQ14" s="138">
        <f t="shared" si="3"/>
        <v>80</v>
      </c>
      <c r="BR14" s="138">
        <f t="shared" si="4"/>
        <v>120</v>
      </c>
      <c r="BS14" s="138">
        <f t="shared" si="5"/>
        <v>20</v>
      </c>
      <c r="BT14" s="138">
        <f t="shared" si="6"/>
        <v>220</v>
      </c>
      <c r="BU14" s="27"/>
      <c r="BV14" s="9"/>
      <c r="BW14" s="9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</row>
    <row r="15" spans="1:114" ht="13.5" hidden="1" customHeight="1">
      <c r="A15" s="24" t="s">
        <v>141</v>
      </c>
      <c r="B15" s="35" t="s">
        <v>142</v>
      </c>
      <c r="C15" s="47" t="s">
        <v>139</v>
      </c>
      <c r="D15" s="30" t="s">
        <v>133</v>
      </c>
      <c r="E15" s="28" t="s">
        <v>78</v>
      </c>
      <c r="F15" s="24" t="s">
        <v>79</v>
      </c>
      <c r="G15" s="28" t="s">
        <v>80</v>
      </c>
      <c r="H15" s="28" t="s">
        <v>80</v>
      </c>
      <c r="I15" s="47" t="s">
        <v>100</v>
      </c>
      <c r="J15" s="47" t="s">
        <v>134</v>
      </c>
      <c r="K15" s="110">
        <v>63</v>
      </c>
      <c r="L15" s="54">
        <v>45</v>
      </c>
      <c r="M15" s="54">
        <v>11</v>
      </c>
      <c r="N15" s="24">
        <v>7</v>
      </c>
      <c r="O15" s="106">
        <f t="shared" si="0"/>
        <v>291</v>
      </c>
      <c r="P15" s="54">
        <v>204</v>
      </c>
      <c r="Q15" s="54">
        <v>56</v>
      </c>
      <c r="R15" s="54">
        <v>31</v>
      </c>
      <c r="S15" s="106">
        <f>SUM(T15:Y15)</f>
        <v>45</v>
      </c>
      <c r="T15" s="24">
        <v>0</v>
      </c>
      <c r="U15" s="54">
        <v>27</v>
      </c>
      <c r="V15" s="54">
        <v>15</v>
      </c>
      <c r="W15" s="54">
        <v>3</v>
      </c>
      <c r="X15" s="33">
        <v>0</v>
      </c>
      <c r="Y15" s="33">
        <v>0</v>
      </c>
      <c r="Z15" s="106">
        <f>SUM(AA15:AF15)</f>
        <v>11</v>
      </c>
      <c r="AA15" s="33">
        <v>0</v>
      </c>
      <c r="AB15" s="54">
        <v>8</v>
      </c>
      <c r="AC15" s="24">
        <v>0</v>
      </c>
      <c r="AD15" s="24">
        <v>0</v>
      </c>
      <c r="AE15" s="54">
        <v>3</v>
      </c>
      <c r="AF15" s="24">
        <v>0</v>
      </c>
      <c r="AG15" s="106">
        <f>SUM(AH15:AM15)</f>
        <v>7</v>
      </c>
      <c r="AH15" s="33">
        <v>0</v>
      </c>
      <c r="AI15" s="54">
        <v>4</v>
      </c>
      <c r="AJ15" s="54">
        <v>3</v>
      </c>
      <c r="AK15" s="33">
        <v>0</v>
      </c>
      <c r="AL15" s="33">
        <v>0</v>
      </c>
      <c r="AM15" s="33">
        <v>0</v>
      </c>
      <c r="AN15" s="120">
        <f>(M15+N15)/K15</f>
        <v>0.2857142857142857</v>
      </c>
      <c r="AO15" s="120">
        <f>N15/K15</f>
        <v>0.1111111111111111</v>
      </c>
      <c r="AP15" s="27" t="s">
        <v>93</v>
      </c>
      <c r="AQ15" s="30" t="s">
        <v>85</v>
      </c>
      <c r="AR15" s="47" t="s">
        <v>100</v>
      </c>
      <c r="AS15" s="47" t="s">
        <v>134</v>
      </c>
      <c r="AT15" s="47" t="s">
        <v>86</v>
      </c>
      <c r="AU15" s="47" t="s">
        <v>121</v>
      </c>
      <c r="AV15" s="36">
        <v>0</v>
      </c>
      <c r="AW15" s="36">
        <v>0.6</v>
      </c>
      <c r="AX15" s="36">
        <v>3.1960000000000002</v>
      </c>
      <c r="AY15" s="36">
        <v>3.1960000000000002</v>
      </c>
      <c r="AZ15" s="36"/>
      <c r="BA15" s="37"/>
      <c r="BB15" s="37"/>
      <c r="BC15" s="123">
        <f t="shared" si="1"/>
        <v>6.9920000000000009</v>
      </c>
      <c r="BD15" s="24" t="s">
        <v>111</v>
      </c>
      <c r="BE15" s="24"/>
      <c r="BF15" s="24"/>
      <c r="BG15" s="24"/>
      <c r="BH15" s="124">
        <f t="shared" si="2"/>
        <v>6.9920000000000009</v>
      </c>
      <c r="BI15" s="45">
        <f>BH15/K15</f>
        <v>0.110984126984127</v>
      </c>
      <c r="BJ15" s="39" t="s">
        <v>102</v>
      </c>
      <c r="BK15" s="136">
        <v>40</v>
      </c>
      <c r="BL15" s="137">
        <v>40</v>
      </c>
      <c r="BM15" s="137">
        <v>40</v>
      </c>
      <c r="BN15" s="137">
        <v>70</v>
      </c>
      <c r="BO15" s="137">
        <v>0</v>
      </c>
      <c r="BP15" s="137">
        <v>10</v>
      </c>
      <c r="BQ15" s="138">
        <f t="shared" si="3"/>
        <v>80</v>
      </c>
      <c r="BR15" s="138">
        <f t="shared" si="4"/>
        <v>110</v>
      </c>
      <c r="BS15" s="138">
        <f t="shared" si="5"/>
        <v>10</v>
      </c>
      <c r="BT15" s="138">
        <f t="shared" si="6"/>
        <v>200</v>
      </c>
      <c r="BU15" s="55"/>
      <c r="BV15" s="9"/>
      <c r="BW15" s="9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</row>
    <row r="16" spans="1:114" ht="13.5" hidden="1" customHeight="1">
      <c r="A16" s="24" t="s">
        <v>143</v>
      </c>
      <c r="B16" s="2" t="s">
        <v>144</v>
      </c>
      <c r="C16" s="29" t="s">
        <v>145</v>
      </c>
      <c r="D16" s="29" t="s">
        <v>133</v>
      </c>
      <c r="E16" s="28" t="s">
        <v>78</v>
      </c>
      <c r="F16" s="24" t="s">
        <v>108</v>
      </c>
      <c r="G16" s="27" t="s">
        <v>80</v>
      </c>
      <c r="H16" s="27" t="s">
        <v>80</v>
      </c>
      <c r="I16" s="56" t="s">
        <v>109</v>
      </c>
      <c r="J16" s="28" t="s">
        <v>146</v>
      </c>
      <c r="K16" s="107">
        <v>0</v>
      </c>
      <c r="L16" s="33">
        <v>19</v>
      </c>
      <c r="M16" s="33">
        <v>10</v>
      </c>
      <c r="N16" s="24">
        <v>1</v>
      </c>
      <c r="O16" s="106">
        <f t="shared" si="0"/>
        <v>122</v>
      </c>
      <c r="P16" s="24">
        <v>76</v>
      </c>
      <c r="Q16" s="24">
        <v>42</v>
      </c>
      <c r="R16" s="24">
        <v>4</v>
      </c>
      <c r="S16" s="106">
        <v>0</v>
      </c>
      <c r="T16" s="24">
        <v>0</v>
      </c>
      <c r="U16" s="24">
        <v>14</v>
      </c>
      <c r="V16" s="24">
        <v>5</v>
      </c>
      <c r="W16" s="24">
        <v>0</v>
      </c>
      <c r="X16" s="24">
        <v>0</v>
      </c>
      <c r="Y16" s="24">
        <v>0</v>
      </c>
      <c r="Z16" s="106">
        <v>0</v>
      </c>
      <c r="AA16" s="24">
        <v>0</v>
      </c>
      <c r="AB16" s="24">
        <v>9</v>
      </c>
      <c r="AC16" s="24">
        <v>0</v>
      </c>
      <c r="AD16" s="24">
        <v>1</v>
      </c>
      <c r="AE16" s="24">
        <v>0</v>
      </c>
      <c r="AF16" s="24">
        <v>0</v>
      </c>
      <c r="AG16" s="106">
        <v>0</v>
      </c>
      <c r="AH16" s="33">
        <v>0</v>
      </c>
      <c r="AI16" s="24">
        <v>1</v>
      </c>
      <c r="AJ16" s="33">
        <v>0</v>
      </c>
      <c r="AK16" s="33">
        <v>0</v>
      </c>
      <c r="AL16" s="33">
        <v>0</v>
      </c>
      <c r="AM16" s="33">
        <v>0</v>
      </c>
      <c r="AN16" s="120">
        <f>(M16+N16)/BV16</f>
        <v>0.36666666666666664</v>
      </c>
      <c r="AO16" s="120">
        <f>N16/BV16</f>
        <v>3.3333333333333333E-2</v>
      </c>
      <c r="AP16" s="27" t="s">
        <v>93</v>
      </c>
      <c r="AQ16" s="29" t="s">
        <v>85</v>
      </c>
      <c r="AR16" s="27" t="s">
        <v>109</v>
      </c>
      <c r="AS16" s="27" t="s">
        <v>146</v>
      </c>
      <c r="AT16" s="27" t="s">
        <v>120</v>
      </c>
      <c r="AU16" s="27" t="s">
        <v>119</v>
      </c>
      <c r="AV16" s="36">
        <v>0.314</v>
      </c>
      <c r="AW16" s="36"/>
      <c r="AX16" s="36"/>
      <c r="AY16" s="36"/>
      <c r="AZ16" s="36">
        <v>1.9379999999999999</v>
      </c>
      <c r="BA16" s="36">
        <v>1</v>
      </c>
      <c r="BB16" s="36"/>
      <c r="BC16" s="123">
        <f t="shared" si="1"/>
        <v>3.2519999999999998</v>
      </c>
      <c r="BD16" s="24"/>
      <c r="BE16" s="49"/>
      <c r="BF16" s="49"/>
      <c r="BG16" s="24"/>
      <c r="BH16" s="124">
        <f t="shared" si="2"/>
        <v>3.2519999999999998</v>
      </c>
      <c r="BI16" s="45">
        <f>BH16/BV16</f>
        <v>0.1084</v>
      </c>
      <c r="BJ16" s="39" t="s">
        <v>102</v>
      </c>
      <c r="BK16" s="136">
        <v>40</v>
      </c>
      <c r="BL16" s="137">
        <v>40</v>
      </c>
      <c r="BM16" s="137">
        <v>50</v>
      </c>
      <c r="BN16" s="137">
        <v>30</v>
      </c>
      <c r="BO16" s="137">
        <v>0</v>
      </c>
      <c r="BP16" s="137">
        <v>10</v>
      </c>
      <c r="BQ16" s="138">
        <f t="shared" si="3"/>
        <v>80</v>
      </c>
      <c r="BR16" s="138">
        <f t="shared" si="4"/>
        <v>80</v>
      </c>
      <c r="BS16" s="138">
        <f t="shared" si="5"/>
        <v>10</v>
      </c>
      <c r="BT16" s="138">
        <f t="shared" si="6"/>
        <v>170</v>
      </c>
      <c r="BU16" s="28" t="s">
        <v>123</v>
      </c>
      <c r="BV16" s="202">
        <v>30</v>
      </c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</row>
    <row r="17" spans="1:114" ht="13.5" customHeight="1">
      <c r="A17" s="24" t="s">
        <v>147</v>
      </c>
      <c r="B17" s="35" t="s">
        <v>148</v>
      </c>
      <c r="C17" s="28" t="s">
        <v>149</v>
      </c>
      <c r="D17" s="29" t="s">
        <v>150</v>
      </c>
      <c r="E17" s="28" t="s">
        <v>151</v>
      </c>
      <c r="F17" s="24" t="s">
        <v>79</v>
      </c>
      <c r="G17" s="27" t="s">
        <v>80</v>
      </c>
      <c r="H17" s="27" t="s">
        <v>80</v>
      </c>
      <c r="I17" s="56" t="s">
        <v>86</v>
      </c>
      <c r="J17" s="28" t="s">
        <v>134</v>
      </c>
      <c r="K17" s="106">
        <v>10</v>
      </c>
      <c r="L17" s="33">
        <v>10</v>
      </c>
      <c r="M17" s="33">
        <v>0</v>
      </c>
      <c r="N17" s="33">
        <v>0</v>
      </c>
      <c r="O17" s="106">
        <f t="shared" si="0"/>
        <v>40</v>
      </c>
      <c r="P17" s="33">
        <v>40</v>
      </c>
      <c r="Q17" s="33">
        <v>0</v>
      </c>
      <c r="R17" s="33">
        <v>0</v>
      </c>
      <c r="S17" s="106">
        <f>SUM(T17:Y17)</f>
        <v>10</v>
      </c>
      <c r="T17" s="24">
        <v>0</v>
      </c>
      <c r="U17" s="33">
        <v>10</v>
      </c>
      <c r="V17" s="33">
        <v>0</v>
      </c>
      <c r="W17" s="24">
        <v>0</v>
      </c>
      <c r="X17" s="24">
        <v>0</v>
      </c>
      <c r="Y17" s="24">
        <v>0</v>
      </c>
      <c r="Z17" s="106">
        <f>SUM(AA17:AF17)</f>
        <v>0</v>
      </c>
      <c r="AA17" s="33">
        <v>0</v>
      </c>
      <c r="AB17" s="33">
        <v>0</v>
      </c>
      <c r="AC17" s="33">
        <v>0</v>
      </c>
      <c r="AD17" s="33">
        <v>0</v>
      </c>
      <c r="AE17" s="24">
        <v>0</v>
      </c>
      <c r="AF17" s="24">
        <v>0</v>
      </c>
      <c r="AG17" s="106">
        <f>SUM(AH17:AM17)</f>
        <v>0</v>
      </c>
      <c r="AH17" s="33">
        <v>0</v>
      </c>
      <c r="AI17" s="33">
        <v>0</v>
      </c>
      <c r="AJ17" s="33">
        <v>0</v>
      </c>
      <c r="AK17" s="33">
        <v>0</v>
      </c>
      <c r="AL17" s="33">
        <v>0</v>
      </c>
      <c r="AM17" s="33">
        <v>0</v>
      </c>
      <c r="AN17" s="120">
        <f>(M17+N17)/K17</f>
        <v>0</v>
      </c>
      <c r="AO17" s="120">
        <f>N17/K17</f>
        <v>0</v>
      </c>
      <c r="AP17" s="27" t="s">
        <v>93</v>
      </c>
      <c r="AQ17" s="27" t="s">
        <v>85</v>
      </c>
      <c r="AR17" s="47" t="s">
        <v>86</v>
      </c>
      <c r="AS17" s="28" t="s">
        <v>134</v>
      </c>
      <c r="AT17" s="27" t="s">
        <v>94</v>
      </c>
      <c r="AU17" s="28" t="s">
        <v>119</v>
      </c>
      <c r="AV17" s="36">
        <v>0</v>
      </c>
      <c r="AW17" s="36"/>
      <c r="AX17" s="36"/>
      <c r="AY17" s="36">
        <v>0.55500000000000005</v>
      </c>
      <c r="AZ17" s="36">
        <v>0.55500000000000005</v>
      </c>
      <c r="BA17" s="37"/>
      <c r="BB17" s="37"/>
      <c r="BC17" s="123">
        <f t="shared" si="1"/>
        <v>1.1100000000000001</v>
      </c>
      <c r="BD17" s="24"/>
      <c r="BE17" s="24"/>
      <c r="BF17" s="24"/>
      <c r="BG17" s="24"/>
      <c r="BH17" s="124">
        <f t="shared" si="2"/>
        <v>1.1100000000000001</v>
      </c>
      <c r="BI17" s="45">
        <f>BH17/K17</f>
        <v>0.11100000000000002</v>
      </c>
      <c r="BJ17" s="39" t="s">
        <v>88</v>
      </c>
      <c r="BK17" s="136">
        <v>50</v>
      </c>
      <c r="BL17" s="137">
        <v>25</v>
      </c>
      <c r="BM17" s="137">
        <v>10</v>
      </c>
      <c r="BN17" s="137">
        <v>30</v>
      </c>
      <c r="BO17" s="137">
        <v>0</v>
      </c>
      <c r="BP17" s="137">
        <v>10</v>
      </c>
      <c r="BQ17" s="138">
        <f t="shared" si="3"/>
        <v>75</v>
      </c>
      <c r="BR17" s="138">
        <f t="shared" si="4"/>
        <v>40</v>
      </c>
      <c r="BS17" s="138">
        <f t="shared" si="5"/>
        <v>10</v>
      </c>
      <c r="BT17" s="138">
        <f t="shared" si="6"/>
        <v>125</v>
      </c>
      <c r="BU17" s="27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</row>
    <row r="18" spans="1:114" ht="15" hidden="1" customHeight="1">
      <c r="A18" s="25" t="s">
        <v>152</v>
      </c>
      <c r="B18" s="29" t="s">
        <v>153</v>
      </c>
      <c r="C18" s="29" t="s">
        <v>154</v>
      </c>
      <c r="D18" s="29" t="s">
        <v>155</v>
      </c>
      <c r="E18" s="28" t="s">
        <v>151</v>
      </c>
      <c r="F18" s="25" t="s">
        <v>79</v>
      </c>
      <c r="G18" s="27" t="s">
        <v>91</v>
      </c>
      <c r="H18" s="27" t="s">
        <v>92</v>
      </c>
      <c r="I18" s="56" t="s">
        <v>100</v>
      </c>
      <c r="J18" s="28" t="s">
        <v>134</v>
      </c>
      <c r="K18" s="107">
        <v>3</v>
      </c>
      <c r="L18" s="33">
        <v>3</v>
      </c>
      <c r="M18" s="33">
        <v>0</v>
      </c>
      <c r="N18" s="33">
        <v>0</v>
      </c>
      <c r="O18" s="106">
        <f t="shared" si="0"/>
        <v>14</v>
      </c>
      <c r="P18" s="33">
        <v>14</v>
      </c>
      <c r="Q18" s="33">
        <v>0</v>
      </c>
      <c r="R18" s="33">
        <v>0</v>
      </c>
      <c r="S18" s="106">
        <f>SUM(T18:Y18)</f>
        <v>3</v>
      </c>
      <c r="T18" s="24">
        <v>0</v>
      </c>
      <c r="U18" s="33">
        <v>1</v>
      </c>
      <c r="V18" s="33">
        <v>2</v>
      </c>
      <c r="W18" s="24">
        <v>0</v>
      </c>
      <c r="X18" s="24">
        <v>0</v>
      </c>
      <c r="Y18" s="24">
        <v>0</v>
      </c>
      <c r="Z18" s="106">
        <v>0</v>
      </c>
      <c r="AA18" s="33">
        <v>0</v>
      </c>
      <c r="AB18" s="33">
        <v>0</v>
      </c>
      <c r="AC18" s="33">
        <v>0</v>
      </c>
      <c r="AD18" s="33">
        <v>0</v>
      </c>
      <c r="AE18" s="24">
        <v>0</v>
      </c>
      <c r="AF18" s="24">
        <v>0</v>
      </c>
      <c r="AG18" s="106">
        <v>0</v>
      </c>
      <c r="AH18" s="33">
        <v>0</v>
      </c>
      <c r="AI18" s="33">
        <v>0</v>
      </c>
      <c r="AJ18" s="33">
        <v>0</v>
      </c>
      <c r="AK18" s="33">
        <v>0</v>
      </c>
      <c r="AL18" s="33">
        <v>0</v>
      </c>
      <c r="AM18" s="33">
        <v>0</v>
      </c>
      <c r="AN18" s="120">
        <f>(M18+N18)/K18</f>
        <v>0</v>
      </c>
      <c r="AO18" s="120">
        <f>N18/K18</f>
        <v>0</v>
      </c>
      <c r="AP18" s="27" t="s">
        <v>93</v>
      </c>
      <c r="AQ18" s="29" t="s">
        <v>85</v>
      </c>
      <c r="AR18" s="56" t="s">
        <v>100</v>
      </c>
      <c r="AS18" s="28" t="s">
        <v>134</v>
      </c>
      <c r="AT18" s="27" t="s">
        <v>82</v>
      </c>
      <c r="AU18" s="27" t="s">
        <v>135</v>
      </c>
      <c r="AV18" s="36">
        <v>0</v>
      </c>
      <c r="AW18" s="36"/>
      <c r="AX18" s="36">
        <v>0.31293471</v>
      </c>
      <c r="AY18" s="37"/>
      <c r="AZ18" s="37"/>
      <c r="BA18" s="37"/>
      <c r="BB18" s="37"/>
      <c r="BC18" s="123">
        <f t="shared" si="1"/>
        <v>0.31293471</v>
      </c>
      <c r="BD18" s="36"/>
      <c r="BE18" s="49"/>
      <c r="BF18" s="49"/>
      <c r="BG18" s="49"/>
      <c r="BH18" s="124">
        <f t="shared" si="2"/>
        <v>0.31293471</v>
      </c>
      <c r="BI18" s="45">
        <f>BH18/K18</f>
        <v>0.10431157000000001</v>
      </c>
      <c r="BJ18" s="39" t="s">
        <v>102</v>
      </c>
      <c r="BK18" s="139">
        <v>50</v>
      </c>
      <c r="BL18" s="140">
        <v>50</v>
      </c>
      <c r="BM18" s="140">
        <v>40</v>
      </c>
      <c r="BN18" s="140">
        <v>70</v>
      </c>
      <c r="BO18" s="140">
        <v>0</v>
      </c>
      <c r="BP18" s="140">
        <v>10</v>
      </c>
      <c r="BQ18" s="141">
        <f t="shared" si="3"/>
        <v>100</v>
      </c>
      <c r="BR18" s="141">
        <f t="shared" si="4"/>
        <v>110</v>
      </c>
      <c r="BS18" s="141">
        <f t="shared" si="5"/>
        <v>10</v>
      </c>
      <c r="BT18" s="141">
        <f t="shared" si="6"/>
        <v>220</v>
      </c>
      <c r="BU18" s="27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</row>
    <row r="19" spans="1:114" ht="13.5" hidden="1" customHeight="1">
      <c r="A19" s="25" t="s">
        <v>156</v>
      </c>
      <c r="B19" s="29" t="s">
        <v>144</v>
      </c>
      <c r="C19" s="29" t="s">
        <v>157</v>
      </c>
      <c r="D19" s="29" t="s">
        <v>106</v>
      </c>
      <c r="E19" s="28" t="s">
        <v>107</v>
      </c>
      <c r="F19" s="25" t="s">
        <v>79</v>
      </c>
      <c r="G19" s="27" t="s">
        <v>80</v>
      </c>
      <c r="H19" s="27" t="s">
        <v>80</v>
      </c>
      <c r="I19" s="56" t="s">
        <v>158</v>
      </c>
      <c r="J19" s="28" t="s">
        <v>146</v>
      </c>
      <c r="K19" s="107">
        <v>15</v>
      </c>
      <c r="L19" s="33">
        <v>11</v>
      </c>
      <c r="M19" s="33">
        <v>4</v>
      </c>
      <c r="N19" s="33">
        <v>0</v>
      </c>
      <c r="O19" s="106">
        <f t="shared" si="0"/>
        <v>71</v>
      </c>
      <c r="P19" s="33">
        <v>39</v>
      </c>
      <c r="Q19" s="33">
        <v>32</v>
      </c>
      <c r="R19" s="33">
        <v>0</v>
      </c>
      <c r="S19" s="106">
        <f>SUM(T19:Y19)</f>
        <v>11</v>
      </c>
      <c r="T19" s="24">
        <v>0</v>
      </c>
      <c r="U19" s="33">
        <v>6</v>
      </c>
      <c r="V19" s="33">
        <v>3</v>
      </c>
      <c r="W19" s="24">
        <v>2</v>
      </c>
      <c r="X19" s="24">
        <v>0</v>
      </c>
      <c r="Y19" s="24">
        <v>0</v>
      </c>
      <c r="Z19" s="106">
        <f>SUM(AA19:AF19)</f>
        <v>4</v>
      </c>
      <c r="AA19" s="33">
        <v>0</v>
      </c>
      <c r="AB19" s="33">
        <v>4</v>
      </c>
      <c r="AC19" s="33">
        <v>0</v>
      </c>
      <c r="AD19" s="33">
        <v>0</v>
      </c>
      <c r="AE19" s="24">
        <v>0</v>
      </c>
      <c r="AF19" s="24">
        <v>0</v>
      </c>
      <c r="AG19" s="106">
        <f>SUM(AH19:AM19)</f>
        <v>0</v>
      </c>
      <c r="AH19" s="33">
        <v>0</v>
      </c>
      <c r="AI19" s="33">
        <v>0</v>
      </c>
      <c r="AJ19" s="33">
        <v>0</v>
      </c>
      <c r="AK19" s="33">
        <v>0</v>
      </c>
      <c r="AL19" s="33">
        <v>0</v>
      </c>
      <c r="AM19" s="33">
        <v>0</v>
      </c>
      <c r="AN19" s="120">
        <f>(M19+N19)/K19</f>
        <v>0.26666666666666666</v>
      </c>
      <c r="AO19" s="120">
        <f>N19/K19</f>
        <v>0</v>
      </c>
      <c r="AP19" s="27" t="s">
        <v>93</v>
      </c>
      <c r="AQ19" s="29" t="s">
        <v>85</v>
      </c>
      <c r="AR19" s="27" t="s">
        <v>158</v>
      </c>
      <c r="AS19" s="27" t="s">
        <v>146</v>
      </c>
      <c r="AT19" s="27" t="s">
        <v>100</v>
      </c>
      <c r="AU19" s="27" t="s">
        <v>135</v>
      </c>
      <c r="AV19" s="36">
        <v>2.0299999999999998</v>
      </c>
      <c r="AW19" s="36"/>
      <c r="AX19" s="37"/>
      <c r="AY19" s="37"/>
      <c r="AZ19" s="37"/>
      <c r="BA19" s="37"/>
      <c r="BB19" s="37"/>
      <c r="BC19" s="123">
        <f t="shared" si="1"/>
        <v>2.0299999999999998</v>
      </c>
      <c r="BD19" s="36"/>
      <c r="BE19" s="49"/>
      <c r="BF19" s="49"/>
      <c r="BG19" s="49"/>
      <c r="BH19" s="124">
        <f t="shared" si="2"/>
        <v>2.0299999999999998</v>
      </c>
      <c r="BI19" s="45">
        <f>BH19/K19</f>
        <v>0.13533333333333333</v>
      </c>
      <c r="BJ19" s="39" t="s">
        <v>102</v>
      </c>
      <c r="BK19" s="136">
        <v>30</v>
      </c>
      <c r="BL19" s="137">
        <v>35</v>
      </c>
      <c r="BM19" s="137">
        <v>30</v>
      </c>
      <c r="BN19" s="137">
        <v>70</v>
      </c>
      <c r="BO19" s="137">
        <v>0</v>
      </c>
      <c r="BP19" s="137">
        <v>10</v>
      </c>
      <c r="BQ19" s="138">
        <f t="shared" si="3"/>
        <v>65</v>
      </c>
      <c r="BR19" s="138">
        <f t="shared" si="4"/>
        <v>100</v>
      </c>
      <c r="BS19" s="138">
        <f t="shared" si="5"/>
        <v>10</v>
      </c>
      <c r="BT19" s="138">
        <f t="shared" si="6"/>
        <v>175</v>
      </c>
      <c r="BU19" s="27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</row>
    <row r="20" spans="1:114" ht="13.5" hidden="1" customHeight="1">
      <c r="A20" s="25" t="s">
        <v>159</v>
      </c>
      <c r="B20" s="29" t="s">
        <v>160</v>
      </c>
      <c r="C20" s="29" t="s">
        <v>161</v>
      </c>
      <c r="D20" s="29" t="s">
        <v>127</v>
      </c>
      <c r="E20" s="28" t="s">
        <v>78</v>
      </c>
      <c r="F20" s="25" t="s">
        <v>108</v>
      </c>
      <c r="G20" s="27" t="s">
        <v>80</v>
      </c>
      <c r="H20" s="27" t="s">
        <v>80</v>
      </c>
      <c r="I20" s="31" t="s">
        <v>109</v>
      </c>
      <c r="J20" s="47" t="s">
        <v>119</v>
      </c>
      <c r="K20" s="106">
        <v>0</v>
      </c>
      <c r="L20" s="33">
        <v>29</v>
      </c>
      <c r="M20" s="33">
        <v>0</v>
      </c>
      <c r="N20" s="33">
        <v>0</v>
      </c>
      <c r="O20" s="106">
        <f t="shared" si="0"/>
        <v>105</v>
      </c>
      <c r="P20" s="33">
        <v>105</v>
      </c>
      <c r="Q20" s="33">
        <v>0</v>
      </c>
      <c r="R20" s="33">
        <v>0</v>
      </c>
      <c r="S20" s="106">
        <v>0</v>
      </c>
      <c r="T20" s="33">
        <v>12</v>
      </c>
      <c r="U20" s="33">
        <v>4</v>
      </c>
      <c r="V20" s="33">
        <v>13</v>
      </c>
      <c r="W20" s="24">
        <v>0</v>
      </c>
      <c r="X20" s="24">
        <v>0</v>
      </c>
      <c r="Y20" s="24">
        <v>0</v>
      </c>
      <c r="Z20" s="106">
        <v>0</v>
      </c>
      <c r="AA20" s="33">
        <v>0</v>
      </c>
      <c r="AB20" s="33">
        <v>0</v>
      </c>
      <c r="AC20" s="33">
        <v>0</v>
      </c>
      <c r="AD20" s="33">
        <v>0</v>
      </c>
      <c r="AE20" s="24">
        <v>0</v>
      </c>
      <c r="AF20" s="24">
        <v>0</v>
      </c>
      <c r="AG20" s="106">
        <v>0</v>
      </c>
      <c r="AH20" s="33">
        <v>0</v>
      </c>
      <c r="AI20" s="33">
        <v>0</v>
      </c>
      <c r="AJ20" s="33">
        <v>0</v>
      </c>
      <c r="AK20" s="33">
        <v>0</v>
      </c>
      <c r="AL20" s="33">
        <v>0</v>
      </c>
      <c r="AM20" s="33">
        <v>0</v>
      </c>
      <c r="AN20" s="120">
        <f>(M20+N20)/BV20</f>
        <v>0</v>
      </c>
      <c r="AO20" s="120">
        <f>N20/BV20</f>
        <v>0</v>
      </c>
      <c r="AP20" s="27" t="s">
        <v>93</v>
      </c>
      <c r="AQ20" s="29" t="s">
        <v>85</v>
      </c>
      <c r="AR20" s="35" t="s">
        <v>109</v>
      </c>
      <c r="AS20" s="35" t="s">
        <v>119</v>
      </c>
      <c r="AT20" s="35" t="s">
        <v>120</v>
      </c>
      <c r="AU20" s="35" t="s">
        <v>135</v>
      </c>
      <c r="AV20" s="36">
        <v>0</v>
      </c>
      <c r="AW20" s="36"/>
      <c r="AX20" s="37"/>
      <c r="AY20" s="43"/>
      <c r="AZ20" s="36">
        <v>0.1</v>
      </c>
      <c r="BA20" s="36">
        <v>3.1190000000000002</v>
      </c>
      <c r="BB20" s="36"/>
      <c r="BC20" s="123">
        <f t="shared" si="1"/>
        <v>3.2190000000000003</v>
      </c>
      <c r="BD20" s="36" t="s">
        <v>111</v>
      </c>
      <c r="BE20" s="49"/>
      <c r="BF20" s="49"/>
      <c r="BG20" s="49"/>
      <c r="BH20" s="124">
        <f t="shared" si="2"/>
        <v>3.2190000000000003</v>
      </c>
      <c r="BI20" s="45">
        <f>BH20/BV20</f>
        <v>0.11100000000000002</v>
      </c>
      <c r="BJ20" s="39" t="s">
        <v>88</v>
      </c>
      <c r="BK20" s="136">
        <v>40</v>
      </c>
      <c r="BL20" s="137">
        <v>10</v>
      </c>
      <c r="BM20" s="137">
        <v>0</v>
      </c>
      <c r="BN20" s="137">
        <v>30</v>
      </c>
      <c r="BO20" s="137">
        <v>20</v>
      </c>
      <c r="BP20" s="137">
        <v>10</v>
      </c>
      <c r="BQ20" s="138">
        <f t="shared" si="3"/>
        <v>50</v>
      </c>
      <c r="BR20" s="138">
        <f t="shared" si="4"/>
        <v>30</v>
      </c>
      <c r="BS20" s="138">
        <f t="shared" si="5"/>
        <v>30</v>
      </c>
      <c r="BT20" s="138">
        <f t="shared" si="6"/>
        <v>110</v>
      </c>
      <c r="BU20" s="27" t="s">
        <v>162</v>
      </c>
      <c r="BV20" s="202">
        <v>29</v>
      </c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</row>
    <row r="21" spans="1:114" ht="13.5" hidden="1" customHeight="1">
      <c r="A21" s="25" t="s">
        <v>163</v>
      </c>
      <c r="B21" s="30" t="s">
        <v>164</v>
      </c>
      <c r="C21" s="30" t="s">
        <v>161</v>
      </c>
      <c r="D21" s="29" t="s">
        <v>127</v>
      </c>
      <c r="E21" s="28" t="s">
        <v>78</v>
      </c>
      <c r="F21" s="25" t="s">
        <v>108</v>
      </c>
      <c r="G21" s="30" t="s">
        <v>92</v>
      </c>
      <c r="H21" s="30" t="s">
        <v>92</v>
      </c>
      <c r="I21" s="31" t="s">
        <v>109</v>
      </c>
      <c r="J21" s="47" t="s">
        <v>121</v>
      </c>
      <c r="K21" s="107">
        <v>12</v>
      </c>
      <c r="L21" s="53">
        <v>7</v>
      </c>
      <c r="M21" s="53">
        <v>0</v>
      </c>
      <c r="N21" s="33">
        <v>5</v>
      </c>
      <c r="O21" s="106">
        <f t="shared" si="0"/>
        <v>51</v>
      </c>
      <c r="P21" s="33">
        <v>28</v>
      </c>
      <c r="Q21" s="33">
        <v>0</v>
      </c>
      <c r="R21" s="33">
        <v>23</v>
      </c>
      <c r="S21" s="106">
        <f>SUM(T21:Y21)</f>
        <v>7</v>
      </c>
      <c r="T21" s="33">
        <v>0</v>
      </c>
      <c r="U21" s="33">
        <v>7</v>
      </c>
      <c r="V21" s="33">
        <v>0</v>
      </c>
      <c r="W21" s="33">
        <v>0</v>
      </c>
      <c r="X21" s="33">
        <v>0</v>
      </c>
      <c r="Y21" s="33">
        <v>0</v>
      </c>
      <c r="Z21" s="106">
        <f>SUM(AA21:AF21)</f>
        <v>0</v>
      </c>
      <c r="AA21" s="33">
        <v>0</v>
      </c>
      <c r="AB21" s="33">
        <v>0</v>
      </c>
      <c r="AC21" s="33">
        <v>0</v>
      </c>
      <c r="AD21" s="33">
        <v>0</v>
      </c>
      <c r="AE21" s="33">
        <v>0</v>
      </c>
      <c r="AF21" s="33">
        <v>0</v>
      </c>
      <c r="AG21" s="106">
        <f>SUM(AH21:AM21)</f>
        <v>5</v>
      </c>
      <c r="AH21" s="33">
        <v>0</v>
      </c>
      <c r="AI21" s="33">
        <v>2</v>
      </c>
      <c r="AJ21" s="33">
        <v>3</v>
      </c>
      <c r="AK21" s="33">
        <v>0</v>
      </c>
      <c r="AL21" s="33">
        <v>0</v>
      </c>
      <c r="AM21" s="33">
        <v>0</v>
      </c>
      <c r="AN21" s="120">
        <f>(Z21+AG21)/K21</f>
        <v>0.41666666666666669</v>
      </c>
      <c r="AO21" s="120">
        <f>N21/K21</f>
        <v>0.41666666666666669</v>
      </c>
      <c r="AP21" s="27" t="s">
        <v>93</v>
      </c>
      <c r="AQ21" s="27" t="s">
        <v>85</v>
      </c>
      <c r="AR21" s="35" t="s">
        <v>109</v>
      </c>
      <c r="AS21" s="35" t="s">
        <v>121</v>
      </c>
      <c r="AT21" s="58" t="s">
        <v>94</v>
      </c>
      <c r="AU21" s="35" t="s">
        <v>135</v>
      </c>
      <c r="AV21" s="36">
        <v>0</v>
      </c>
      <c r="AX21" s="43"/>
      <c r="AY21" s="43"/>
      <c r="AZ21" s="43">
        <v>1.147421</v>
      </c>
      <c r="BA21" s="37"/>
      <c r="BB21" s="37"/>
      <c r="BC21" s="123">
        <f t="shared" si="1"/>
        <v>1.147421</v>
      </c>
      <c r="BD21" s="36"/>
      <c r="BE21" s="44"/>
      <c r="BF21" s="44"/>
      <c r="BG21" s="44"/>
      <c r="BH21" s="124">
        <f t="shared" si="2"/>
        <v>1.147421</v>
      </c>
      <c r="BI21" s="45">
        <f>BH21/K21</f>
        <v>9.5618416666666664E-2</v>
      </c>
      <c r="BJ21" s="39" t="s">
        <v>88</v>
      </c>
      <c r="BK21" s="136">
        <v>40</v>
      </c>
      <c r="BL21" s="137">
        <v>10</v>
      </c>
      <c r="BM21" s="137">
        <v>0</v>
      </c>
      <c r="BN21" s="137">
        <v>30</v>
      </c>
      <c r="BO21" s="137">
        <v>20</v>
      </c>
      <c r="BP21" s="137">
        <v>30</v>
      </c>
      <c r="BQ21" s="138">
        <f t="shared" si="3"/>
        <v>50</v>
      </c>
      <c r="BR21" s="138">
        <f t="shared" si="4"/>
        <v>30</v>
      </c>
      <c r="BS21" s="138">
        <f t="shared" si="5"/>
        <v>50</v>
      </c>
      <c r="BT21" s="138">
        <f t="shared" si="6"/>
        <v>130</v>
      </c>
      <c r="BU21" s="2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</row>
    <row r="22" spans="1:114" ht="13.5" hidden="1" customHeight="1">
      <c r="A22" s="25" t="s">
        <v>165</v>
      </c>
      <c r="B22" s="29" t="s">
        <v>166</v>
      </c>
      <c r="C22" s="29" t="s">
        <v>167</v>
      </c>
      <c r="D22" s="29" t="s">
        <v>77</v>
      </c>
      <c r="E22" s="28" t="s">
        <v>78</v>
      </c>
      <c r="F22" s="25" t="s">
        <v>79</v>
      </c>
      <c r="G22" s="27" t="s">
        <v>80</v>
      </c>
      <c r="H22" s="27" t="s">
        <v>80</v>
      </c>
      <c r="I22" s="56" t="s">
        <v>158</v>
      </c>
      <c r="J22" s="28" t="s">
        <v>135</v>
      </c>
      <c r="K22" s="107">
        <v>54</v>
      </c>
      <c r="L22" s="33">
        <v>43</v>
      </c>
      <c r="M22" s="33">
        <v>10</v>
      </c>
      <c r="N22" s="33">
        <v>1</v>
      </c>
      <c r="O22" s="106">
        <f t="shared" si="0"/>
        <v>216</v>
      </c>
      <c r="P22" s="33">
        <v>140</v>
      </c>
      <c r="Q22" s="33">
        <v>72</v>
      </c>
      <c r="R22" s="33">
        <v>4</v>
      </c>
      <c r="S22" s="106">
        <f>SUM(T22:Y22)</f>
        <v>43</v>
      </c>
      <c r="T22" s="33">
        <v>3</v>
      </c>
      <c r="U22" s="33">
        <v>15</v>
      </c>
      <c r="V22" s="33">
        <v>21</v>
      </c>
      <c r="W22" s="33">
        <v>4</v>
      </c>
      <c r="X22" s="33">
        <v>0</v>
      </c>
      <c r="Y22" s="33">
        <v>0</v>
      </c>
      <c r="Z22" s="106">
        <f>SUM(AA22:AF22)</f>
        <v>10</v>
      </c>
      <c r="AA22" s="33">
        <v>3</v>
      </c>
      <c r="AB22" s="33">
        <v>7</v>
      </c>
      <c r="AC22" s="33">
        <v>0</v>
      </c>
      <c r="AD22" s="33">
        <v>0</v>
      </c>
      <c r="AE22" s="33">
        <v>0</v>
      </c>
      <c r="AF22" s="33">
        <v>0</v>
      </c>
      <c r="AG22" s="106">
        <f>SUM(AH22:AM22)</f>
        <v>1</v>
      </c>
      <c r="AH22" s="33">
        <v>0</v>
      </c>
      <c r="AI22" s="33">
        <v>1</v>
      </c>
      <c r="AJ22" s="33">
        <v>0</v>
      </c>
      <c r="AK22" s="33">
        <v>0</v>
      </c>
      <c r="AL22" s="33">
        <v>0</v>
      </c>
      <c r="AM22" s="33">
        <v>0</v>
      </c>
      <c r="AN22" s="120">
        <f>(M22+N22)/K22</f>
        <v>0.20370370370370369</v>
      </c>
      <c r="AO22" s="120">
        <f>N22/K22</f>
        <v>1.8518518518518517E-2</v>
      </c>
      <c r="AP22" s="27" t="s">
        <v>93</v>
      </c>
      <c r="AQ22" s="27" t="s">
        <v>85</v>
      </c>
      <c r="AR22" s="27" t="s">
        <v>158</v>
      </c>
      <c r="AS22" s="27" t="s">
        <v>135</v>
      </c>
      <c r="AT22" s="27" t="s">
        <v>86</v>
      </c>
      <c r="AU22" s="27" t="s">
        <v>134</v>
      </c>
      <c r="AV22" s="36">
        <v>0</v>
      </c>
      <c r="AW22" s="36">
        <v>4.5339999999999998</v>
      </c>
      <c r="AX22" s="36">
        <v>2</v>
      </c>
      <c r="AY22" s="37"/>
      <c r="AZ22" s="37"/>
      <c r="BA22" s="37"/>
      <c r="BB22" s="37"/>
      <c r="BC22" s="123">
        <f t="shared" si="1"/>
        <v>6.5339999999999998</v>
      </c>
      <c r="BD22" s="36" t="s">
        <v>111</v>
      </c>
      <c r="BE22" s="49"/>
      <c r="BF22" s="49"/>
      <c r="BG22" s="49"/>
      <c r="BH22" s="124">
        <f t="shared" si="2"/>
        <v>6.5339999999999998</v>
      </c>
      <c r="BI22" s="45">
        <f>BH22/K22</f>
        <v>0.121</v>
      </c>
      <c r="BJ22" s="39" t="s">
        <v>102</v>
      </c>
      <c r="BK22" s="136">
        <v>40</v>
      </c>
      <c r="BL22" s="137">
        <v>20</v>
      </c>
      <c r="BM22" s="137">
        <v>40</v>
      </c>
      <c r="BN22" s="137">
        <v>70</v>
      </c>
      <c r="BO22" s="137">
        <v>0</v>
      </c>
      <c r="BP22" s="137">
        <v>10</v>
      </c>
      <c r="BQ22" s="138">
        <f t="shared" si="3"/>
        <v>60</v>
      </c>
      <c r="BR22" s="138">
        <f t="shared" si="4"/>
        <v>110</v>
      </c>
      <c r="BS22" s="138">
        <f t="shared" si="5"/>
        <v>10</v>
      </c>
      <c r="BT22" s="138">
        <f t="shared" si="6"/>
        <v>180</v>
      </c>
      <c r="BU22" s="2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</row>
    <row r="23" spans="1:114" ht="13.5" hidden="1" customHeight="1">
      <c r="A23" s="26" t="s">
        <v>168</v>
      </c>
      <c r="B23" s="29" t="s">
        <v>169</v>
      </c>
      <c r="C23" s="29" t="s">
        <v>170</v>
      </c>
      <c r="D23" s="29" t="s">
        <v>127</v>
      </c>
      <c r="E23" s="28" t="s">
        <v>78</v>
      </c>
      <c r="F23" s="24" t="s">
        <v>79</v>
      </c>
      <c r="G23" s="27" t="s">
        <v>80</v>
      </c>
      <c r="H23" s="27" t="s">
        <v>80</v>
      </c>
      <c r="I23" s="56" t="s">
        <v>82</v>
      </c>
      <c r="J23" s="28" t="s">
        <v>134</v>
      </c>
      <c r="K23" s="106">
        <v>28</v>
      </c>
      <c r="L23" s="33">
        <v>17</v>
      </c>
      <c r="M23" s="33">
        <v>9</v>
      </c>
      <c r="N23" s="24">
        <v>2</v>
      </c>
      <c r="O23" s="106">
        <f t="shared" si="0"/>
        <v>128</v>
      </c>
      <c r="P23" s="24">
        <v>77</v>
      </c>
      <c r="Q23" s="24">
        <v>43</v>
      </c>
      <c r="R23" s="24">
        <v>8</v>
      </c>
      <c r="S23" s="106">
        <f>SUM(T23:Y23)</f>
        <v>17</v>
      </c>
      <c r="T23" s="33">
        <v>0</v>
      </c>
      <c r="U23" s="24">
        <v>8</v>
      </c>
      <c r="V23" s="24">
        <v>9</v>
      </c>
      <c r="W23" s="33">
        <v>0</v>
      </c>
      <c r="X23" s="33">
        <v>0</v>
      </c>
      <c r="Y23" s="33">
        <v>0</v>
      </c>
      <c r="Z23" s="106">
        <f>SUM(AA23:AF23)</f>
        <v>9</v>
      </c>
      <c r="AA23" s="24">
        <v>0</v>
      </c>
      <c r="AB23" s="24">
        <v>4</v>
      </c>
      <c r="AC23" s="24">
        <v>4</v>
      </c>
      <c r="AD23" s="24">
        <v>0</v>
      </c>
      <c r="AE23" s="24">
        <v>1</v>
      </c>
      <c r="AF23" s="24">
        <v>0</v>
      </c>
      <c r="AG23" s="106">
        <f>SUM(AH23:AM23)</f>
        <v>2</v>
      </c>
      <c r="AH23" s="33">
        <v>0</v>
      </c>
      <c r="AI23" s="33">
        <v>2</v>
      </c>
      <c r="AJ23" s="33">
        <v>0</v>
      </c>
      <c r="AK23" s="33">
        <v>0</v>
      </c>
      <c r="AL23" s="33">
        <v>0</v>
      </c>
      <c r="AM23" s="33">
        <v>0</v>
      </c>
      <c r="AN23" s="120">
        <f>(M23+N23)/K23</f>
        <v>0.39285714285714285</v>
      </c>
      <c r="AO23" s="120">
        <f>N23/K23</f>
        <v>7.1428571428571425E-2</v>
      </c>
      <c r="AP23" s="27" t="s">
        <v>93</v>
      </c>
      <c r="AQ23" s="29" t="s">
        <v>85</v>
      </c>
      <c r="AR23" s="27" t="s">
        <v>82</v>
      </c>
      <c r="AS23" s="27" t="s">
        <v>134</v>
      </c>
      <c r="AT23" s="27" t="s">
        <v>109</v>
      </c>
      <c r="AU23" s="27" t="s">
        <v>87</v>
      </c>
      <c r="AV23" s="36">
        <v>0</v>
      </c>
      <c r="AW23" s="36"/>
      <c r="AX23" s="36">
        <v>0.8</v>
      </c>
      <c r="AY23" s="36">
        <v>2.3079999999999998</v>
      </c>
      <c r="AZ23" s="36"/>
      <c r="BA23" s="37"/>
      <c r="BB23" s="37"/>
      <c r="BC23" s="123">
        <f t="shared" si="1"/>
        <v>3.1079999999999997</v>
      </c>
      <c r="BD23" s="24"/>
      <c r="BE23" s="24"/>
      <c r="BF23" s="24"/>
      <c r="BG23" s="24"/>
      <c r="BH23" s="124">
        <f t="shared" si="2"/>
        <v>3.1079999999999997</v>
      </c>
      <c r="BI23" s="45">
        <f>BH23/K23</f>
        <v>0.11099999999999999</v>
      </c>
      <c r="BJ23" s="39" t="s">
        <v>122</v>
      </c>
      <c r="BK23" s="136">
        <v>40</v>
      </c>
      <c r="BL23" s="137">
        <v>10</v>
      </c>
      <c r="BM23" s="137">
        <v>10</v>
      </c>
      <c r="BN23" s="137">
        <v>10</v>
      </c>
      <c r="BO23" s="137">
        <v>0</v>
      </c>
      <c r="BP23" s="137">
        <v>10</v>
      </c>
      <c r="BQ23" s="138">
        <f t="shared" si="3"/>
        <v>50</v>
      </c>
      <c r="BR23" s="138">
        <f t="shared" si="4"/>
        <v>20</v>
      </c>
      <c r="BS23" s="138">
        <f t="shared" si="5"/>
        <v>10</v>
      </c>
      <c r="BT23" s="138">
        <f t="shared" si="6"/>
        <v>80</v>
      </c>
      <c r="BU23" s="2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</row>
    <row r="24" spans="1:114" ht="13.5" hidden="1" customHeight="1">
      <c r="A24" s="25" t="s">
        <v>171</v>
      </c>
      <c r="B24" s="29" t="s">
        <v>172</v>
      </c>
      <c r="C24" s="29" t="s">
        <v>170</v>
      </c>
      <c r="D24" s="29" t="s">
        <v>127</v>
      </c>
      <c r="E24" s="28" t="s">
        <v>78</v>
      </c>
      <c r="F24" s="25" t="s">
        <v>79</v>
      </c>
      <c r="G24" s="27" t="s">
        <v>91</v>
      </c>
      <c r="H24" s="27" t="s">
        <v>92</v>
      </c>
      <c r="I24" s="56" t="s">
        <v>100</v>
      </c>
      <c r="J24" s="28" t="s">
        <v>173</v>
      </c>
      <c r="K24" s="111">
        <v>10</v>
      </c>
      <c r="L24" s="33">
        <v>6</v>
      </c>
      <c r="M24" s="33">
        <v>3</v>
      </c>
      <c r="N24" s="33">
        <v>1</v>
      </c>
      <c r="O24" s="106">
        <f t="shared" si="0"/>
        <v>38</v>
      </c>
      <c r="P24" s="33">
        <v>22</v>
      </c>
      <c r="Q24" s="33">
        <v>12</v>
      </c>
      <c r="R24" s="33">
        <v>4</v>
      </c>
      <c r="S24" s="106">
        <f>SUM(T24:Y24)</f>
        <v>6</v>
      </c>
      <c r="T24" s="33">
        <v>0</v>
      </c>
      <c r="U24" s="33">
        <v>4</v>
      </c>
      <c r="V24" s="33">
        <v>2</v>
      </c>
      <c r="W24" s="33">
        <v>0</v>
      </c>
      <c r="X24" s="33">
        <v>0</v>
      </c>
      <c r="Y24" s="33">
        <v>0</v>
      </c>
      <c r="Z24" s="106">
        <f>SUM(AA24:AF24)</f>
        <v>3</v>
      </c>
      <c r="AA24" s="33">
        <v>0</v>
      </c>
      <c r="AB24" s="33">
        <v>3</v>
      </c>
      <c r="AC24" s="33">
        <v>0</v>
      </c>
      <c r="AD24" s="33">
        <v>0</v>
      </c>
      <c r="AE24" s="33">
        <v>0</v>
      </c>
      <c r="AF24" s="33">
        <v>0</v>
      </c>
      <c r="AG24" s="106">
        <f>SUM(AH24:AM24)</f>
        <v>1</v>
      </c>
      <c r="AH24" s="33">
        <v>0</v>
      </c>
      <c r="AI24" s="33">
        <v>1</v>
      </c>
      <c r="AJ24" s="33">
        <v>0</v>
      </c>
      <c r="AK24" s="33">
        <v>0</v>
      </c>
      <c r="AL24" s="33">
        <v>0</v>
      </c>
      <c r="AM24" s="33">
        <v>0</v>
      </c>
      <c r="AN24" s="120">
        <f>(Z24+AG24)/K24</f>
        <v>0.4</v>
      </c>
      <c r="AO24" s="120">
        <f>N24/K24</f>
        <v>0.1</v>
      </c>
      <c r="AP24" s="27" t="s">
        <v>93</v>
      </c>
      <c r="AQ24" s="27" t="s">
        <v>85</v>
      </c>
      <c r="AR24" s="27" t="s">
        <v>100</v>
      </c>
      <c r="AS24" s="27" t="s">
        <v>134</v>
      </c>
      <c r="AT24" s="27" t="s">
        <v>82</v>
      </c>
      <c r="AU24" s="27" t="s">
        <v>119</v>
      </c>
      <c r="AV24" s="36">
        <v>0</v>
      </c>
      <c r="AW24" s="142"/>
      <c r="AX24" s="142">
        <v>0.84311570000000002</v>
      </c>
      <c r="AY24" s="43"/>
      <c r="AZ24" s="37"/>
      <c r="BA24" s="37"/>
      <c r="BB24" s="37"/>
      <c r="BC24" s="123">
        <f t="shared" si="1"/>
        <v>0.84311570000000002</v>
      </c>
      <c r="BD24" s="36" t="s">
        <v>111</v>
      </c>
      <c r="BE24" s="44"/>
      <c r="BF24" s="44">
        <v>0.2</v>
      </c>
      <c r="BG24" s="44"/>
      <c r="BH24" s="124">
        <f t="shared" si="2"/>
        <v>1.0431157</v>
      </c>
      <c r="BI24" s="45">
        <f>BH24/K24</f>
        <v>0.10431156999999999</v>
      </c>
      <c r="BJ24" s="39" t="s">
        <v>122</v>
      </c>
      <c r="BK24" s="136">
        <v>40</v>
      </c>
      <c r="BL24" s="137">
        <v>10</v>
      </c>
      <c r="BM24" s="137">
        <v>0</v>
      </c>
      <c r="BN24" s="137">
        <v>10</v>
      </c>
      <c r="BO24" s="137">
        <v>0</v>
      </c>
      <c r="BP24" s="137">
        <v>20</v>
      </c>
      <c r="BQ24" s="138">
        <f t="shared" si="3"/>
        <v>50</v>
      </c>
      <c r="BR24" s="138">
        <f t="shared" si="4"/>
        <v>10</v>
      </c>
      <c r="BS24" s="138">
        <f t="shared" si="5"/>
        <v>20</v>
      </c>
      <c r="BT24" s="138">
        <f t="shared" si="6"/>
        <v>80</v>
      </c>
      <c r="BU24" s="27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</row>
    <row r="25" spans="1:114" ht="13.5" hidden="1" customHeight="1">
      <c r="A25" s="25" t="s">
        <v>174</v>
      </c>
      <c r="B25" s="30" t="s">
        <v>175</v>
      </c>
      <c r="C25" s="30" t="s">
        <v>176</v>
      </c>
      <c r="D25" s="30" t="s">
        <v>127</v>
      </c>
      <c r="E25" s="28" t="s">
        <v>78</v>
      </c>
      <c r="F25" s="25" t="s">
        <v>108</v>
      </c>
      <c r="G25" s="30" t="s">
        <v>92</v>
      </c>
      <c r="H25" s="30" t="s">
        <v>92</v>
      </c>
      <c r="I25" s="58" t="s">
        <v>94</v>
      </c>
      <c r="J25" s="58" t="s">
        <v>87</v>
      </c>
      <c r="K25" s="106">
        <v>0</v>
      </c>
      <c r="L25" s="33">
        <v>0</v>
      </c>
      <c r="M25" s="33">
        <v>0</v>
      </c>
      <c r="N25" s="33">
        <v>4</v>
      </c>
      <c r="O25" s="106">
        <f t="shared" si="0"/>
        <v>8</v>
      </c>
      <c r="P25" s="33">
        <v>0</v>
      </c>
      <c r="Q25" s="33">
        <v>0</v>
      </c>
      <c r="R25" s="33">
        <v>8</v>
      </c>
      <c r="S25" s="106">
        <v>0</v>
      </c>
      <c r="T25" s="33">
        <v>0</v>
      </c>
      <c r="U25" s="33">
        <v>0</v>
      </c>
      <c r="V25" s="33">
        <v>0</v>
      </c>
      <c r="W25" s="33">
        <v>0</v>
      </c>
      <c r="X25" s="33">
        <v>0</v>
      </c>
      <c r="Y25" s="33">
        <v>0</v>
      </c>
      <c r="Z25" s="106">
        <v>0</v>
      </c>
      <c r="AA25" s="33">
        <v>0</v>
      </c>
      <c r="AB25" s="33">
        <v>0</v>
      </c>
      <c r="AC25" s="33">
        <v>0</v>
      </c>
      <c r="AD25" s="33">
        <v>0</v>
      </c>
      <c r="AE25" s="33">
        <v>0</v>
      </c>
      <c r="AF25" s="33">
        <v>0</v>
      </c>
      <c r="AG25" s="106">
        <v>0</v>
      </c>
      <c r="AH25" s="33">
        <v>0</v>
      </c>
      <c r="AI25" s="33">
        <v>4</v>
      </c>
      <c r="AJ25" s="33">
        <v>0</v>
      </c>
      <c r="AK25" s="33">
        <v>0</v>
      </c>
      <c r="AL25" s="33">
        <v>0</v>
      </c>
      <c r="AM25" s="33">
        <v>0</v>
      </c>
      <c r="AN25" s="120">
        <f>(M25+N25)/BV25</f>
        <v>1</v>
      </c>
      <c r="AO25" s="120">
        <f>N25/BV25</f>
        <v>1</v>
      </c>
      <c r="AP25" s="27" t="s">
        <v>93</v>
      </c>
      <c r="AQ25" s="27" t="s">
        <v>85</v>
      </c>
      <c r="AR25" s="58" t="s">
        <v>94</v>
      </c>
      <c r="AS25" s="58" t="s">
        <v>87</v>
      </c>
      <c r="AT25" s="58" t="s">
        <v>94</v>
      </c>
      <c r="AU25" s="35" t="s">
        <v>119</v>
      </c>
      <c r="AV25" s="36">
        <v>0</v>
      </c>
      <c r="AW25" s="43"/>
      <c r="AX25" s="43"/>
      <c r="AY25" s="43"/>
      <c r="BA25" s="43">
        <v>0.417244</v>
      </c>
      <c r="BC25" s="123">
        <f t="shared" si="1"/>
        <v>0.417244</v>
      </c>
      <c r="BD25" s="36" t="s">
        <v>111</v>
      </c>
      <c r="BE25" s="44"/>
      <c r="BF25" s="44"/>
      <c r="BG25" s="44"/>
      <c r="BH25" s="124">
        <f t="shared" si="2"/>
        <v>0.417244</v>
      </c>
      <c r="BI25" s="45">
        <f>BH25/BV25</f>
        <v>0.104311</v>
      </c>
      <c r="BJ25" s="39" t="s">
        <v>88</v>
      </c>
      <c r="BK25" s="136">
        <v>40</v>
      </c>
      <c r="BL25" s="137">
        <v>10</v>
      </c>
      <c r="BM25" s="137">
        <v>50</v>
      </c>
      <c r="BN25" s="137">
        <v>10</v>
      </c>
      <c r="BO25" s="137">
        <v>20</v>
      </c>
      <c r="BP25" s="137">
        <v>30</v>
      </c>
      <c r="BQ25" s="138">
        <f t="shared" si="3"/>
        <v>50</v>
      </c>
      <c r="BR25" s="138">
        <f t="shared" si="4"/>
        <v>60</v>
      </c>
      <c r="BS25" s="138">
        <f t="shared" si="5"/>
        <v>50</v>
      </c>
      <c r="BT25" s="138">
        <f t="shared" si="6"/>
        <v>160</v>
      </c>
      <c r="BU25" s="27" t="s">
        <v>177</v>
      </c>
      <c r="BV25" s="202">
        <v>4</v>
      </c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</row>
    <row r="26" spans="1:114" ht="13.5" hidden="1" customHeight="1">
      <c r="A26" s="24" t="s">
        <v>178</v>
      </c>
      <c r="B26" s="29" t="s">
        <v>179</v>
      </c>
      <c r="C26" s="29" t="s">
        <v>180</v>
      </c>
      <c r="D26" s="29" t="s">
        <v>117</v>
      </c>
      <c r="E26" s="28" t="s">
        <v>118</v>
      </c>
      <c r="F26" s="24" t="s">
        <v>79</v>
      </c>
      <c r="G26" s="27" t="s">
        <v>80</v>
      </c>
      <c r="H26" s="27" t="s">
        <v>80</v>
      </c>
      <c r="I26" s="56" t="s">
        <v>109</v>
      </c>
      <c r="J26" s="28" t="s">
        <v>87</v>
      </c>
      <c r="K26" s="106">
        <v>0</v>
      </c>
      <c r="L26" s="33">
        <v>17</v>
      </c>
      <c r="M26" s="33">
        <v>8</v>
      </c>
      <c r="N26" s="24">
        <v>0</v>
      </c>
      <c r="O26" s="106">
        <f t="shared" si="0"/>
        <v>106</v>
      </c>
      <c r="P26" s="24">
        <v>72</v>
      </c>
      <c r="Q26" s="24">
        <v>34</v>
      </c>
      <c r="R26" s="24">
        <v>0</v>
      </c>
      <c r="S26" s="106">
        <v>0</v>
      </c>
      <c r="T26" s="33">
        <v>0</v>
      </c>
      <c r="U26" s="24">
        <v>13</v>
      </c>
      <c r="V26" s="24">
        <v>4</v>
      </c>
      <c r="W26" s="33">
        <v>0</v>
      </c>
      <c r="X26" s="33">
        <v>0</v>
      </c>
      <c r="Y26" s="33">
        <v>0</v>
      </c>
      <c r="Z26" s="106">
        <v>0</v>
      </c>
      <c r="AA26" s="24">
        <v>0</v>
      </c>
      <c r="AB26" s="24">
        <v>7</v>
      </c>
      <c r="AC26" s="24">
        <v>0</v>
      </c>
      <c r="AD26" s="24">
        <v>1</v>
      </c>
      <c r="AE26" s="24">
        <v>0</v>
      </c>
      <c r="AF26" s="24">
        <v>0</v>
      </c>
      <c r="AG26" s="106">
        <f t="shared" ref="AG26:AG39" si="7">SUM(AH26:AM26)</f>
        <v>0</v>
      </c>
      <c r="AH26" s="33">
        <v>0</v>
      </c>
      <c r="AI26" s="33">
        <v>0</v>
      </c>
      <c r="AJ26" s="33">
        <v>0</v>
      </c>
      <c r="AK26" s="33">
        <v>0</v>
      </c>
      <c r="AL26" s="33">
        <v>0</v>
      </c>
      <c r="AM26" s="33">
        <v>0</v>
      </c>
      <c r="AN26" s="120">
        <f>(M26+N26)/BV26</f>
        <v>0.32</v>
      </c>
      <c r="AO26" s="120">
        <f>N26/BV26</f>
        <v>0</v>
      </c>
      <c r="AP26" s="27" t="s">
        <v>93</v>
      </c>
      <c r="AQ26" s="29" t="s">
        <v>85</v>
      </c>
      <c r="AR26" s="27" t="s">
        <v>109</v>
      </c>
      <c r="AS26" s="27" t="s">
        <v>87</v>
      </c>
      <c r="AT26" s="27" t="s">
        <v>120</v>
      </c>
      <c r="AU26" s="27" t="s">
        <v>119</v>
      </c>
      <c r="AV26" s="36">
        <v>0</v>
      </c>
      <c r="AW26" s="36"/>
      <c r="AX26" s="37"/>
      <c r="AY26" s="36"/>
      <c r="AZ26" s="36">
        <v>2.448</v>
      </c>
      <c r="BA26" s="37"/>
      <c r="BB26" s="37"/>
      <c r="BC26" s="123">
        <f t="shared" si="1"/>
        <v>2.448</v>
      </c>
      <c r="BD26" s="24"/>
      <c r="BE26" s="24"/>
      <c r="BF26" s="24"/>
      <c r="BG26" s="24"/>
      <c r="BH26" s="124">
        <f t="shared" si="2"/>
        <v>2.448</v>
      </c>
      <c r="BI26" s="45">
        <f>BH26/BV26</f>
        <v>9.7919999999999993E-2</v>
      </c>
      <c r="BJ26" s="39" t="s">
        <v>88</v>
      </c>
      <c r="BK26" s="143">
        <v>20</v>
      </c>
      <c r="BL26" s="144">
        <v>30</v>
      </c>
      <c r="BM26" s="144">
        <v>10</v>
      </c>
      <c r="BN26" s="144">
        <v>30</v>
      </c>
      <c r="BO26" s="144">
        <v>20</v>
      </c>
      <c r="BP26" s="144">
        <v>10</v>
      </c>
      <c r="BQ26" s="138">
        <f t="shared" si="3"/>
        <v>50</v>
      </c>
      <c r="BR26" s="138">
        <f t="shared" si="4"/>
        <v>40</v>
      </c>
      <c r="BS26" s="138">
        <f t="shared" si="5"/>
        <v>30</v>
      </c>
      <c r="BT26" s="138">
        <f t="shared" si="6"/>
        <v>120</v>
      </c>
      <c r="BU26" s="28" t="s">
        <v>181</v>
      </c>
      <c r="BV26" s="202">
        <v>25</v>
      </c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</row>
    <row r="27" spans="1:114" ht="13.5" hidden="1" customHeight="1">
      <c r="A27" s="25" t="s">
        <v>182</v>
      </c>
      <c r="B27" s="29" t="s">
        <v>183</v>
      </c>
      <c r="C27" s="29" t="s">
        <v>180</v>
      </c>
      <c r="D27" s="29" t="s">
        <v>117</v>
      </c>
      <c r="E27" s="28" t="s">
        <v>118</v>
      </c>
      <c r="F27" s="25" t="s">
        <v>79</v>
      </c>
      <c r="G27" s="27" t="s">
        <v>80</v>
      </c>
      <c r="H27" s="27" t="s">
        <v>81</v>
      </c>
      <c r="I27" s="56" t="s">
        <v>109</v>
      </c>
      <c r="J27" s="28" t="s">
        <v>87</v>
      </c>
      <c r="K27" s="107">
        <v>0</v>
      </c>
      <c r="L27" s="33">
        <v>6</v>
      </c>
      <c r="M27" s="33">
        <v>0</v>
      </c>
      <c r="N27" s="33">
        <v>0</v>
      </c>
      <c r="O27" s="106">
        <f t="shared" si="0"/>
        <v>24</v>
      </c>
      <c r="P27" s="33">
        <v>24</v>
      </c>
      <c r="Q27" s="33">
        <v>0</v>
      </c>
      <c r="R27" s="33">
        <v>0</v>
      </c>
      <c r="S27" s="106">
        <v>0</v>
      </c>
      <c r="T27" s="33">
        <v>0</v>
      </c>
      <c r="U27" s="33">
        <v>6</v>
      </c>
      <c r="V27" s="33">
        <v>0</v>
      </c>
      <c r="W27" s="33">
        <v>0</v>
      </c>
      <c r="X27" s="33">
        <v>0</v>
      </c>
      <c r="Y27" s="33">
        <v>0</v>
      </c>
      <c r="Z27" s="106">
        <v>0</v>
      </c>
      <c r="AA27" s="33">
        <v>0</v>
      </c>
      <c r="AB27" s="33">
        <v>0</v>
      </c>
      <c r="AC27" s="33">
        <v>0</v>
      </c>
      <c r="AD27" s="33">
        <v>0</v>
      </c>
      <c r="AE27" s="33">
        <v>0</v>
      </c>
      <c r="AF27" s="33">
        <v>0</v>
      </c>
      <c r="AG27" s="106">
        <f t="shared" si="7"/>
        <v>0</v>
      </c>
      <c r="AH27" s="33">
        <v>0</v>
      </c>
      <c r="AI27" s="33">
        <v>0</v>
      </c>
      <c r="AJ27" s="33">
        <v>0</v>
      </c>
      <c r="AK27" s="33">
        <v>0</v>
      </c>
      <c r="AL27" s="33">
        <v>0</v>
      </c>
      <c r="AM27" s="33">
        <v>0</v>
      </c>
      <c r="AN27" s="120">
        <f>(M27+N27)/BV27</f>
        <v>0</v>
      </c>
      <c r="AO27" s="120">
        <f>N27/BV27</f>
        <v>0</v>
      </c>
      <c r="AP27" s="27" t="s">
        <v>84</v>
      </c>
      <c r="AQ27" s="29" t="s">
        <v>85</v>
      </c>
      <c r="AR27" s="27" t="s">
        <v>109</v>
      </c>
      <c r="AS27" s="27" t="s">
        <v>87</v>
      </c>
      <c r="AT27" s="27" t="s">
        <v>120</v>
      </c>
      <c r="AU27" s="27" t="s">
        <v>119</v>
      </c>
      <c r="AV27" s="36">
        <v>0</v>
      </c>
      <c r="AW27" s="37"/>
      <c r="AX27" s="37"/>
      <c r="AY27" s="36"/>
      <c r="AZ27" s="36">
        <v>0.48599999999999999</v>
      </c>
      <c r="BA27" s="37"/>
      <c r="BB27" s="37"/>
      <c r="BC27" s="123">
        <f t="shared" si="1"/>
        <v>0.48599999999999999</v>
      </c>
      <c r="BD27" s="36"/>
      <c r="BE27" s="49"/>
      <c r="BF27" s="49"/>
      <c r="BG27" s="49"/>
      <c r="BH27" s="124">
        <f t="shared" si="2"/>
        <v>0.48599999999999999</v>
      </c>
      <c r="BI27" s="45">
        <f>BH27/BV27</f>
        <v>8.1000000000000003E-2</v>
      </c>
      <c r="BJ27" s="39" t="s">
        <v>88</v>
      </c>
      <c r="BK27" s="136">
        <v>20</v>
      </c>
      <c r="BL27" s="137">
        <v>30</v>
      </c>
      <c r="BM27" s="137">
        <v>10</v>
      </c>
      <c r="BN27" s="137">
        <v>30</v>
      </c>
      <c r="BO27" s="137">
        <v>20</v>
      </c>
      <c r="BP27" s="137">
        <v>10</v>
      </c>
      <c r="BQ27" s="138">
        <f t="shared" si="3"/>
        <v>50</v>
      </c>
      <c r="BR27" s="138">
        <f t="shared" si="4"/>
        <v>40</v>
      </c>
      <c r="BS27" s="138">
        <f t="shared" si="5"/>
        <v>30</v>
      </c>
      <c r="BT27" s="138">
        <f t="shared" si="6"/>
        <v>120</v>
      </c>
      <c r="BU27" s="27" t="s">
        <v>184</v>
      </c>
      <c r="BV27" s="202">
        <v>6</v>
      </c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</row>
    <row r="28" spans="1:114" ht="13.5" hidden="1" customHeight="1">
      <c r="A28" s="25" t="s">
        <v>185</v>
      </c>
      <c r="B28" s="29" t="s">
        <v>186</v>
      </c>
      <c r="C28" s="29" t="s">
        <v>180</v>
      </c>
      <c r="D28" s="29" t="s">
        <v>117</v>
      </c>
      <c r="E28" s="28" t="s">
        <v>118</v>
      </c>
      <c r="F28" s="25" t="s">
        <v>79</v>
      </c>
      <c r="G28" s="27" t="s">
        <v>80</v>
      </c>
      <c r="H28" s="27" t="s">
        <v>80</v>
      </c>
      <c r="I28" s="31" t="s">
        <v>86</v>
      </c>
      <c r="J28" s="47" t="s">
        <v>87</v>
      </c>
      <c r="K28" s="106">
        <v>13</v>
      </c>
      <c r="L28" s="33">
        <v>6</v>
      </c>
      <c r="M28" s="33">
        <v>7</v>
      </c>
      <c r="N28" s="33">
        <v>0</v>
      </c>
      <c r="O28" s="106">
        <f t="shared" si="0"/>
        <v>60</v>
      </c>
      <c r="P28" s="33">
        <v>24</v>
      </c>
      <c r="Q28" s="33">
        <v>36</v>
      </c>
      <c r="R28" s="33">
        <v>0</v>
      </c>
      <c r="S28" s="106">
        <f>SUM(T28:Y28)</f>
        <v>6</v>
      </c>
      <c r="T28" s="33">
        <v>0</v>
      </c>
      <c r="U28" s="33">
        <v>2</v>
      </c>
      <c r="V28" s="33">
        <v>4</v>
      </c>
      <c r="W28" s="33">
        <v>0</v>
      </c>
      <c r="X28" s="33">
        <v>0</v>
      </c>
      <c r="Y28" s="33">
        <v>0</v>
      </c>
      <c r="Z28" s="106">
        <f>SUM(AA28:AF28)</f>
        <v>7</v>
      </c>
      <c r="AA28" s="33">
        <v>0</v>
      </c>
      <c r="AB28" s="33">
        <v>3</v>
      </c>
      <c r="AC28" s="33">
        <v>0</v>
      </c>
      <c r="AD28" s="33">
        <v>4</v>
      </c>
      <c r="AE28" s="33">
        <v>0</v>
      </c>
      <c r="AF28" s="33">
        <v>0</v>
      </c>
      <c r="AG28" s="106">
        <f t="shared" si="7"/>
        <v>0</v>
      </c>
      <c r="AH28" s="33">
        <v>0</v>
      </c>
      <c r="AI28" s="33">
        <v>0</v>
      </c>
      <c r="AJ28" s="33">
        <v>0</v>
      </c>
      <c r="AK28" s="33">
        <v>0</v>
      </c>
      <c r="AL28" s="33">
        <v>0</v>
      </c>
      <c r="AM28" s="33">
        <v>0</v>
      </c>
      <c r="AN28" s="120">
        <f>(M28+N28)/K28</f>
        <v>0.53846153846153844</v>
      </c>
      <c r="AO28" s="120">
        <f>N28/K28</f>
        <v>0</v>
      </c>
      <c r="AP28" s="27" t="s">
        <v>93</v>
      </c>
      <c r="AQ28" s="29" t="s">
        <v>85</v>
      </c>
      <c r="AR28" s="31" t="s">
        <v>86</v>
      </c>
      <c r="AS28" s="35" t="s">
        <v>87</v>
      </c>
      <c r="AT28" s="35" t="s">
        <v>109</v>
      </c>
      <c r="AU28" s="27" t="s">
        <v>119</v>
      </c>
      <c r="AV28" s="36">
        <v>0</v>
      </c>
      <c r="AW28" s="126"/>
      <c r="AX28" s="43"/>
      <c r="AY28" s="43">
        <v>1.274</v>
      </c>
      <c r="AZ28" s="43"/>
      <c r="BA28" s="37"/>
      <c r="BB28" s="37"/>
      <c r="BC28" s="123">
        <f t="shared" si="1"/>
        <v>1.274</v>
      </c>
      <c r="BD28" s="36" t="s">
        <v>111</v>
      </c>
      <c r="BE28" s="49"/>
      <c r="BF28" s="49"/>
      <c r="BG28" s="49"/>
      <c r="BH28" s="124">
        <f t="shared" si="2"/>
        <v>1.274</v>
      </c>
      <c r="BI28" s="45">
        <f>BH28/K28</f>
        <v>9.8000000000000004E-2</v>
      </c>
      <c r="BJ28" s="39" t="s">
        <v>88</v>
      </c>
      <c r="BK28" s="136">
        <v>20</v>
      </c>
      <c r="BL28" s="137">
        <v>30</v>
      </c>
      <c r="BM28" s="137">
        <v>10</v>
      </c>
      <c r="BN28" s="137">
        <v>30</v>
      </c>
      <c r="BO28" s="137">
        <v>0</v>
      </c>
      <c r="BP28" s="137">
        <v>10</v>
      </c>
      <c r="BQ28" s="138">
        <f t="shared" si="3"/>
        <v>50</v>
      </c>
      <c r="BR28" s="138">
        <f t="shared" si="4"/>
        <v>40</v>
      </c>
      <c r="BS28" s="138">
        <f t="shared" si="5"/>
        <v>10</v>
      </c>
      <c r="BT28" s="138">
        <f t="shared" si="6"/>
        <v>100</v>
      </c>
      <c r="BU28" s="27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</row>
    <row r="29" spans="1:114" ht="13.5" hidden="1" customHeight="1">
      <c r="A29" s="25" t="s">
        <v>187</v>
      </c>
      <c r="B29" s="29" t="s">
        <v>188</v>
      </c>
      <c r="C29" s="29" t="s">
        <v>180</v>
      </c>
      <c r="D29" s="29" t="s">
        <v>117</v>
      </c>
      <c r="E29" s="28" t="s">
        <v>118</v>
      </c>
      <c r="F29" s="26" t="s">
        <v>79</v>
      </c>
      <c r="G29" s="27" t="s">
        <v>80</v>
      </c>
      <c r="H29" s="27" t="s">
        <v>81</v>
      </c>
      <c r="I29" s="31" t="s">
        <v>109</v>
      </c>
      <c r="J29" s="28" t="s">
        <v>140</v>
      </c>
      <c r="K29" s="107">
        <v>0</v>
      </c>
      <c r="L29" s="33">
        <v>12</v>
      </c>
      <c r="M29" s="33">
        <v>0</v>
      </c>
      <c r="N29" s="33">
        <v>0</v>
      </c>
      <c r="O29" s="106">
        <f t="shared" si="0"/>
        <v>54</v>
      </c>
      <c r="P29" s="33">
        <v>54</v>
      </c>
      <c r="Q29" s="33">
        <v>0</v>
      </c>
      <c r="R29" s="33">
        <v>0</v>
      </c>
      <c r="S29" s="106">
        <v>0</v>
      </c>
      <c r="T29" s="33">
        <v>0</v>
      </c>
      <c r="U29" s="33">
        <v>8</v>
      </c>
      <c r="V29" s="33">
        <v>4</v>
      </c>
      <c r="W29" s="33">
        <v>0</v>
      </c>
      <c r="X29" s="33">
        <v>0</v>
      </c>
      <c r="Y29" s="33">
        <v>0</v>
      </c>
      <c r="Z29" s="106">
        <v>0</v>
      </c>
      <c r="AA29" s="33">
        <v>0</v>
      </c>
      <c r="AB29" s="33">
        <v>0</v>
      </c>
      <c r="AC29" s="33">
        <v>0</v>
      </c>
      <c r="AD29" s="33">
        <v>0</v>
      </c>
      <c r="AE29" s="33">
        <v>0</v>
      </c>
      <c r="AF29" s="33">
        <v>0</v>
      </c>
      <c r="AG29" s="106">
        <f t="shared" si="7"/>
        <v>0</v>
      </c>
      <c r="AH29" s="33">
        <v>0</v>
      </c>
      <c r="AI29" s="33">
        <v>0</v>
      </c>
      <c r="AJ29" s="33">
        <v>0</v>
      </c>
      <c r="AK29" s="33">
        <v>0</v>
      </c>
      <c r="AL29" s="33">
        <v>0</v>
      </c>
      <c r="AM29" s="33">
        <v>0</v>
      </c>
      <c r="AN29" s="120">
        <f>(M29+N29)/BV29</f>
        <v>0</v>
      </c>
      <c r="AO29" s="120">
        <f>N29/BV29</f>
        <v>0</v>
      </c>
      <c r="AP29" s="27" t="s">
        <v>84</v>
      </c>
      <c r="AQ29" s="29" t="s">
        <v>85</v>
      </c>
      <c r="AR29" s="35" t="s">
        <v>109</v>
      </c>
      <c r="AS29" s="27" t="s">
        <v>140</v>
      </c>
      <c r="AT29" s="35" t="s">
        <v>120</v>
      </c>
      <c r="AU29" s="27" t="s">
        <v>99</v>
      </c>
      <c r="AV29" s="36">
        <v>0</v>
      </c>
      <c r="AW29" s="37"/>
      <c r="AX29" s="43"/>
      <c r="AY29" s="37"/>
      <c r="AZ29" s="43">
        <v>0.97199999999999998</v>
      </c>
      <c r="BA29" s="37"/>
      <c r="BB29" s="37"/>
      <c r="BC29" s="123">
        <f t="shared" si="1"/>
        <v>0.97199999999999998</v>
      </c>
      <c r="BD29" s="36"/>
      <c r="BE29" s="49"/>
      <c r="BF29" s="49"/>
      <c r="BG29" s="49"/>
      <c r="BH29" s="124">
        <f t="shared" si="2"/>
        <v>0.97199999999999998</v>
      </c>
      <c r="BI29" s="45">
        <f>BH29/BV29</f>
        <v>8.1000000000000003E-2</v>
      </c>
      <c r="BJ29" s="39" t="s">
        <v>88</v>
      </c>
      <c r="BK29" s="136">
        <v>20</v>
      </c>
      <c r="BL29" s="137">
        <v>30</v>
      </c>
      <c r="BM29" s="137">
        <v>10</v>
      </c>
      <c r="BN29" s="137">
        <v>30</v>
      </c>
      <c r="BO29" s="137">
        <v>0</v>
      </c>
      <c r="BP29" s="137">
        <v>10</v>
      </c>
      <c r="BQ29" s="138">
        <f t="shared" si="3"/>
        <v>50</v>
      </c>
      <c r="BR29" s="138">
        <f t="shared" si="4"/>
        <v>40</v>
      </c>
      <c r="BS29" s="138">
        <f t="shared" si="5"/>
        <v>10</v>
      </c>
      <c r="BT29" s="138">
        <f t="shared" si="6"/>
        <v>100</v>
      </c>
      <c r="BU29" s="27" t="s">
        <v>189</v>
      </c>
      <c r="BV29" s="202">
        <v>12</v>
      </c>
      <c r="BW29" s="8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</row>
    <row r="30" spans="1:114" ht="13.5" hidden="1" customHeight="1">
      <c r="A30" s="25" t="s">
        <v>190</v>
      </c>
      <c r="B30" s="29" t="s">
        <v>191</v>
      </c>
      <c r="C30" s="29" t="s">
        <v>180</v>
      </c>
      <c r="D30" s="29" t="s">
        <v>117</v>
      </c>
      <c r="E30" s="28" t="s">
        <v>118</v>
      </c>
      <c r="F30" s="26" t="s">
        <v>79</v>
      </c>
      <c r="G30" s="27" t="s">
        <v>80</v>
      </c>
      <c r="H30" s="27" t="s">
        <v>80</v>
      </c>
      <c r="I30" s="31" t="s">
        <v>109</v>
      </c>
      <c r="J30" s="28" t="s">
        <v>140</v>
      </c>
      <c r="K30" s="107">
        <v>0</v>
      </c>
      <c r="L30" s="33">
        <v>25</v>
      </c>
      <c r="M30" s="33">
        <v>13</v>
      </c>
      <c r="N30" s="33">
        <v>0</v>
      </c>
      <c r="O30" s="106">
        <f t="shared" si="0"/>
        <v>165</v>
      </c>
      <c r="P30" s="33">
        <v>106</v>
      </c>
      <c r="Q30" s="33">
        <v>59</v>
      </c>
      <c r="R30" s="33">
        <v>0</v>
      </c>
      <c r="S30" s="106">
        <v>0</v>
      </c>
      <c r="T30" s="33">
        <v>0</v>
      </c>
      <c r="U30" s="33">
        <v>19</v>
      </c>
      <c r="V30" s="33">
        <v>6</v>
      </c>
      <c r="W30" s="33">
        <v>0</v>
      </c>
      <c r="X30" s="33">
        <v>0</v>
      </c>
      <c r="Y30" s="33">
        <v>0</v>
      </c>
      <c r="Z30" s="106">
        <v>0</v>
      </c>
      <c r="AA30" s="33">
        <v>0</v>
      </c>
      <c r="AB30" s="33">
        <v>8</v>
      </c>
      <c r="AC30" s="33">
        <v>3</v>
      </c>
      <c r="AD30" s="33">
        <v>2</v>
      </c>
      <c r="AE30" s="33">
        <v>0</v>
      </c>
      <c r="AF30" s="33">
        <v>0</v>
      </c>
      <c r="AG30" s="106">
        <f t="shared" si="7"/>
        <v>0</v>
      </c>
      <c r="AH30" s="33">
        <v>0</v>
      </c>
      <c r="AI30" s="33">
        <v>0</v>
      </c>
      <c r="AJ30" s="33">
        <v>0</v>
      </c>
      <c r="AK30" s="33">
        <v>0</v>
      </c>
      <c r="AL30" s="33">
        <v>0</v>
      </c>
      <c r="AM30" s="33">
        <v>0</v>
      </c>
      <c r="AN30" s="120">
        <f>(M30+N30)/BV30</f>
        <v>0.34210526315789475</v>
      </c>
      <c r="AO30" s="120">
        <f>N30/BV30</f>
        <v>0</v>
      </c>
      <c r="AP30" s="27" t="s">
        <v>93</v>
      </c>
      <c r="AQ30" s="29" t="s">
        <v>85</v>
      </c>
      <c r="AR30" s="35" t="s">
        <v>109</v>
      </c>
      <c r="AS30" s="27" t="s">
        <v>140</v>
      </c>
      <c r="AT30" s="35" t="s">
        <v>120</v>
      </c>
      <c r="AU30" s="27" t="s">
        <v>99</v>
      </c>
      <c r="AV30" s="36">
        <v>0</v>
      </c>
      <c r="AW30" s="43"/>
      <c r="AX30" s="43"/>
      <c r="AY30" s="36"/>
      <c r="AZ30" s="43">
        <v>0.6</v>
      </c>
      <c r="BA30" s="36">
        <v>3.1230000000000002</v>
      </c>
      <c r="BB30" s="36"/>
      <c r="BC30" s="123">
        <f t="shared" si="1"/>
        <v>3.7230000000000003</v>
      </c>
      <c r="BD30" s="36"/>
      <c r="BE30" s="49"/>
      <c r="BF30" s="49"/>
      <c r="BG30" s="49"/>
      <c r="BH30" s="124">
        <f t="shared" si="2"/>
        <v>3.7230000000000003</v>
      </c>
      <c r="BI30" s="45">
        <f>BH30/BV30</f>
        <v>9.7973684210526324E-2</v>
      </c>
      <c r="BJ30" s="39" t="s">
        <v>88</v>
      </c>
      <c r="BK30" s="136">
        <v>20</v>
      </c>
      <c r="BL30" s="137">
        <v>30</v>
      </c>
      <c r="BM30" s="137">
        <v>10</v>
      </c>
      <c r="BN30" s="137">
        <v>30</v>
      </c>
      <c r="BO30" s="137">
        <v>0</v>
      </c>
      <c r="BP30" s="137">
        <v>10</v>
      </c>
      <c r="BQ30" s="138">
        <f t="shared" si="3"/>
        <v>50</v>
      </c>
      <c r="BR30" s="138">
        <f t="shared" si="4"/>
        <v>40</v>
      </c>
      <c r="BS30" s="138">
        <f t="shared" si="5"/>
        <v>10</v>
      </c>
      <c r="BT30" s="138">
        <f t="shared" si="6"/>
        <v>100</v>
      </c>
      <c r="BU30" s="27" t="s">
        <v>192</v>
      </c>
      <c r="BV30" s="202">
        <v>38</v>
      </c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</row>
    <row r="31" spans="1:114" ht="13.5" hidden="1" customHeight="1">
      <c r="A31" s="26" t="s">
        <v>193</v>
      </c>
      <c r="B31" s="29" t="s">
        <v>194</v>
      </c>
      <c r="C31" s="29" t="s">
        <v>180</v>
      </c>
      <c r="D31" s="29" t="s">
        <v>117</v>
      </c>
      <c r="E31" s="28" t="s">
        <v>118</v>
      </c>
      <c r="F31" s="26" t="s">
        <v>108</v>
      </c>
      <c r="G31" s="27" t="s">
        <v>80</v>
      </c>
      <c r="H31" s="27" t="s">
        <v>80</v>
      </c>
      <c r="I31" s="31" t="s">
        <v>158</v>
      </c>
      <c r="J31" s="28" t="s">
        <v>121</v>
      </c>
      <c r="K31" s="106">
        <v>13</v>
      </c>
      <c r="L31" s="48">
        <v>13</v>
      </c>
      <c r="M31" s="48">
        <v>0</v>
      </c>
      <c r="N31" s="33">
        <v>0</v>
      </c>
      <c r="O31" s="106">
        <f t="shared" si="0"/>
        <v>48</v>
      </c>
      <c r="P31" s="33">
        <v>48</v>
      </c>
      <c r="Q31" s="33">
        <v>0</v>
      </c>
      <c r="R31" s="33">
        <v>0</v>
      </c>
      <c r="S31" s="106">
        <f t="shared" ref="S31:S38" si="8">SUM(T31:Y31)</f>
        <v>13</v>
      </c>
      <c r="T31" s="33">
        <v>2</v>
      </c>
      <c r="U31" s="33">
        <v>11</v>
      </c>
      <c r="V31" s="33">
        <v>0</v>
      </c>
      <c r="W31" s="33">
        <v>0</v>
      </c>
      <c r="X31" s="33">
        <v>0</v>
      </c>
      <c r="Y31" s="33">
        <v>0</v>
      </c>
      <c r="Z31" s="106">
        <f>SUM(AA31:AF31)</f>
        <v>0</v>
      </c>
      <c r="AA31" s="33">
        <v>0</v>
      </c>
      <c r="AB31" s="33">
        <v>0</v>
      </c>
      <c r="AC31" s="33">
        <v>0</v>
      </c>
      <c r="AD31" s="33">
        <v>0</v>
      </c>
      <c r="AE31" s="33">
        <v>0</v>
      </c>
      <c r="AF31" s="33">
        <v>0</v>
      </c>
      <c r="AG31" s="106">
        <f t="shared" si="7"/>
        <v>0</v>
      </c>
      <c r="AH31" s="33">
        <v>0</v>
      </c>
      <c r="AI31" s="33">
        <v>0</v>
      </c>
      <c r="AJ31" s="33">
        <v>0</v>
      </c>
      <c r="AK31" s="33">
        <v>0</v>
      </c>
      <c r="AL31" s="33">
        <v>0</v>
      </c>
      <c r="AM31" s="33">
        <v>0</v>
      </c>
      <c r="AN31" s="120">
        <f>(M31+N31)/K31</f>
        <v>0</v>
      </c>
      <c r="AO31" s="120">
        <f t="shared" ref="AO31:AO38" si="9">N31/K31</f>
        <v>0</v>
      </c>
      <c r="AP31" s="27" t="s">
        <v>93</v>
      </c>
      <c r="AQ31" s="29" t="s">
        <v>85</v>
      </c>
      <c r="AR31" s="35" t="s">
        <v>158</v>
      </c>
      <c r="AS31" s="35" t="s">
        <v>121</v>
      </c>
      <c r="AT31" s="27" t="s">
        <v>82</v>
      </c>
      <c r="AU31" s="35" t="s">
        <v>135</v>
      </c>
      <c r="AV31" s="36">
        <v>1</v>
      </c>
      <c r="AW31" s="36">
        <v>0.60799999999999998</v>
      </c>
      <c r="AX31" s="37"/>
      <c r="AY31" s="37"/>
      <c r="AZ31" s="37"/>
      <c r="BA31" s="37"/>
      <c r="BB31" s="37"/>
      <c r="BC31" s="123">
        <f t="shared" si="1"/>
        <v>1.6080000000000001</v>
      </c>
      <c r="BD31" s="36" t="s">
        <v>111</v>
      </c>
      <c r="BE31" s="49"/>
      <c r="BF31" s="49"/>
      <c r="BG31" s="49">
        <v>1.32E-2</v>
      </c>
      <c r="BH31" s="124">
        <f t="shared" si="2"/>
        <v>1.6212000000000002</v>
      </c>
      <c r="BI31" s="45">
        <f t="shared" ref="BI31:BI38" si="10">BH31/K31</f>
        <v>0.12470769230769232</v>
      </c>
      <c r="BJ31" s="39" t="s">
        <v>102</v>
      </c>
      <c r="BK31" s="136">
        <v>20</v>
      </c>
      <c r="BL31" s="137">
        <v>30</v>
      </c>
      <c r="BM31" s="137">
        <v>80</v>
      </c>
      <c r="BN31" s="137">
        <v>70</v>
      </c>
      <c r="BO31" s="137">
        <v>20</v>
      </c>
      <c r="BP31" s="137">
        <v>10</v>
      </c>
      <c r="BQ31" s="138">
        <f t="shared" si="3"/>
        <v>50</v>
      </c>
      <c r="BR31" s="138">
        <f t="shared" si="4"/>
        <v>150</v>
      </c>
      <c r="BS31" s="138">
        <f t="shared" si="5"/>
        <v>30</v>
      </c>
      <c r="BT31" s="138">
        <f t="shared" si="6"/>
        <v>230</v>
      </c>
      <c r="BU31" s="30"/>
      <c r="BV31" s="57"/>
      <c r="BW31" s="57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</row>
    <row r="32" spans="1:114" ht="13.5" hidden="1" customHeight="1">
      <c r="A32" s="26" t="s">
        <v>195</v>
      </c>
      <c r="B32" s="29" t="s">
        <v>196</v>
      </c>
      <c r="C32" s="29" t="s">
        <v>180</v>
      </c>
      <c r="D32" s="29" t="s">
        <v>117</v>
      </c>
      <c r="E32" s="28" t="s">
        <v>118</v>
      </c>
      <c r="F32" s="26" t="s">
        <v>108</v>
      </c>
      <c r="G32" s="27" t="s">
        <v>91</v>
      </c>
      <c r="H32" s="27" t="s">
        <v>92</v>
      </c>
      <c r="I32" s="31" t="s">
        <v>158</v>
      </c>
      <c r="J32" s="28" t="s">
        <v>121</v>
      </c>
      <c r="K32" s="106">
        <v>10</v>
      </c>
      <c r="L32" s="33">
        <v>10</v>
      </c>
      <c r="M32" s="33">
        <v>0</v>
      </c>
      <c r="N32" s="33">
        <v>0</v>
      </c>
      <c r="O32" s="106">
        <f t="shared" si="0"/>
        <v>34</v>
      </c>
      <c r="P32" s="33">
        <v>34</v>
      </c>
      <c r="Q32" s="33">
        <v>0</v>
      </c>
      <c r="R32" s="33">
        <v>0</v>
      </c>
      <c r="S32" s="106">
        <f t="shared" si="8"/>
        <v>10</v>
      </c>
      <c r="T32" s="33">
        <v>2</v>
      </c>
      <c r="U32" s="33">
        <v>8</v>
      </c>
      <c r="V32" s="33">
        <v>0</v>
      </c>
      <c r="W32" s="33">
        <v>0</v>
      </c>
      <c r="X32" s="33">
        <v>0</v>
      </c>
      <c r="Y32" s="33">
        <v>0</v>
      </c>
      <c r="Z32" s="106">
        <v>0</v>
      </c>
      <c r="AA32" s="33">
        <v>0</v>
      </c>
      <c r="AB32" s="33">
        <v>0</v>
      </c>
      <c r="AC32" s="33">
        <v>0</v>
      </c>
      <c r="AD32" s="33">
        <v>0</v>
      </c>
      <c r="AE32" s="33">
        <v>0</v>
      </c>
      <c r="AF32" s="33">
        <v>0</v>
      </c>
      <c r="AG32" s="106">
        <f t="shared" si="7"/>
        <v>0</v>
      </c>
      <c r="AH32" s="33">
        <v>0</v>
      </c>
      <c r="AI32" s="33">
        <v>0</v>
      </c>
      <c r="AJ32" s="33">
        <v>0</v>
      </c>
      <c r="AK32" s="33">
        <v>0</v>
      </c>
      <c r="AL32" s="33">
        <v>0</v>
      </c>
      <c r="AM32" s="33">
        <v>0</v>
      </c>
      <c r="AN32" s="120">
        <f>(M32+N32)/K32</f>
        <v>0</v>
      </c>
      <c r="AO32" s="120">
        <f t="shared" si="9"/>
        <v>0</v>
      </c>
      <c r="AP32" s="27" t="s">
        <v>93</v>
      </c>
      <c r="AQ32" s="27" t="s">
        <v>85</v>
      </c>
      <c r="AR32" s="35" t="s">
        <v>158</v>
      </c>
      <c r="AS32" s="35" t="s">
        <v>121</v>
      </c>
      <c r="AT32" s="27" t="s">
        <v>82</v>
      </c>
      <c r="AU32" s="35" t="s">
        <v>135</v>
      </c>
      <c r="AV32" s="36">
        <v>0</v>
      </c>
      <c r="AW32" s="68"/>
      <c r="AX32" s="36">
        <v>1.081</v>
      </c>
      <c r="AY32" s="37"/>
      <c r="AZ32" s="37"/>
      <c r="BA32" s="37"/>
      <c r="BB32" s="37"/>
      <c r="BC32" s="123">
        <f t="shared" si="1"/>
        <v>1.081</v>
      </c>
      <c r="BD32" s="36" t="s">
        <v>111</v>
      </c>
      <c r="BE32" s="49"/>
      <c r="BF32" s="49">
        <v>0.6</v>
      </c>
      <c r="BG32" s="49"/>
      <c r="BH32" s="124">
        <f t="shared" si="2"/>
        <v>1.681</v>
      </c>
      <c r="BI32" s="45">
        <f t="shared" si="10"/>
        <v>0.1681</v>
      </c>
      <c r="BJ32" s="39" t="s">
        <v>102</v>
      </c>
      <c r="BK32" s="136">
        <v>20</v>
      </c>
      <c r="BL32" s="137">
        <v>30</v>
      </c>
      <c r="BM32" s="137">
        <v>30</v>
      </c>
      <c r="BN32" s="137">
        <v>70</v>
      </c>
      <c r="BO32" s="137">
        <v>20</v>
      </c>
      <c r="BP32" s="137">
        <v>10</v>
      </c>
      <c r="BQ32" s="138">
        <f t="shared" si="3"/>
        <v>50</v>
      </c>
      <c r="BR32" s="138">
        <f t="shared" si="4"/>
        <v>100</v>
      </c>
      <c r="BS32" s="138">
        <f t="shared" si="5"/>
        <v>30</v>
      </c>
      <c r="BT32" s="138">
        <f t="shared" si="6"/>
        <v>180</v>
      </c>
      <c r="BU32" s="30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</row>
    <row r="33" spans="1:114" ht="13.5" hidden="1" customHeight="1">
      <c r="A33" s="24" t="s">
        <v>197</v>
      </c>
      <c r="B33" s="58" t="s">
        <v>198</v>
      </c>
      <c r="C33" s="30" t="s">
        <v>180</v>
      </c>
      <c r="D33" s="30" t="s">
        <v>117</v>
      </c>
      <c r="E33" s="28" t="s">
        <v>118</v>
      </c>
      <c r="F33" s="24" t="s">
        <v>108</v>
      </c>
      <c r="G33" s="27" t="s">
        <v>92</v>
      </c>
      <c r="H33" s="27" t="s">
        <v>92</v>
      </c>
      <c r="I33" s="35" t="s">
        <v>82</v>
      </c>
      <c r="J33" s="30" t="s">
        <v>140</v>
      </c>
      <c r="K33" s="107">
        <v>20</v>
      </c>
      <c r="L33" s="24">
        <v>14</v>
      </c>
      <c r="M33" s="24">
        <v>4</v>
      </c>
      <c r="N33" s="24">
        <v>2</v>
      </c>
      <c r="O33" s="106">
        <f t="shared" si="0"/>
        <v>94</v>
      </c>
      <c r="P33" s="24">
        <v>66</v>
      </c>
      <c r="Q33" s="24">
        <v>20</v>
      </c>
      <c r="R33" s="24">
        <v>8</v>
      </c>
      <c r="S33" s="106">
        <f t="shared" si="8"/>
        <v>14</v>
      </c>
      <c r="T33" s="24">
        <v>0</v>
      </c>
      <c r="U33" s="24">
        <v>6</v>
      </c>
      <c r="V33" s="24">
        <v>6</v>
      </c>
      <c r="W33" s="24">
        <v>2</v>
      </c>
      <c r="X33" s="24">
        <v>0</v>
      </c>
      <c r="Y33" s="24">
        <v>0</v>
      </c>
      <c r="Z33" s="106">
        <f t="shared" ref="Z33:Z38" si="11">SUM(AA33:AF33)</f>
        <v>4</v>
      </c>
      <c r="AA33" s="24">
        <v>0</v>
      </c>
      <c r="AB33" s="24">
        <v>4</v>
      </c>
      <c r="AC33" s="24">
        <v>0</v>
      </c>
      <c r="AD33" s="24">
        <v>0</v>
      </c>
      <c r="AE33" s="24">
        <v>0</v>
      </c>
      <c r="AF33" s="24">
        <v>0</v>
      </c>
      <c r="AG33" s="106">
        <f t="shared" si="7"/>
        <v>2</v>
      </c>
      <c r="AH33" s="24">
        <v>0</v>
      </c>
      <c r="AI33" s="24">
        <v>2</v>
      </c>
      <c r="AJ33" s="24">
        <v>0</v>
      </c>
      <c r="AK33" s="24">
        <v>0</v>
      </c>
      <c r="AL33" s="24">
        <v>0</v>
      </c>
      <c r="AM33" s="24">
        <v>0</v>
      </c>
      <c r="AN33" s="120">
        <f>(Z33+AG33)/K33</f>
        <v>0.3</v>
      </c>
      <c r="AO33" s="120">
        <f t="shared" si="9"/>
        <v>0.1</v>
      </c>
      <c r="AP33" s="27" t="s">
        <v>93</v>
      </c>
      <c r="AQ33" s="27" t="s">
        <v>85</v>
      </c>
      <c r="AR33" s="35" t="s">
        <v>100</v>
      </c>
      <c r="AS33" s="30" t="s">
        <v>134</v>
      </c>
      <c r="AT33" s="35" t="s">
        <v>86</v>
      </c>
      <c r="AU33" s="28" t="s">
        <v>140</v>
      </c>
      <c r="AV33" s="36">
        <v>0</v>
      </c>
      <c r="AX33" s="43">
        <v>1.73706</v>
      </c>
      <c r="AY33" s="43"/>
      <c r="AZ33" s="37"/>
      <c r="BA33" s="37"/>
      <c r="BB33" s="37"/>
      <c r="BC33" s="123">
        <f t="shared" si="1"/>
        <v>1.73706</v>
      </c>
      <c r="BD33" s="36" t="s">
        <v>111</v>
      </c>
      <c r="BE33" s="44"/>
      <c r="BF33" s="44">
        <v>0.35</v>
      </c>
      <c r="BG33" s="44"/>
      <c r="BH33" s="124">
        <f t="shared" si="2"/>
        <v>2.0870600000000001</v>
      </c>
      <c r="BI33" s="59">
        <f t="shared" si="10"/>
        <v>0.104353</v>
      </c>
      <c r="BJ33" s="39" t="s">
        <v>102</v>
      </c>
      <c r="BK33" s="136">
        <v>20</v>
      </c>
      <c r="BL33" s="137">
        <v>30</v>
      </c>
      <c r="BM33" s="137">
        <v>50</v>
      </c>
      <c r="BN33" s="137">
        <v>30</v>
      </c>
      <c r="BO33" s="137">
        <v>20</v>
      </c>
      <c r="BP33" s="137">
        <v>20</v>
      </c>
      <c r="BQ33" s="138">
        <f t="shared" si="3"/>
        <v>50</v>
      </c>
      <c r="BR33" s="138">
        <f t="shared" si="4"/>
        <v>80</v>
      </c>
      <c r="BS33" s="138">
        <f t="shared" si="5"/>
        <v>40</v>
      </c>
      <c r="BT33" s="138">
        <f t="shared" si="6"/>
        <v>170</v>
      </c>
      <c r="BU33" s="2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  <c r="DI33" s="57"/>
      <c r="DJ33" s="57"/>
    </row>
    <row r="34" spans="1:114" ht="12.75" hidden="1" customHeight="1">
      <c r="A34" s="25" t="s">
        <v>199</v>
      </c>
      <c r="B34" s="35" t="s">
        <v>200</v>
      </c>
      <c r="C34" s="47" t="s">
        <v>180</v>
      </c>
      <c r="D34" s="50" t="s">
        <v>117</v>
      </c>
      <c r="E34" s="28" t="s">
        <v>118</v>
      </c>
      <c r="F34" s="24" t="s">
        <v>108</v>
      </c>
      <c r="G34" s="28" t="s">
        <v>80</v>
      </c>
      <c r="H34" s="28" t="s">
        <v>80</v>
      </c>
      <c r="I34" s="28" t="s">
        <v>158</v>
      </c>
      <c r="J34" s="47" t="s">
        <v>135</v>
      </c>
      <c r="K34" s="107">
        <v>49</v>
      </c>
      <c r="L34" s="24">
        <v>34</v>
      </c>
      <c r="M34" s="24">
        <v>12</v>
      </c>
      <c r="N34" s="33">
        <v>3</v>
      </c>
      <c r="O34" s="106">
        <f t="shared" si="0"/>
        <v>245</v>
      </c>
      <c r="P34" s="33">
        <v>172</v>
      </c>
      <c r="Q34" s="33">
        <v>60</v>
      </c>
      <c r="R34" s="33">
        <v>13</v>
      </c>
      <c r="S34" s="106">
        <f t="shared" si="8"/>
        <v>34</v>
      </c>
      <c r="T34" s="33">
        <v>0</v>
      </c>
      <c r="U34" s="33">
        <v>6</v>
      </c>
      <c r="V34" s="33">
        <v>20</v>
      </c>
      <c r="W34" s="33">
        <v>8</v>
      </c>
      <c r="X34" s="33">
        <v>0</v>
      </c>
      <c r="Y34" s="33">
        <v>0</v>
      </c>
      <c r="Z34" s="106">
        <f t="shared" si="11"/>
        <v>12</v>
      </c>
      <c r="AA34" s="33">
        <v>0</v>
      </c>
      <c r="AB34" s="33">
        <v>8</v>
      </c>
      <c r="AC34" s="33">
        <v>0</v>
      </c>
      <c r="AD34" s="33">
        <v>4</v>
      </c>
      <c r="AE34" s="33">
        <v>0</v>
      </c>
      <c r="AF34" s="33">
        <v>0</v>
      </c>
      <c r="AG34" s="106">
        <f t="shared" si="7"/>
        <v>3</v>
      </c>
      <c r="AH34" s="33">
        <v>0</v>
      </c>
      <c r="AI34" s="33">
        <v>2</v>
      </c>
      <c r="AJ34" s="33">
        <v>1</v>
      </c>
      <c r="AK34" s="33">
        <v>0</v>
      </c>
      <c r="AL34" s="33">
        <v>0</v>
      </c>
      <c r="AM34" s="33">
        <v>0</v>
      </c>
      <c r="AN34" s="120">
        <f>(M34+N34)/K34</f>
        <v>0.30612244897959184</v>
      </c>
      <c r="AO34" s="120">
        <f t="shared" si="9"/>
        <v>6.1224489795918366E-2</v>
      </c>
      <c r="AP34" s="27" t="s">
        <v>93</v>
      </c>
      <c r="AQ34" s="58" t="s">
        <v>85</v>
      </c>
      <c r="AR34" s="28" t="s">
        <v>158</v>
      </c>
      <c r="AS34" s="47" t="s">
        <v>135</v>
      </c>
      <c r="AT34" s="47" t="s">
        <v>82</v>
      </c>
      <c r="AU34" s="58" t="s">
        <v>87</v>
      </c>
      <c r="AV34" s="36">
        <v>3.0981874600000001</v>
      </c>
      <c r="AW34" s="43">
        <v>3.6440000000000001</v>
      </c>
      <c r="AX34" s="43"/>
      <c r="AY34" s="43"/>
      <c r="AZ34" s="37"/>
      <c r="BA34" s="37"/>
      <c r="BB34" s="37"/>
      <c r="BC34" s="123">
        <f t="shared" si="1"/>
        <v>6.7421874600000002</v>
      </c>
      <c r="BD34" s="36" t="s">
        <v>111</v>
      </c>
      <c r="BE34" s="44"/>
      <c r="BF34" s="44"/>
      <c r="BG34" s="44"/>
      <c r="BH34" s="124">
        <f t="shared" si="2"/>
        <v>6.7421874600000002</v>
      </c>
      <c r="BI34" s="45">
        <f t="shared" si="10"/>
        <v>0.13759566244897958</v>
      </c>
      <c r="BJ34" s="39" t="s">
        <v>102</v>
      </c>
      <c r="BK34" s="136">
        <v>20</v>
      </c>
      <c r="BL34" s="137">
        <v>30</v>
      </c>
      <c r="BM34" s="137">
        <v>50</v>
      </c>
      <c r="BN34" s="137">
        <v>70</v>
      </c>
      <c r="BO34" s="137">
        <v>0</v>
      </c>
      <c r="BP34" s="137">
        <v>20</v>
      </c>
      <c r="BQ34" s="138">
        <f t="shared" si="3"/>
        <v>50</v>
      </c>
      <c r="BR34" s="138">
        <f t="shared" si="4"/>
        <v>120</v>
      </c>
      <c r="BS34" s="138">
        <f t="shared" si="5"/>
        <v>20</v>
      </c>
      <c r="BT34" s="138">
        <f t="shared" si="6"/>
        <v>190</v>
      </c>
      <c r="BU34" s="55"/>
      <c r="BV34" s="8"/>
      <c r="BW34" s="46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</row>
    <row r="35" spans="1:114" ht="13.5" hidden="1" customHeight="1">
      <c r="A35" s="25" t="s">
        <v>201</v>
      </c>
      <c r="B35" s="30" t="s">
        <v>202</v>
      </c>
      <c r="C35" s="28" t="s">
        <v>203</v>
      </c>
      <c r="D35" s="50" t="s">
        <v>117</v>
      </c>
      <c r="E35" s="28" t="s">
        <v>118</v>
      </c>
      <c r="F35" s="24" t="s">
        <v>108</v>
      </c>
      <c r="G35" s="28" t="s">
        <v>80</v>
      </c>
      <c r="H35" s="28" t="s">
        <v>80</v>
      </c>
      <c r="I35" s="28" t="s">
        <v>86</v>
      </c>
      <c r="J35" s="47" t="s">
        <v>140</v>
      </c>
      <c r="K35" s="109">
        <v>20</v>
      </c>
      <c r="L35" s="24">
        <v>14</v>
      </c>
      <c r="M35" s="24">
        <v>6</v>
      </c>
      <c r="N35" s="24">
        <v>0</v>
      </c>
      <c r="O35" s="106">
        <f t="shared" si="0"/>
        <v>84</v>
      </c>
      <c r="P35" s="24">
        <v>56</v>
      </c>
      <c r="Q35" s="24">
        <v>28</v>
      </c>
      <c r="R35" s="24">
        <v>0</v>
      </c>
      <c r="S35" s="106">
        <f t="shared" si="8"/>
        <v>14</v>
      </c>
      <c r="T35" s="24">
        <v>0</v>
      </c>
      <c r="U35" s="24">
        <v>6</v>
      </c>
      <c r="V35" s="24">
        <v>8</v>
      </c>
      <c r="W35" s="24">
        <v>0</v>
      </c>
      <c r="X35" s="24">
        <v>0</v>
      </c>
      <c r="Y35" s="24">
        <v>0</v>
      </c>
      <c r="Z35" s="106">
        <f t="shared" si="11"/>
        <v>6</v>
      </c>
      <c r="AA35" s="24">
        <v>0</v>
      </c>
      <c r="AB35" s="24">
        <v>4</v>
      </c>
      <c r="AC35" s="24">
        <v>0</v>
      </c>
      <c r="AD35" s="24">
        <v>2</v>
      </c>
      <c r="AE35" s="24">
        <v>0</v>
      </c>
      <c r="AF35" s="24">
        <v>0</v>
      </c>
      <c r="AG35" s="106">
        <f t="shared" si="7"/>
        <v>0</v>
      </c>
      <c r="AH35" s="33">
        <v>0</v>
      </c>
      <c r="AI35" s="33">
        <v>0</v>
      </c>
      <c r="AJ35" s="33">
        <v>0</v>
      </c>
      <c r="AK35" s="33">
        <v>0</v>
      </c>
      <c r="AL35" s="33">
        <v>0</v>
      </c>
      <c r="AM35" s="33">
        <v>0</v>
      </c>
      <c r="AN35" s="120">
        <f>(M35+N35)/K35</f>
        <v>0.3</v>
      </c>
      <c r="AO35" s="120">
        <f t="shared" si="9"/>
        <v>0</v>
      </c>
      <c r="AP35" s="27" t="s">
        <v>93</v>
      </c>
      <c r="AQ35" s="29" t="s">
        <v>85</v>
      </c>
      <c r="AR35" s="28" t="s">
        <v>86</v>
      </c>
      <c r="AS35" s="30" t="s">
        <v>140</v>
      </c>
      <c r="AT35" s="35" t="s">
        <v>94</v>
      </c>
      <c r="AU35" s="35" t="s">
        <v>119</v>
      </c>
      <c r="AV35" s="36">
        <v>0</v>
      </c>
      <c r="AW35" s="36"/>
      <c r="AX35" s="36"/>
      <c r="AY35" s="36">
        <v>1</v>
      </c>
      <c r="AZ35" s="36">
        <v>0.95899999999999996</v>
      </c>
      <c r="BA35" s="37"/>
      <c r="BB35" s="37"/>
      <c r="BC35" s="123">
        <f t="shared" si="1"/>
        <v>1.9590000000000001</v>
      </c>
      <c r="BD35" s="24" t="s">
        <v>111</v>
      </c>
      <c r="BE35" s="30"/>
      <c r="BF35" s="30"/>
      <c r="BG35" s="30"/>
      <c r="BH35" s="124">
        <f t="shared" si="2"/>
        <v>1.9590000000000001</v>
      </c>
      <c r="BI35" s="45">
        <f t="shared" si="10"/>
        <v>9.7950000000000009E-2</v>
      </c>
      <c r="BJ35" s="39" t="s">
        <v>122</v>
      </c>
      <c r="BK35" s="136">
        <v>20</v>
      </c>
      <c r="BL35" s="137">
        <v>30</v>
      </c>
      <c r="BM35" s="137">
        <v>0</v>
      </c>
      <c r="BN35" s="137">
        <v>30</v>
      </c>
      <c r="BO35" s="137">
        <v>0</v>
      </c>
      <c r="BP35" s="137">
        <v>10</v>
      </c>
      <c r="BQ35" s="138">
        <f t="shared" si="3"/>
        <v>50</v>
      </c>
      <c r="BR35" s="138">
        <f t="shared" si="4"/>
        <v>30</v>
      </c>
      <c r="BS35" s="138">
        <f t="shared" si="5"/>
        <v>10</v>
      </c>
      <c r="BT35" s="138">
        <f t="shared" si="6"/>
        <v>90</v>
      </c>
      <c r="BU35" s="35"/>
      <c r="BV35" s="8"/>
      <c r="BW35" s="46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</row>
    <row r="36" spans="1:114" ht="13.5" hidden="1" customHeight="1">
      <c r="A36" s="24" t="s">
        <v>204</v>
      </c>
      <c r="B36" s="47" t="s">
        <v>205</v>
      </c>
      <c r="C36" s="61" t="s">
        <v>206</v>
      </c>
      <c r="D36" s="50" t="s">
        <v>77</v>
      </c>
      <c r="E36" s="47" t="s">
        <v>78</v>
      </c>
      <c r="F36" s="24" t="s">
        <v>108</v>
      </c>
      <c r="G36" s="47" t="s">
        <v>91</v>
      </c>
      <c r="H36" s="47" t="s">
        <v>92</v>
      </c>
      <c r="I36" s="31" t="s">
        <v>158</v>
      </c>
      <c r="J36" s="30" t="s">
        <v>140</v>
      </c>
      <c r="K36" s="109">
        <v>40</v>
      </c>
      <c r="L36" s="24">
        <v>0</v>
      </c>
      <c r="M36" s="24">
        <v>27</v>
      </c>
      <c r="N36" s="24">
        <v>13</v>
      </c>
      <c r="O36" s="109">
        <f t="shared" si="0"/>
        <v>93</v>
      </c>
      <c r="P36" s="24">
        <v>0</v>
      </c>
      <c r="Q36" s="24">
        <v>60</v>
      </c>
      <c r="R36" s="24">
        <v>33</v>
      </c>
      <c r="S36" s="109">
        <f t="shared" si="8"/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109">
        <f t="shared" si="11"/>
        <v>27</v>
      </c>
      <c r="AA36" s="24">
        <v>21</v>
      </c>
      <c r="AB36" s="24">
        <v>6</v>
      </c>
      <c r="AC36" s="24">
        <v>0</v>
      </c>
      <c r="AD36" s="24">
        <v>0</v>
      </c>
      <c r="AE36" s="24">
        <v>0</v>
      </c>
      <c r="AF36" s="24">
        <v>0</v>
      </c>
      <c r="AG36" s="109">
        <f t="shared" si="7"/>
        <v>13</v>
      </c>
      <c r="AH36" s="24">
        <v>6</v>
      </c>
      <c r="AI36" s="24">
        <v>7</v>
      </c>
      <c r="AJ36" s="24">
        <v>0</v>
      </c>
      <c r="AK36" s="24">
        <v>0</v>
      </c>
      <c r="AL36" s="24">
        <v>0</v>
      </c>
      <c r="AM36" s="24">
        <v>0</v>
      </c>
      <c r="AN36" s="120">
        <f>(M36+N36)/K36</f>
        <v>1</v>
      </c>
      <c r="AO36" s="120">
        <f t="shared" si="9"/>
        <v>0.32500000000000001</v>
      </c>
      <c r="AP36" s="27" t="s">
        <v>93</v>
      </c>
      <c r="AQ36" s="29" t="s">
        <v>85</v>
      </c>
      <c r="AR36" s="35" t="s">
        <v>158</v>
      </c>
      <c r="AS36" s="30" t="s">
        <v>146</v>
      </c>
      <c r="AT36" s="35" t="s">
        <v>82</v>
      </c>
      <c r="AU36" s="30" t="s">
        <v>207</v>
      </c>
      <c r="AV36" s="36">
        <v>2</v>
      </c>
      <c r="AW36" s="36">
        <f>1.1406148+0.7</f>
        <v>1.8406148</v>
      </c>
      <c r="AX36" s="37"/>
      <c r="AY36" s="37"/>
      <c r="AZ36" s="37"/>
      <c r="BA36" s="37"/>
      <c r="BB36" s="37"/>
      <c r="BC36" s="123">
        <f t="shared" si="1"/>
        <v>3.8406148</v>
      </c>
      <c r="BD36" s="24" t="s">
        <v>111</v>
      </c>
      <c r="BE36" s="24"/>
      <c r="BF36" s="49"/>
      <c r="BG36" s="44"/>
      <c r="BH36" s="124">
        <f t="shared" si="2"/>
        <v>3.8406148</v>
      </c>
      <c r="BI36" s="45">
        <f t="shared" si="10"/>
        <v>9.6015370000000003E-2</v>
      </c>
      <c r="BJ36" s="39" t="s">
        <v>102</v>
      </c>
      <c r="BK36" s="136">
        <v>40</v>
      </c>
      <c r="BL36" s="137">
        <v>20</v>
      </c>
      <c r="BM36" s="137">
        <v>80</v>
      </c>
      <c r="BN36" s="137">
        <v>30</v>
      </c>
      <c r="BO36" s="137">
        <v>20</v>
      </c>
      <c r="BP36" s="137">
        <v>30</v>
      </c>
      <c r="BQ36" s="138">
        <f t="shared" si="3"/>
        <v>60</v>
      </c>
      <c r="BR36" s="138">
        <f t="shared" si="4"/>
        <v>110</v>
      </c>
      <c r="BS36" s="138">
        <f t="shared" si="5"/>
        <v>50</v>
      </c>
      <c r="BT36" s="138">
        <f t="shared" si="6"/>
        <v>220</v>
      </c>
      <c r="BU36" s="55"/>
      <c r="BV36" s="8"/>
      <c r="BW36" s="46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</row>
    <row r="37" spans="1:114" ht="13.5" hidden="1" customHeight="1">
      <c r="A37" s="25" t="s">
        <v>208</v>
      </c>
      <c r="B37" s="29" t="s">
        <v>209</v>
      </c>
      <c r="C37" s="28" t="s">
        <v>206</v>
      </c>
      <c r="D37" s="29" t="s">
        <v>77</v>
      </c>
      <c r="E37" s="28" t="s">
        <v>78</v>
      </c>
      <c r="F37" s="25" t="s">
        <v>108</v>
      </c>
      <c r="G37" s="27" t="s">
        <v>91</v>
      </c>
      <c r="H37" s="27" t="s">
        <v>92</v>
      </c>
      <c r="I37" s="56" t="s">
        <v>210</v>
      </c>
      <c r="J37" s="28" t="s">
        <v>121</v>
      </c>
      <c r="K37" s="112">
        <v>45</v>
      </c>
      <c r="L37" s="33">
        <v>15</v>
      </c>
      <c r="M37" s="33">
        <v>18</v>
      </c>
      <c r="N37" s="33">
        <v>12</v>
      </c>
      <c r="O37" s="106">
        <f t="shared" si="0"/>
        <v>163</v>
      </c>
      <c r="P37" s="53">
        <v>90</v>
      </c>
      <c r="Q37" s="33">
        <v>43</v>
      </c>
      <c r="R37" s="33">
        <v>30</v>
      </c>
      <c r="S37" s="107">
        <f t="shared" si="8"/>
        <v>15</v>
      </c>
      <c r="T37" s="33">
        <v>0</v>
      </c>
      <c r="U37" s="53">
        <v>0</v>
      </c>
      <c r="V37" s="33">
        <v>15</v>
      </c>
      <c r="W37" s="33">
        <v>0</v>
      </c>
      <c r="X37" s="33">
        <v>0</v>
      </c>
      <c r="Y37" s="33">
        <v>0</v>
      </c>
      <c r="Z37" s="106">
        <f t="shared" si="11"/>
        <v>18</v>
      </c>
      <c r="AA37" s="33">
        <v>11</v>
      </c>
      <c r="AB37" s="33">
        <v>7</v>
      </c>
      <c r="AC37" s="33">
        <v>0</v>
      </c>
      <c r="AD37" s="33">
        <v>0</v>
      </c>
      <c r="AE37" s="33">
        <v>0</v>
      </c>
      <c r="AF37" s="33">
        <v>0</v>
      </c>
      <c r="AG37" s="106">
        <f t="shared" si="7"/>
        <v>12</v>
      </c>
      <c r="AH37" s="33">
        <v>6</v>
      </c>
      <c r="AI37" s="33">
        <v>6</v>
      </c>
      <c r="AJ37" s="33">
        <v>0</v>
      </c>
      <c r="AK37" s="33">
        <v>0</v>
      </c>
      <c r="AL37" s="33">
        <v>0</v>
      </c>
      <c r="AM37" s="33">
        <v>0</v>
      </c>
      <c r="AN37" s="120">
        <f>(Z37+AG37)/K37</f>
        <v>0.66666666666666663</v>
      </c>
      <c r="AO37" s="120">
        <f t="shared" si="9"/>
        <v>0.26666666666666666</v>
      </c>
      <c r="AP37" s="27" t="s">
        <v>93</v>
      </c>
      <c r="AQ37" s="35" t="s">
        <v>85</v>
      </c>
      <c r="AR37" s="30" t="s">
        <v>210</v>
      </c>
      <c r="AS37" s="28" t="s">
        <v>134</v>
      </c>
      <c r="AT37" s="27" t="s">
        <v>82</v>
      </c>
      <c r="AU37" s="28" t="s">
        <v>101</v>
      </c>
      <c r="AV37" s="36">
        <v>3.627094</v>
      </c>
      <c r="AW37" s="37"/>
      <c r="AX37" s="37"/>
      <c r="AY37" s="37"/>
      <c r="AZ37" s="37"/>
      <c r="BA37" s="36"/>
      <c r="BB37" s="37"/>
      <c r="BC37" s="123">
        <f t="shared" si="1"/>
        <v>3.627094</v>
      </c>
      <c r="BD37" s="24" t="s">
        <v>111</v>
      </c>
      <c r="BE37" s="24"/>
      <c r="BF37" s="24"/>
      <c r="BG37" s="49">
        <v>0.20524999999999999</v>
      </c>
      <c r="BH37" s="124">
        <f t="shared" si="2"/>
        <v>3.832344</v>
      </c>
      <c r="BI37" s="45">
        <f t="shared" si="10"/>
        <v>8.5163199999999994E-2</v>
      </c>
      <c r="BJ37" s="39" t="s">
        <v>102</v>
      </c>
      <c r="BK37" s="136">
        <v>40</v>
      </c>
      <c r="BL37" s="137">
        <v>20</v>
      </c>
      <c r="BM37" s="137">
        <v>80</v>
      </c>
      <c r="BN37" s="137">
        <v>70</v>
      </c>
      <c r="BO37" s="137">
        <v>20</v>
      </c>
      <c r="BP37" s="137">
        <v>30</v>
      </c>
      <c r="BQ37" s="138">
        <f t="shared" si="3"/>
        <v>60</v>
      </c>
      <c r="BR37" s="138">
        <f t="shared" si="4"/>
        <v>150</v>
      </c>
      <c r="BS37" s="138">
        <f t="shared" si="5"/>
        <v>50</v>
      </c>
      <c r="BT37" s="138">
        <f t="shared" si="6"/>
        <v>260</v>
      </c>
      <c r="BU37" s="55"/>
      <c r="BV37" s="8"/>
      <c r="BW37" s="46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</row>
    <row r="38" spans="1:114" ht="13.5" hidden="1" customHeight="1">
      <c r="A38" s="25" t="s">
        <v>211</v>
      </c>
      <c r="B38" s="50" t="s">
        <v>212</v>
      </c>
      <c r="C38" s="29" t="s">
        <v>206</v>
      </c>
      <c r="D38" s="29" t="s">
        <v>77</v>
      </c>
      <c r="E38" s="28" t="s">
        <v>78</v>
      </c>
      <c r="F38" s="25" t="s">
        <v>79</v>
      </c>
      <c r="G38" s="27" t="s">
        <v>92</v>
      </c>
      <c r="H38" s="27" t="s">
        <v>92</v>
      </c>
      <c r="I38" s="56" t="s">
        <v>213</v>
      </c>
      <c r="J38" s="28" t="s">
        <v>99</v>
      </c>
      <c r="K38" s="107">
        <v>85</v>
      </c>
      <c r="L38" s="33">
        <v>66</v>
      </c>
      <c r="M38" s="33">
        <v>13</v>
      </c>
      <c r="N38" s="33">
        <v>6</v>
      </c>
      <c r="O38" s="107">
        <f t="shared" si="0"/>
        <v>453</v>
      </c>
      <c r="P38" s="33">
        <v>333</v>
      </c>
      <c r="Q38" s="33">
        <v>94</v>
      </c>
      <c r="R38" s="33">
        <v>26</v>
      </c>
      <c r="S38" s="107">
        <f t="shared" si="8"/>
        <v>66</v>
      </c>
      <c r="T38" s="33">
        <v>0</v>
      </c>
      <c r="U38" s="33">
        <v>25</v>
      </c>
      <c r="V38" s="33">
        <v>27</v>
      </c>
      <c r="W38" s="33">
        <v>14</v>
      </c>
      <c r="X38" s="33">
        <v>0</v>
      </c>
      <c r="Y38" s="33">
        <v>0</v>
      </c>
      <c r="Z38" s="106">
        <f t="shared" si="11"/>
        <v>13</v>
      </c>
      <c r="AA38" s="33">
        <v>0</v>
      </c>
      <c r="AB38" s="33">
        <v>1</v>
      </c>
      <c r="AC38" s="33">
        <v>2</v>
      </c>
      <c r="AD38" s="33">
        <v>0</v>
      </c>
      <c r="AE38" s="33">
        <v>10</v>
      </c>
      <c r="AF38" s="33">
        <v>0</v>
      </c>
      <c r="AG38" s="106">
        <f t="shared" si="7"/>
        <v>6</v>
      </c>
      <c r="AH38" s="33">
        <v>0</v>
      </c>
      <c r="AI38" s="33">
        <v>4</v>
      </c>
      <c r="AJ38" s="33">
        <v>2</v>
      </c>
      <c r="AK38" s="33">
        <v>0</v>
      </c>
      <c r="AL38" s="33">
        <v>0</v>
      </c>
      <c r="AM38" s="33">
        <v>0</v>
      </c>
      <c r="AN38" s="120">
        <f>(Z38+AG38)/K38</f>
        <v>0.22352941176470589</v>
      </c>
      <c r="AO38" s="120">
        <f t="shared" si="9"/>
        <v>7.0588235294117646E-2</v>
      </c>
      <c r="AP38" s="27" t="s">
        <v>93</v>
      </c>
      <c r="AQ38" s="27" t="s">
        <v>85</v>
      </c>
      <c r="AR38" s="27" t="s">
        <v>214</v>
      </c>
      <c r="AS38" s="27" t="s">
        <v>99</v>
      </c>
      <c r="AT38" s="35" t="s">
        <v>100</v>
      </c>
      <c r="AU38" s="27" t="s">
        <v>83</v>
      </c>
      <c r="AV38" s="36">
        <v>7.6645485000000004</v>
      </c>
      <c r="AW38" s="43"/>
      <c r="AX38" s="43"/>
      <c r="AY38" s="43"/>
      <c r="AZ38" s="37"/>
      <c r="BA38" s="37"/>
      <c r="BB38" s="37"/>
      <c r="BC38" s="123">
        <f t="shared" si="1"/>
        <v>7.6645485000000004</v>
      </c>
      <c r="BD38" s="36" t="s">
        <v>111</v>
      </c>
      <c r="BE38" s="44"/>
      <c r="BF38" s="44"/>
      <c r="BG38" s="44"/>
      <c r="BH38" s="124">
        <f t="shared" si="2"/>
        <v>7.6645485000000004</v>
      </c>
      <c r="BI38" s="45">
        <f t="shared" si="10"/>
        <v>9.0171158823529413E-2</v>
      </c>
      <c r="BJ38" s="39" t="s">
        <v>102</v>
      </c>
      <c r="BK38" s="136">
        <v>40</v>
      </c>
      <c r="BL38" s="137">
        <v>20</v>
      </c>
      <c r="BM38" s="137">
        <v>80</v>
      </c>
      <c r="BN38" s="137">
        <v>70</v>
      </c>
      <c r="BO38" s="137">
        <v>0</v>
      </c>
      <c r="BP38" s="137">
        <v>10</v>
      </c>
      <c r="BQ38" s="138">
        <f t="shared" si="3"/>
        <v>60</v>
      </c>
      <c r="BR38" s="138">
        <f t="shared" si="4"/>
        <v>150</v>
      </c>
      <c r="BS38" s="138">
        <f t="shared" si="5"/>
        <v>10</v>
      </c>
      <c r="BT38" s="138">
        <f t="shared" si="6"/>
        <v>220</v>
      </c>
      <c r="BU38" s="27"/>
      <c r="BV38" s="8"/>
      <c r="BW38" s="46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</row>
    <row r="39" spans="1:114" ht="13.5" hidden="1" customHeight="1">
      <c r="A39" s="24" t="s">
        <v>215</v>
      </c>
      <c r="B39" s="29" t="s">
        <v>216</v>
      </c>
      <c r="C39" s="29" t="s">
        <v>206</v>
      </c>
      <c r="D39" s="29" t="s">
        <v>77</v>
      </c>
      <c r="E39" s="28" t="s">
        <v>78</v>
      </c>
      <c r="F39" s="24" t="s">
        <v>79</v>
      </c>
      <c r="G39" s="35" t="s">
        <v>80</v>
      </c>
      <c r="H39" s="27" t="s">
        <v>81</v>
      </c>
      <c r="I39" s="31" t="s">
        <v>109</v>
      </c>
      <c r="J39" s="28" t="s">
        <v>146</v>
      </c>
      <c r="K39" s="109">
        <v>0</v>
      </c>
      <c r="L39" s="33">
        <v>53</v>
      </c>
      <c r="M39" s="33">
        <v>0</v>
      </c>
      <c r="N39" s="24">
        <v>0</v>
      </c>
      <c r="O39" s="106">
        <f t="shared" si="0"/>
        <v>231</v>
      </c>
      <c r="P39" s="24">
        <v>231</v>
      </c>
      <c r="Q39" s="24">
        <v>0</v>
      </c>
      <c r="R39" s="24">
        <v>0</v>
      </c>
      <c r="S39" s="106">
        <v>0</v>
      </c>
      <c r="T39" s="24">
        <v>8</v>
      </c>
      <c r="U39" s="24">
        <v>34</v>
      </c>
      <c r="V39" s="24">
        <v>8</v>
      </c>
      <c r="W39" s="24">
        <v>1</v>
      </c>
      <c r="X39" s="24">
        <v>2</v>
      </c>
      <c r="Y39" s="24">
        <v>0</v>
      </c>
      <c r="Z39" s="106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106">
        <f t="shared" si="7"/>
        <v>0</v>
      </c>
      <c r="AH39" s="24">
        <v>0</v>
      </c>
      <c r="AI39" s="24">
        <v>0</v>
      </c>
      <c r="AJ39" s="24">
        <v>0</v>
      </c>
      <c r="AK39" s="24">
        <v>0</v>
      </c>
      <c r="AL39" s="24">
        <v>0</v>
      </c>
      <c r="AM39" s="24">
        <v>0</v>
      </c>
      <c r="AN39" s="120">
        <f>(M39+N39)/BV39</f>
        <v>0</v>
      </c>
      <c r="AO39" s="120">
        <f>N39/BV39</f>
        <v>0</v>
      </c>
      <c r="AP39" s="27" t="s">
        <v>84</v>
      </c>
      <c r="AQ39" s="29" t="s">
        <v>85</v>
      </c>
      <c r="AR39" s="28" t="s">
        <v>109</v>
      </c>
      <c r="AS39" s="27" t="s">
        <v>146</v>
      </c>
      <c r="AT39" s="28" t="s">
        <v>120</v>
      </c>
      <c r="AU39" s="27" t="s">
        <v>134</v>
      </c>
      <c r="AV39" s="36">
        <v>0.64834700000000001</v>
      </c>
      <c r="AW39" s="43"/>
      <c r="AX39" s="36"/>
      <c r="AY39" s="36"/>
      <c r="AZ39" s="36">
        <v>2.9569999999999999</v>
      </c>
      <c r="BA39" s="43">
        <v>1.3360000000000001</v>
      </c>
      <c r="BB39" s="36"/>
      <c r="BC39" s="123">
        <f t="shared" si="1"/>
        <v>4.9413470000000004</v>
      </c>
      <c r="BD39" s="24"/>
      <c r="BE39" s="24"/>
      <c r="BF39" s="24"/>
      <c r="BG39" s="24"/>
      <c r="BH39" s="124">
        <f t="shared" si="2"/>
        <v>4.9413470000000004</v>
      </c>
      <c r="BI39" s="45">
        <f>BH39/BV39</f>
        <v>9.3232962264150954E-2</v>
      </c>
      <c r="BJ39" s="39" t="s">
        <v>102</v>
      </c>
      <c r="BK39" s="136">
        <v>40</v>
      </c>
      <c r="BL39" s="137">
        <v>20</v>
      </c>
      <c r="BM39" s="137">
        <v>60</v>
      </c>
      <c r="BN39" s="137">
        <v>70</v>
      </c>
      <c r="BO39" s="137">
        <v>20</v>
      </c>
      <c r="BP39" s="137">
        <v>20</v>
      </c>
      <c r="BQ39" s="138">
        <f t="shared" si="3"/>
        <v>60</v>
      </c>
      <c r="BR39" s="138">
        <f t="shared" si="4"/>
        <v>130</v>
      </c>
      <c r="BS39" s="138">
        <f t="shared" si="5"/>
        <v>40</v>
      </c>
      <c r="BT39" s="138">
        <f t="shared" si="6"/>
        <v>230</v>
      </c>
      <c r="BU39" s="28" t="s">
        <v>217</v>
      </c>
      <c r="BV39" s="202">
        <v>53</v>
      </c>
      <c r="BW39" s="46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</row>
    <row r="40" spans="1:114" ht="13.5" hidden="1" customHeight="1">
      <c r="A40" s="25" t="s">
        <v>218</v>
      </c>
      <c r="B40" s="30" t="s">
        <v>219</v>
      </c>
      <c r="C40" s="30" t="s">
        <v>206</v>
      </c>
      <c r="D40" s="30" t="s">
        <v>77</v>
      </c>
      <c r="E40" s="28" t="s">
        <v>78</v>
      </c>
      <c r="F40" s="24" t="s">
        <v>79</v>
      </c>
      <c r="G40" s="47" t="s">
        <v>80</v>
      </c>
      <c r="H40" s="28" t="s">
        <v>80</v>
      </c>
      <c r="I40" s="28" t="s">
        <v>109</v>
      </c>
      <c r="J40" s="28" t="s">
        <v>121</v>
      </c>
      <c r="K40" s="112">
        <v>0</v>
      </c>
      <c r="L40" s="24">
        <v>37</v>
      </c>
      <c r="M40" s="24">
        <v>18</v>
      </c>
      <c r="N40" s="33">
        <v>3</v>
      </c>
      <c r="O40" s="106">
        <f t="shared" si="0"/>
        <v>221</v>
      </c>
      <c r="P40" s="33">
        <v>147</v>
      </c>
      <c r="Q40" s="33">
        <v>61</v>
      </c>
      <c r="R40" s="33">
        <v>13</v>
      </c>
      <c r="S40" s="106">
        <v>0</v>
      </c>
      <c r="T40" s="33">
        <v>8</v>
      </c>
      <c r="U40" s="33">
        <v>18</v>
      </c>
      <c r="V40" s="33">
        <v>9</v>
      </c>
      <c r="W40" s="33">
        <v>2</v>
      </c>
      <c r="X40" s="33">
        <v>0</v>
      </c>
      <c r="Y40" s="33">
        <v>0</v>
      </c>
      <c r="Z40" s="106">
        <v>0</v>
      </c>
      <c r="AA40" s="33">
        <v>8</v>
      </c>
      <c r="AB40" s="33">
        <v>8</v>
      </c>
      <c r="AC40" s="33">
        <v>1</v>
      </c>
      <c r="AD40" s="33">
        <v>0</v>
      </c>
      <c r="AE40" s="33">
        <v>1</v>
      </c>
      <c r="AF40" s="33">
        <v>0</v>
      </c>
      <c r="AG40" s="106">
        <v>0</v>
      </c>
      <c r="AH40" s="24">
        <v>0</v>
      </c>
      <c r="AI40" s="24">
        <v>2</v>
      </c>
      <c r="AJ40" s="24">
        <v>1</v>
      </c>
      <c r="AK40" s="24">
        <v>0</v>
      </c>
      <c r="AL40" s="24">
        <v>0</v>
      </c>
      <c r="AM40" s="24">
        <v>0</v>
      </c>
      <c r="AN40" s="120">
        <f>(M40+N40)/BV40</f>
        <v>0.36206896551724138</v>
      </c>
      <c r="AO40" s="120">
        <f>N40/BV40</f>
        <v>5.1724137931034482E-2</v>
      </c>
      <c r="AP40" s="27" t="s">
        <v>93</v>
      </c>
      <c r="AQ40" s="30" t="s">
        <v>85</v>
      </c>
      <c r="AR40" s="28" t="s">
        <v>109</v>
      </c>
      <c r="AS40" s="27" t="s">
        <v>119</v>
      </c>
      <c r="AT40" s="28" t="s">
        <v>128</v>
      </c>
      <c r="AU40" s="28" t="s">
        <v>135</v>
      </c>
      <c r="AV40" s="36">
        <v>0.69637300000000002</v>
      </c>
      <c r="AW40" s="36"/>
      <c r="AX40" s="36"/>
      <c r="AY40" s="36"/>
      <c r="AZ40" s="36">
        <v>0.3</v>
      </c>
      <c r="BA40" s="36">
        <v>3.7</v>
      </c>
      <c r="BB40" s="36"/>
      <c r="BC40" s="123">
        <f t="shared" si="1"/>
        <v>4.6963730000000004</v>
      </c>
      <c r="BD40" s="36"/>
      <c r="BE40" s="49"/>
      <c r="BF40" s="49"/>
      <c r="BG40" s="49"/>
      <c r="BH40" s="124">
        <f t="shared" si="2"/>
        <v>4.6963730000000004</v>
      </c>
      <c r="BI40" s="45">
        <f>BH40/BV40</f>
        <v>8.0971948275862071E-2</v>
      </c>
      <c r="BJ40" s="39" t="s">
        <v>102</v>
      </c>
      <c r="BK40" s="136">
        <v>40</v>
      </c>
      <c r="BL40" s="137">
        <v>20</v>
      </c>
      <c r="BM40" s="137">
        <v>60</v>
      </c>
      <c r="BN40" s="137">
        <v>70</v>
      </c>
      <c r="BO40" s="137">
        <v>20</v>
      </c>
      <c r="BP40" s="137">
        <v>20</v>
      </c>
      <c r="BQ40" s="138">
        <f t="shared" si="3"/>
        <v>60</v>
      </c>
      <c r="BR40" s="138">
        <f t="shared" si="4"/>
        <v>130</v>
      </c>
      <c r="BS40" s="138">
        <f t="shared" si="5"/>
        <v>40</v>
      </c>
      <c r="BT40" s="138">
        <f t="shared" si="6"/>
        <v>230</v>
      </c>
      <c r="BU40" s="27" t="s">
        <v>220</v>
      </c>
      <c r="BV40" s="202">
        <v>58</v>
      </c>
      <c r="BW40" s="46"/>
      <c r="BX40" s="8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7"/>
      <c r="CN40" s="57"/>
      <c r="CO40" s="57"/>
      <c r="CP40" s="57"/>
      <c r="CQ40" s="57"/>
      <c r="CR40" s="57"/>
      <c r="CS40" s="57"/>
      <c r="CT40" s="57"/>
      <c r="CU40" s="57"/>
      <c r="CV40" s="57"/>
      <c r="CW40" s="57"/>
      <c r="CX40" s="57"/>
      <c r="CY40" s="57"/>
      <c r="CZ40" s="57"/>
      <c r="DA40" s="57"/>
      <c r="DB40" s="57"/>
      <c r="DC40" s="57"/>
      <c r="DD40" s="57"/>
      <c r="DE40" s="57"/>
      <c r="DF40" s="57"/>
      <c r="DG40" s="57"/>
      <c r="DH40" s="57"/>
      <c r="DI40" s="57"/>
      <c r="DJ40" s="57"/>
    </row>
    <row r="41" spans="1:114" ht="13.5" hidden="1" customHeight="1">
      <c r="A41" s="24" t="s">
        <v>221</v>
      </c>
      <c r="B41" s="58" t="s">
        <v>222</v>
      </c>
      <c r="C41" s="28" t="s">
        <v>206</v>
      </c>
      <c r="D41" s="29" t="s">
        <v>77</v>
      </c>
      <c r="E41" s="28" t="s">
        <v>78</v>
      </c>
      <c r="F41" s="24" t="s">
        <v>79</v>
      </c>
      <c r="G41" s="28" t="s">
        <v>91</v>
      </c>
      <c r="H41" s="28" t="s">
        <v>92</v>
      </c>
      <c r="I41" s="31" t="s">
        <v>158</v>
      </c>
      <c r="J41" s="47" t="s">
        <v>140</v>
      </c>
      <c r="K41" s="106">
        <v>12</v>
      </c>
      <c r="L41" s="33">
        <v>10</v>
      </c>
      <c r="M41" s="33">
        <v>2</v>
      </c>
      <c r="N41" s="33">
        <v>0</v>
      </c>
      <c r="O41" s="106">
        <f t="shared" si="0"/>
        <v>54</v>
      </c>
      <c r="P41" s="33">
        <v>46</v>
      </c>
      <c r="Q41" s="33">
        <v>8</v>
      </c>
      <c r="R41" s="33">
        <v>0</v>
      </c>
      <c r="S41" s="107">
        <f t="shared" ref="S41:S57" si="12">SUM(T41:Y41)</f>
        <v>10</v>
      </c>
      <c r="T41" s="33">
        <v>0</v>
      </c>
      <c r="U41" s="33">
        <v>4</v>
      </c>
      <c r="V41" s="33">
        <v>6</v>
      </c>
      <c r="W41" s="33">
        <v>0</v>
      </c>
      <c r="X41" s="33">
        <v>0</v>
      </c>
      <c r="Y41" s="33">
        <v>0</v>
      </c>
      <c r="Z41" s="106">
        <f t="shared" ref="Z41:Z59" si="13">SUM(AA41:AF41)</f>
        <v>2</v>
      </c>
      <c r="AA41" s="33">
        <v>0</v>
      </c>
      <c r="AB41" s="33">
        <v>2</v>
      </c>
      <c r="AC41" s="33">
        <v>0</v>
      </c>
      <c r="AD41" s="33">
        <v>0</v>
      </c>
      <c r="AE41" s="33">
        <v>0</v>
      </c>
      <c r="AF41" s="33">
        <v>0</v>
      </c>
      <c r="AG41" s="106">
        <f t="shared" ref="AG41:AG59" si="14">SUM(AH41:AM41)</f>
        <v>0</v>
      </c>
      <c r="AH41" s="33">
        <v>0</v>
      </c>
      <c r="AI41" s="33">
        <v>0</v>
      </c>
      <c r="AJ41" s="33">
        <v>0</v>
      </c>
      <c r="AK41" s="33">
        <v>0</v>
      </c>
      <c r="AL41" s="33">
        <v>0</v>
      </c>
      <c r="AM41" s="33">
        <v>0</v>
      </c>
      <c r="AN41" s="120">
        <f>(Z41+AG41)/K41</f>
        <v>0.16666666666666666</v>
      </c>
      <c r="AO41" s="120">
        <f t="shared" ref="AO41:AO59" si="15">N41/K41</f>
        <v>0</v>
      </c>
      <c r="AP41" s="27" t="s">
        <v>93</v>
      </c>
      <c r="AQ41" s="28" t="s">
        <v>85</v>
      </c>
      <c r="AR41" s="31" t="s">
        <v>158</v>
      </c>
      <c r="AS41" s="47" t="s">
        <v>140</v>
      </c>
      <c r="AT41" s="31" t="s">
        <v>100</v>
      </c>
      <c r="AU41" s="47" t="s">
        <v>83</v>
      </c>
      <c r="AV41" s="36">
        <v>1.27312713</v>
      </c>
      <c r="AW41" s="43"/>
      <c r="AX41" s="43"/>
      <c r="AY41" s="43"/>
      <c r="AZ41" s="37"/>
      <c r="BA41" s="37"/>
      <c r="BB41" s="37"/>
      <c r="BC41" s="123">
        <f t="shared" si="1"/>
        <v>1.27312713</v>
      </c>
      <c r="BD41" s="36" t="s">
        <v>111</v>
      </c>
      <c r="BE41" s="44"/>
      <c r="BF41" s="44"/>
      <c r="BG41" s="44"/>
      <c r="BH41" s="124">
        <f t="shared" si="2"/>
        <v>1.27312713</v>
      </c>
      <c r="BI41" s="45">
        <f t="shared" ref="BI41:BI71" si="16">BH41/K41</f>
        <v>0.1060939275</v>
      </c>
      <c r="BJ41" s="39" t="s">
        <v>88</v>
      </c>
      <c r="BK41" s="136">
        <v>40</v>
      </c>
      <c r="BL41" s="137">
        <v>20</v>
      </c>
      <c r="BM41" s="137">
        <v>30</v>
      </c>
      <c r="BN41" s="137">
        <v>30</v>
      </c>
      <c r="BO41" s="137">
        <v>20</v>
      </c>
      <c r="BP41" s="137">
        <v>10</v>
      </c>
      <c r="BQ41" s="138">
        <f t="shared" si="3"/>
        <v>60</v>
      </c>
      <c r="BR41" s="138">
        <f t="shared" si="4"/>
        <v>60</v>
      </c>
      <c r="BS41" s="138">
        <f t="shared" si="5"/>
        <v>30</v>
      </c>
      <c r="BT41" s="138">
        <f t="shared" si="6"/>
        <v>150</v>
      </c>
      <c r="BU41" s="55"/>
      <c r="BV41" s="8"/>
      <c r="BW41" s="46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</row>
    <row r="42" spans="1:114" ht="13.5" hidden="1" customHeight="1">
      <c r="A42" s="24" t="s">
        <v>223</v>
      </c>
      <c r="B42" s="47" t="s">
        <v>224</v>
      </c>
      <c r="C42" s="30" t="s">
        <v>206</v>
      </c>
      <c r="D42" s="30" t="s">
        <v>77</v>
      </c>
      <c r="E42" s="28" t="s">
        <v>78</v>
      </c>
      <c r="F42" s="24" t="s">
        <v>79</v>
      </c>
      <c r="G42" s="47" t="s">
        <v>80</v>
      </c>
      <c r="H42" s="28" t="s">
        <v>80</v>
      </c>
      <c r="I42" s="31" t="s">
        <v>82</v>
      </c>
      <c r="J42" s="47" t="s">
        <v>110</v>
      </c>
      <c r="K42" s="109">
        <v>23</v>
      </c>
      <c r="L42" s="24">
        <v>17</v>
      </c>
      <c r="M42" s="24">
        <v>6</v>
      </c>
      <c r="N42" s="24">
        <v>0</v>
      </c>
      <c r="O42" s="106">
        <v>91</v>
      </c>
      <c r="P42" s="24">
        <v>71</v>
      </c>
      <c r="Q42" s="24">
        <v>20</v>
      </c>
      <c r="R42" s="24">
        <v>0</v>
      </c>
      <c r="S42" s="106">
        <f t="shared" si="12"/>
        <v>17</v>
      </c>
      <c r="T42" s="24">
        <v>2</v>
      </c>
      <c r="U42" s="24">
        <v>10</v>
      </c>
      <c r="V42" s="24">
        <v>3</v>
      </c>
      <c r="W42" s="24">
        <v>2</v>
      </c>
      <c r="X42" s="24">
        <v>0</v>
      </c>
      <c r="Y42" s="24">
        <v>0</v>
      </c>
      <c r="Z42" s="106">
        <f t="shared" si="13"/>
        <v>6</v>
      </c>
      <c r="AA42" s="24">
        <v>2</v>
      </c>
      <c r="AB42" s="24">
        <v>4</v>
      </c>
      <c r="AC42" s="24">
        <v>0</v>
      </c>
      <c r="AD42" s="24">
        <v>0</v>
      </c>
      <c r="AE42" s="24">
        <v>0</v>
      </c>
      <c r="AF42" s="24">
        <v>0</v>
      </c>
      <c r="AG42" s="106">
        <f t="shared" si="14"/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24">
        <v>0</v>
      </c>
      <c r="AN42" s="120">
        <f>(M42+N42)/K42</f>
        <v>0.2608695652173913</v>
      </c>
      <c r="AO42" s="120">
        <f t="shared" si="15"/>
        <v>0</v>
      </c>
      <c r="AP42" s="27" t="s">
        <v>93</v>
      </c>
      <c r="AQ42" s="27" t="s">
        <v>85</v>
      </c>
      <c r="AR42" s="35" t="s">
        <v>82</v>
      </c>
      <c r="AS42" s="28" t="s">
        <v>110</v>
      </c>
      <c r="AT42" s="35" t="s">
        <v>109</v>
      </c>
      <c r="AU42" s="28" t="s">
        <v>87</v>
      </c>
      <c r="AV42" s="36">
        <v>0</v>
      </c>
      <c r="AW42" s="36"/>
      <c r="AX42" s="36">
        <v>2.7829999999999999</v>
      </c>
      <c r="AY42" s="37"/>
      <c r="AZ42" s="37"/>
      <c r="BA42" s="37"/>
      <c r="BB42" s="37"/>
      <c r="BC42" s="123">
        <f t="shared" si="1"/>
        <v>2.7829999999999999</v>
      </c>
      <c r="BD42" s="24"/>
      <c r="BE42" s="49"/>
      <c r="BF42" s="49"/>
      <c r="BG42" s="44"/>
      <c r="BH42" s="124">
        <f t="shared" si="2"/>
        <v>2.7829999999999999</v>
      </c>
      <c r="BI42" s="45">
        <f t="shared" si="16"/>
        <v>0.121</v>
      </c>
      <c r="BJ42" s="39" t="s">
        <v>88</v>
      </c>
      <c r="BK42" s="136">
        <v>40</v>
      </c>
      <c r="BL42" s="137">
        <v>20</v>
      </c>
      <c r="BM42" s="137">
        <v>10</v>
      </c>
      <c r="BN42" s="137">
        <v>30</v>
      </c>
      <c r="BO42" s="137">
        <v>20</v>
      </c>
      <c r="BP42" s="137">
        <v>20</v>
      </c>
      <c r="BQ42" s="138">
        <f t="shared" si="3"/>
        <v>60</v>
      </c>
      <c r="BR42" s="138">
        <f t="shared" si="4"/>
        <v>40</v>
      </c>
      <c r="BS42" s="138">
        <f t="shared" si="5"/>
        <v>40</v>
      </c>
      <c r="BT42" s="138">
        <f t="shared" si="6"/>
        <v>140</v>
      </c>
      <c r="BU42" s="55"/>
      <c r="BV42" s="8"/>
      <c r="BW42" s="46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</row>
    <row r="43" spans="1:114" ht="13.5" hidden="1" customHeight="1">
      <c r="A43" s="24" t="s">
        <v>225</v>
      </c>
      <c r="B43" s="58" t="s">
        <v>226</v>
      </c>
      <c r="C43" s="58" t="s">
        <v>206</v>
      </c>
      <c r="D43" s="100" t="s">
        <v>77</v>
      </c>
      <c r="E43" s="65" t="s">
        <v>78</v>
      </c>
      <c r="F43" s="60" t="s">
        <v>79</v>
      </c>
      <c r="G43" s="47" t="s">
        <v>91</v>
      </c>
      <c r="H43" s="47" t="s">
        <v>92</v>
      </c>
      <c r="I43" s="31" t="s">
        <v>158</v>
      </c>
      <c r="J43" s="47" t="s">
        <v>83</v>
      </c>
      <c r="K43" s="109">
        <v>41</v>
      </c>
      <c r="L43" s="24">
        <v>30</v>
      </c>
      <c r="M43" s="24">
        <v>7</v>
      </c>
      <c r="N43" s="24">
        <v>4</v>
      </c>
      <c r="O43" s="106">
        <f>SUM(P43:R43)</f>
        <v>196</v>
      </c>
      <c r="P43" s="24">
        <v>126</v>
      </c>
      <c r="Q43" s="24">
        <v>54</v>
      </c>
      <c r="R43" s="24">
        <v>16</v>
      </c>
      <c r="S43" s="109">
        <f t="shared" si="12"/>
        <v>30</v>
      </c>
      <c r="T43" s="24">
        <v>0</v>
      </c>
      <c r="U43" s="24">
        <v>24</v>
      </c>
      <c r="V43" s="24">
        <v>6</v>
      </c>
      <c r="W43" s="24">
        <v>0</v>
      </c>
      <c r="X43" s="24">
        <v>0</v>
      </c>
      <c r="Y43" s="24">
        <v>0</v>
      </c>
      <c r="Z43" s="119">
        <f t="shared" si="13"/>
        <v>7</v>
      </c>
      <c r="AA43" s="24">
        <v>0</v>
      </c>
      <c r="AB43" s="24">
        <v>0</v>
      </c>
      <c r="AC43" s="24">
        <v>0</v>
      </c>
      <c r="AD43" s="24">
        <v>1</v>
      </c>
      <c r="AE43" s="24">
        <v>6</v>
      </c>
      <c r="AF43" s="24">
        <v>0</v>
      </c>
      <c r="AG43" s="106">
        <f t="shared" si="14"/>
        <v>4</v>
      </c>
      <c r="AH43" s="24">
        <v>0</v>
      </c>
      <c r="AI43" s="24">
        <v>4</v>
      </c>
      <c r="AJ43" s="24">
        <v>0</v>
      </c>
      <c r="AK43" s="24">
        <v>0</v>
      </c>
      <c r="AL43" s="24">
        <v>0</v>
      </c>
      <c r="AM43" s="24">
        <v>0</v>
      </c>
      <c r="AN43" s="120">
        <f>(Z43+AG43)/K43</f>
        <v>0.26829268292682928</v>
      </c>
      <c r="AO43" s="120">
        <f t="shared" si="15"/>
        <v>9.7560975609756101E-2</v>
      </c>
      <c r="AP43" s="27" t="s">
        <v>93</v>
      </c>
      <c r="AQ43" s="27" t="s">
        <v>85</v>
      </c>
      <c r="AR43" s="35" t="s">
        <v>158</v>
      </c>
      <c r="AS43" s="28" t="s">
        <v>140</v>
      </c>
      <c r="AT43" s="35" t="s">
        <v>82</v>
      </c>
      <c r="AU43" s="28" t="s">
        <v>140</v>
      </c>
      <c r="AV43" s="36">
        <v>3.8096750000000004</v>
      </c>
      <c r="AW43" s="36"/>
      <c r="AX43" s="37"/>
      <c r="AY43" s="37"/>
      <c r="AZ43" s="37"/>
      <c r="BA43" s="37"/>
      <c r="BB43" s="37"/>
      <c r="BC43" s="123">
        <f t="shared" si="1"/>
        <v>3.8096750000000004</v>
      </c>
      <c r="BD43" s="24" t="s">
        <v>111</v>
      </c>
      <c r="BE43" s="49"/>
      <c r="BF43" s="49">
        <v>0.8</v>
      </c>
      <c r="BG43" s="44">
        <v>1.9800000000000002E-2</v>
      </c>
      <c r="BH43" s="124">
        <f t="shared" si="2"/>
        <v>4.6294750000000002</v>
      </c>
      <c r="BI43" s="45">
        <f t="shared" si="16"/>
        <v>0.11291402439024391</v>
      </c>
      <c r="BJ43" s="39" t="s">
        <v>102</v>
      </c>
      <c r="BK43" s="136">
        <v>40</v>
      </c>
      <c r="BL43" s="137">
        <v>20</v>
      </c>
      <c r="BM43" s="137">
        <v>50</v>
      </c>
      <c r="BN43" s="137">
        <v>30</v>
      </c>
      <c r="BO43" s="137">
        <v>20</v>
      </c>
      <c r="BP43" s="137">
        <v>20</v>
      </c>
      <c r="BQ43" s="138">
        <f t="shared" si="3"/>
        <v>60</v>
      </c>
      <c r="BR43" s="138">
        <f t="shared" si="4"/>
        <v>80</v>
      </c>
      <c r="BS43" s="138">
        <f t="shared" si="5"/>
        <v>40</v>
      </c>
      <c r="BT43" s="138">
        <f t="shared" si="6"/>
        <v>180</v>
      </c>
      <c r="BU43" s="55"/>
      <c r="BV43" s="8"/>
      <c r="BW43" s="46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</row>
    <row r="44" spans="1:114" ht="13.5" hidden="1" customHeight="1">
      <c r="A44" s="60" t="s">
        <v>227</v>
      </c>
      <c r="B44" s="64" t="s">
        <v>228</v>
      </c>
      <c r="C44" s="64" t="s">
        <v>206</v>
      </c>
      <c r="D44" s="64" t="s">
        <v>77</v>
      </c>
      <c r="E44" s="65" t="s">
        <v>78</v>
      </c>
      <c r="F44" s="24" t="s">
        <v>108</v>
      </c>
      <c r="G44" s="28" t="s">
        <v>80</v>
      </c>
      <c r="H44" s="28" t="s">
        <v>81</v>
      </c>
      <c r="I44" s="28" t="s">
        <v>97</v>
      </c>
      <c r="J44" s="145" t="s">
        <v>98</v>
      </c>
      <c r="K44" s="52">
        <v>32</v>
      </c>
      <c r="L44" s="33">
        <v>32</v>
      </c>
      <c r="M44" s="33">
        <v>0</v>
      </c>
      <c r="N44" s="33">
        <v>0</v>
      </c>
      <c r="O44" s="41">
        <f>SUM(P44:R44)</f>
        <v>134</v>
      </c>
      <c r="P44" s="33">
        <v>134</v>
      </c>
      <c r="Q44" s="33">
        <v>0</v>
      </c>
      <c r="R44" s="33">
        <v>0</v>
      </c>
      <c r="S44" s="32">
        <f>SUM(T44:Y44)</f>
        <v>32</v>
      </c>
      <c r="T44" s="33">
        <v>0</v>
      </c>
      <c r="U44" s="24">
        <v>17</v>
      </c>
      <c r="V44" s="24">
        <v>15</v>
      </c>
      <c r="W44" s="24"/>
      <c r="X44" s="33"/>
      <c r="Y44" s="33"/>
      <c r="Z44" s="32">
        <f>SUM(AA44:AF44)</f>
        <v>0</v>
      </c>
      <c r="AA44" s="66"/>
      <c r="AB44" s="66"/>
      <c r="AC44" s="66"/>
      <c r="AD44" s="66"/>
      <c r="AE44" s="66"/>
      <c r="AF44" s="66"/>
      <c r="AG44" s="52">
        <f>SUM(AH44:AM44)</f>
        <v>0</v>
      </c>
      <c r="AH44" s="66"/>
      <c r="AI44" s="66"/>
      <c r="AJ44" s="66"/>
      <c r="AK44" s="66"/>
      <c r="AL44" s="66"/>
      <c r="AM44" s="66"/>
      <c r="AN44" s="34">
        <f t="shared" ref="AN44:AN49" si="17">(M44+N44)/K44</f>
        <v>0</v>
      </c>
      <c r="AO44" s="34">
        <f>AG44/K44</f>
        <v>0</v>
      </c>
      <c r="AP44" s="27" t="s">
        <v>84</v>
      </c>
      <c r="AQ44" s="28" t="s">
        <v>85</v>
      </c>
      <c r="AR44" s="28" t="s">
        <v>97</v>
      </c>
      <c r="AS44" s="28" t="s">
        <v>134</v>
      </c>
      <c r="AT44" s="28" t="s">
        <v>100</v>
      </c>
      <c r="AU44" s="146" t="s">
        <v>87</v>
      </c>
      <c r="AV44" s="36">
        <v>3.1152495399999998</v>
      </c>
      <c r="AW44" s="36"/>
      <c r="AX44" s="36"/>
      <c r="AY44" s="36"/>
      <c r="AZ44" s="36"/>
      <c r="BA44" s="36"/>
      <c r="BB44" s="36"/>
      <c r="BC44" s="123">
        <f t="shared" si="1"/>
        <v>3.1152495399999998</v>
      </c>
      <c r="BD44" s="24"/>
      <c r="BE44" s="24"/>
      <c r="BF44" s="24"/>
      <c r="BG44" s="24"/>
      <c r="BH44" s="38">
        <f>BC44+BF44+BG44+BE44</f>
        <v>3.1152495399999998</v>
      </c>
      <c r="BI44" s="45">
        <f>BH44/K44</f>
        <v>9.7351548124999993E-2</v>
      </c>
      <c r="BJ44" s="39" t="s">
        <v>102</v>
      </c>
      <c r="BK44" s="170">
        <v>40</v>
      </c>
      <c r="BL44" s="170">
        <v>20</v>
      </c>
      <c r="BM44" s="136">
        <v>80</v>
      </c>
      <c r="BN44" s="137">
        <v>70</v>
      </c>
      <c r="BO44" s="137">
        <v>20</v>
      </c>
      <c r="BP44" s="137">
        <v>10</v>
      </c>
      <c r="BQ44" s="138">
        <f>BK44+BL44</f>
        <v>60</v>
      </c>
      <c r="BR44" s="138">
        <f>BM44+BN44</f>
        <v>150</v>
      </c>
      <c r="BS44" s="138">
        <f>BO44+BP44</f>
        <v>30</v>
      </c>
      <c r="BT44" s="138">
        <f>BQ44+BR44+BS44</f>
        <v>240</v>
      </c>
      <c r="BU44" s="27"/>
      <c r="BV44" s="8"/>
      <c r="BW44" s="46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</row>
    <row r="45" spans="1:114" ht="12.75" hidden="1">
      <c r="A45" s="25" t="s">
        <v>229</v>
      </c>
      <c r="B45" s="30" t="s">
        <v>230</v>
      </c>
      <c r="C45" s="30" t="s">
        <v>206</v>
      </c>
      <c r="D45" s="30" t="s">
        <v>77</v>
      </c>
      <c r="E45" s="28" t="s">
        <v>78</v>
      </c>
      <c r="F45" s="25" t="s">
        <v>108</v>
      </c>
      <c r="G45" s="30" t="s">
        <v>92</v>
      </c>
      <c r="H45" s="30" t="s">
        <v>92</v>
      </c>
      <c r="I45" s="30" t="s">
        <v>109</v>
      </c>
      <c r="J45" s="58" t="s">
        <v>134</v>
      </c>
      <c r="K45" s="107">
        <v>8</v>
      </c>
      <c r="L45" s="33">
        <v>8</v>
      </c>
      <c r="M45" s="33">
        <v>0</v>
      </c>
      <c r="N45" s="33">
        <v>0</v>
      </c>
      <c r="O45" s="106">
        <v>36</v>
      </c>
      <c r="P45" s="33">
        <v>36</v>
      </c>
      <c r="Q45" s="33">
        <v>0</v>
      </c>
      <c r="R45" s="33">
        <v>0</v>
      </c>
      <c r="S45" s="106">
        <f t="shared" si="12"/>
        <v>8</v>
      </c>
      <c r="T45" s="33">
        <v>0</v>
      </c>
      <c r="U45" s="33">
        <v>4</v>
      </c>
      <c r="V45" s="33">
        <v>4</v>
      </c>
      <c r="W45" s="33">
        <v>0</v>
      </c>
      <c r="X45" s="33">
        <v>0</v>
      </c>
      <c r="Y45" s="33">
        <v>0</v>
      </c>
      <c r="Z45" s="106">
        <f t="shared" si="13"/>
        <v>0</v>
      </c>
      <c r="AA45" s="33">
        <v>0</v>
      </c>
      <c r="AB45" s="33">
        <v>0</v>
      </c>
      <c r="AC45" s="33">
        <v>0</v>
      </c>
      <c r="AD45" s="33">
        <v>0</v>
      </c>
      <c r="AE45" s="33">
        <v>0</v>
      </c>
      <c r="AF45" s="33">
        <v>0</v>
      </c>
      <c r="AG45" s="106">
        <f t="shared" si="14"/>
        <v>0</v>
      </c>
      <c r="AH45" s="33">
        <v>0</v>
      </c>
      <c r="AI45" s="33">
        <v>0</v>
      </c>
      <c r="AJ45" s="33">
        <v>0</v>
      </c>
      <c r="AK45" s="33">
        <v>0</v>
      </c>
      <c r="AL45" s="33">
        <v>0</v>
      </c>
      <c r="AM45" s="33">
        <v>0</v>
      </c>
      <c r="AN45" s="120">
        <f t="shared" si="17"/>
        <v>0</v>
      </c>
      <c r="AO45" s="120">
        <f t="shared" si="15"/>
        <v>0</v>
      </c>
      <c r="AP45" s="27" t="s">
        <v>93</v>
      </c>
      <c r="AQ45" s="27" t="s">
        <v>85</v>
      </c>
      <c r="AR45" s="30" t="s">
        <v>109</v>
      </c>
      <c r="AS45" s="58" t="s">
        <v>134</v>
      </c>
      <c r="AT45" s="30" t="s">
        <v>94</v>
      </c>
      <c r="AU45" s="35" t="s">
        <v>83</v>
      </c>
      <c r="AV45" s="36">
        <v>0</v>
      </c>
      <c r="AW45" s="36"/>
      <c r="AX45" s="37"/>
      <c r="AY45" s="37"/>
      <c r="AZ45" s="36">
        <v>0.83482400000000001</v>
      </c>
      <c r="BA45" s="36"/>
      <c r="BB45" s="36"/>
      <c r="BC45" s="123">
        <f t="shared" si="1"/>
        <v>0.83482400000000001</v>
      </c>
      <c r="BD45" s="36"/>
      <c r="BE45" s="49"/>
      <c r="BF45" s="49"/>
      <c r="BG45" s="63"/>
      <c r="BH45" s="124">
        <f t="shared" si="2"/>
        <v>0.83482400000000001</v>
      </c>
      <c r="BI45" s="45">
        <f t="shared" si="16"/>
        <v>0.104353</v>
      </c>
      <c r="BJ45" s="39" t="s">
        <v>102</v>
      </c>
      <c r="BK45" s="136">
        <v>40</v>
      </c>
      <c r="BL45" s="137">
        <v>20</v>
      </c>
      <c r="BM45" s="137">
        <v>50</v>
      </c>
      <c r="BN45" s="137">
        <v>30</v>
      </c>
      <c r="BO45" s="137">
        <v>20</v>
      </c>
      <c r="BP45" s="137">
        <v>20</v>
      </c>
      <c r="BQ45" s="138">
        <f t="shared" si="3"/>
        <v>60</v>
      </c>
      <c r="BR45" s="138">
        <f t="shared" si="4"/>
        <v>80</v>
      </c>
      <c r="BS45" s="138">
        <f t="shared" si="5"/>
        <v>40</v>
      </c>
      <c r="BT45" s="138">
        <f t="shared" si="6"/>
        <v>180</v>
      </c>
      <c r="BU45" s="55"/>
      <c r="BV45" s="8"/>
      <c r="BW45" s="46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</row>
    <row r="46" spans="1:114" ht="22.5" hidden="1" customHeight="1">
      <c r="A46" s="25" t="s">
        <v>231</v>
      </c>
      <c r="B46" s="27" t="s">
        <v>232</v>
      </c>
      <c r="C46" s="61" t="s">
        <v>206</v>
      </c>
      <c r="D46" s="29" t="s">
        <v>77</v>
      </c>
      <c r="E46" s="28" t="s">
        <v>78</v>
      </c>
      <c r="F46" s="24" t="s">
        <v>108</v>
      </c>
      <c r="G46" s="47" t="s">
        <v>80</v>
      </c>
      <c r="H46" s="47" t="s">
        <v>80</v>
      </c>
      <c r="I46" s="31" t="s">
        <v>100</v>
      </c>
      <c r="J46" s="47" t="s">
        <v>146</v>
      </c>
      <c r="K46" s="107">
        <v>11</v>
      </c>
      <c r="L46" s="33">
        <v>11</v>
      </c>
      <c r="M46" s="33">
        <v>0</v>
      </c>
      <c r="N46" s="33">
        <v>0</v>
      </c>
      <c r="O46" s="106">
        <f>SUM(P46:R46)</f>
        <v>22</v>
      </c>
      <c r="P46" s="33">
        <v>22</v>
      </c>
      <c r="Q46" s="33">
        <v>0</v>
      </c>
      <c r="R46" s="33">
        <v>0</v>
      </c>
      <c r="S46" s="106">
        <f t="shared" si="12"/>
        <v>11</v>
      </c>
      <c r="T46" s="33">
        <v>11</v>
      </c>
      <c r="U46" s="33">
        <v>0</v>
      </c>
      <c r="V46" s="33">
        <v>0</v>
      </c>
      <c r="W46" s="33">
        <v>0</v>
      </c>
      <c r="X46" s="33">
        <v>0</v>
      </c>
      <c r="Y46" s="33">
        <v>0</v>
      </c>
      <c r="Z46" s="106">
        <f t="shared" si="13"/>
        <v>0</v>
      </c>
      <c r="AA46" s="33">
        <v>0</v>
      </c>
      <c r="AB46" s="33">
        <v>0</v>
      </c>
      <c r="AC46" s="33">
        <v>0</v>
      </c>
      <c r="AD46" s="33">
        <v>0</v>
      </c>
      <c r="AE46" s="33">
        <v>0</v>
      </c>
      <c r="AF46" s="33">
        <v>0</v>
      </c>
      <c r="AG46" s="106">
        <f t="shared" si="14"/>
        <v>0</v>
      </c>
      <c r="AH46" s="33">
        <v>0</v>
      </c>
      <c r="AI46" s="33">
        <v>0</v>
      </c>
      <c r="AJ46" s="33">
        <v>0</v>
      </c>
      <c r="AK46" s="33">
        <v>0</v>
      </c>
      <c r="AL46" s="33">
        <v>0</v>
      </c>
      <c r="AM46" s="33">
        <v>0</v>
      </c>
      <c r="AN46" s="120">
        <f t="shared" si="17"/>
        <v>0</v>
      </c>
      <c r="AO46" s="120">
        <f t="shared" si="15"/>
        <v>0</v>
      </c>
      <c r="AP46" s="27" t="s">
        <v>93</v>
      </c>
      <c r="AQ46" s="28" t="s">
        <v>85</v>
      </c>
      <c r="AR46" s="35" t="s">
        <v>100</v>
      </c>
      <c r="AS46" s="47" t="s">
        <v>146</v>
      </c>
      <c r="AT46" s="47" t="s">
        <v>82</v>
      </c>
      <c r="AU46" s="47" t="s">
        <v>135</v>
      </c>
      <c r="AV46" s="36">
        <v>0</v>
      </c>
      <c r="AW46" s="43">
        <v>1.111</v>
      </c>
      <c r="AX46" s="43"/>
      <c r="AY46" s="42"/>
      <c r="AZ46" s="37"/>
      <c r="BA46" s="37"/>
      <c r="BB46" s="37"/>
      <c r="BC46" s="123">
        <f t="shared" si="1"/>
        <v>1.111</v>
      </c>
      <c r="BD46" s="36"/>
      <c r="BE46" s="44"/>
      <c r="BF46" s="44"/>
      <c r="BG46" s="44"/>
      <c r="BH46" s="124">
        <f t="shared" si="2"/>
        <v>1.111</v>
      </c>
      <c r="BI46" s="45">
        <f t="shared" si="16"/>
        <v>0.10099999999999999</v>
      </c>
      <c r="BJ46" s="39" t="s">
        <v>102</v>
      </c>
      <c r="BK46" s="136">
        <v>40</v>
      </c>
      <c r="BL46" s="137">
        <v>20</v>
      </c>
      <c r="BM46" s="137">
        <v>80</v>
      </c>
      <c r="BN46" s="137">
        <v>30</v>
      </c>
      <c r="BO46" s="137">
        <v>20</v>
      </c>
      <c r="BP46" s="137">
        <v>10</v>
      </c>
      <c r="BQ46" s="138">
        <f t="shared" si="3"/>
        <v>60</v>
      </c>
      <c r="BR46" s="138">
        <f t="shared" si="4"/>
        <v>110</v>
      </c>
      <c r="BS46" s="138">
        <f t="shared" si="5"/>
        <v>30</v>
      </c>
      <c r="BT46" s="138">
        <f t="shared" si="6"/>
        <v>200</v>
      </c>
      <c r="BU46" s="27"/>
      <c r="BV46" s="8"/>
      <c r="BW46" s="46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</row>
    <row r="47" spans="1:114" ht="13.5" hidden="1" customHeight="1">
      <c r="A47" s="25" t="s">
        <v>233</v>
      </c>
      <c r="B47" s="27" t="s">
        <v>234</v>
      </c>
      <c r="C47" s="61" t="s">
        <v>206</v>
      </c>
      <c r="D47" s="29" t="s">
        <v>77</v>
      </c>
      <c r="E47" s="28" t="s">
        <v>78</v>
      </c>
      <c r="F47" s="24" t="s">
        <v>108</v>
      </c>
      <c r="G47" s="47" t="s">
        <v>80</v>
      </c>
      <c r="H47" s="47" t="s">
        <v>81</v>
      </c>
      <c r="I47" s="31" t="s">
        <v>100</v>
      </c>
      <c r="J47" s="47" t="s">
        <v>146</v>
      </c>
      <c r="K47" s="107">
        <v>8</v>
      </c>
      <c r="L47" s="33">
        <v>8</v>
      </c>
      <c r="M47" s="33">
        <v>0</v>
      </c>
      <c r="N47" s="33">
        <v>0</v>
      </c>
      <c r="O47" s="106">
        <f>SUM(P47:R47)</f>
        <v>32</v>
      </c>
      <c r="P47" s="33">
        <v>32</v>
      </c>
      <c r="Q47" s="33">
        <v>0</v>
      </c>
      <c r="R47" s="33">
        <v>0</v>
      </c>
      <c r="S47" s="106">
        <f t="shared" si="12"/>
        <v>8</v>
      </c>
      <c r="T47" s="33">
        <v>0</v>
      </c>
      <c r="U47" s="33">
        <v>8</v>
      </c>
      <c r="V47" s="33">
        <v>0</v>
      </c>
      <c r="W47" s="33">
        <v>0</v>
      </c>
      <c r="X47" s="33">
        <v>0</v>
      </c>
      <c r="Y47" s="33">
        <v>0</v>
      </c>
      <c r="Z47" s="106">
        <f t="shared" si="13"/>
        <v>0</v>
      </c>
      <c r="AA47" s="33">
        <v>0</v>
      </c>
      <c r="AB47" s="33">
        <v>0</v>
      </c>
      <c r="AC47" s="33">
        <v>0</v>
      </c>
      <c r="AD47" s="33">
        <v>0</v>
      </c>
      <c r="AE47" s="33">
        <v>0</v>
      </c>
      <c r="AF47" s="33">
        <v>0</v>
      </c>
      <c r="AG47" s="106">
        <f t="shared" si="14"/>
        <v>0</v>
      </c>
      <c r="AH47" s="33">
        <v>0</v>
      </c>
      <c r="AI47" s="33">
        <v>0</v>
      </c>
      <c r="AJ47" s="33">
        <v>0</v>
      </c>
      <c r="AK47" s="33">
        <v>0</v>
      </c>
      <c r="AL47" s="33">
        <v>0</v>
      </c>
      <c r="AM47" s="33">
        <v>0</v>
      </c>
      <c r="AN47" s="120">
        <f t="shared" si="17"/>
        <v>0</v>
      </c>
      <c r="AO47" s="120">
        <f t="shared" si="15"/>
        <v>0</v>
      </c>
      <c r="AP47" s="27" t="s">
        <v>84</v>
      </c>
      <c r="AQ47" s="28" t="s">
        <v>85</v>
      </c>
      <c r="AR47" s="35" t="s">
        <v>100</v>
      </c>
      <c r="AS47" s="47" t="s">
        <v>146</v>
      </c>
      <c r="AT47" s="47" t="s">
        <v>82</v>
      </c>
      <c r="AU47" s="47" t="s">
        <v>135</v>
      </c>
      <c r="AV47" s="36">
        <v>0</v>
      </c>
      <c r="AW47" s="43">
        <v>0.72</v>
      </c>
      <c r="AX47" s="43"/>
      <c r="AY47" s="42"/>
      <c r="AZ47" s="37"/>
      <c r="BA47" s="37"/>
      <c r="BB47" s="37"/>
      <c r="BC47" s="123">
        <f t="shared" si="1"/>
        <v>0.72</v>
      </c>
      <c r="BD47" s="36"/>
      <c r="BE47" s="44"/>
      <c r="BF47" s="44"/>
      <c r="BG47" s="44"/>
      <c r="BH47" s="124">
        <f t="shared" si="2"/>
        <v>0.72</v>
      </c>
      <c r="BI47" s="45">
        <f t="shared" si="16"/>
        <v>0.09</v>
      </c>
      <c r="BJ47" s="39" t="s">
        <v>102</v>
      </c>
      <c r="BK47" s="136">
        <v>40</v>
      </c>
      <c r="BL47" s="137">
        <v>20</v>
      </c>
      <c r="BM47" s="137">
        <v>80</v>
      </c>
      <c r="BN47" s="137">
        <v>70</v>
      </c>
      <c r="BO47" s="137">
        <v>20</v>
      </c>
      <c r="BP47" s="137">
        <v>10</v>
      </c>
      <c r="BQ47" s="138">
        <f t="shared" si="3"/>
        <v>60</v>
      </c>
      <c r="BR47" s="138">
        <f t="shared" si="4"/>
        <v>150</v>
      </c>
      <c r="BS47" s="138">
        <f t="shared" si="5"/>
        <v>30</v>
      </c>
      <c r="BT47" s="138">
        <f t="shared" si="6"/>
        <v>240</v>
      </c>
      <c r="BU47" s="27"/>
      <c r="BV47" s="8"/>
      <c r="BW47" s="46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</row>
    <row r="48" spans="1:114" ht="13.5" hidden="1" customHeight="1">
      <c r="A48" s="26" t="s">
        <v>235</v>
      </c>
      <c r="B48" s="29" t="s">
        <v>236</v>
      </c>
      <c r="C48" s="29" t="s">
        <v>206</v>
      </c>
      <c r="D48" s="29" t="s">
        <v>77</v>
      </c>
      <c r="E48" s="28" t="s">
        <v>78</v>
      </c>
      <c r="F48" s="25" t="s">
        <v>79</v>
      </c>
      <c r="G48" s="27" t="s">
        <v>92</v>
      </c>
      <c r="H48" s="27" t="s">
        <v>92</v>
      </c>
      <c r="I48" s="30" t="s">
        <v>158</v>
      </c>
      <c r="J48" s="27" t="s">
        <v>134</v>
      </c>
      <c r="K48" s="107">
        <v>4</v>
      </c>
      <c r="L48" s="33">
        <v>4</v>
      </c>
      <c r="M48" s="33">
        <v>0</v>
      </c>
      <c r="N48" s="33">
        <v>0</v>
      </c>
      <c r="O48" s="106">
        <v>16</v>
      </c>
      <c r="P48" s="33">
        <v>16</v>
      </c>
      <c r="Q48" s="33">
        <v>0</v>
      </c>
      <c r="R48" s="33">
        <v>0</v>
      </c>
      <c r="S48" s="106">
        <f t="shared" si="12"/>
        <v>4</v>
      </c>
      <c r="T48" s="33">
        <v>0</v>
      </c>
      <c r="U48" s="33">
        <v>4</v>
      </c>
      <c r="V48" s="33">
        <v>0</v>
      </c>
      <c r="W48" s="33">
        <v>0</v>
      </c>
      <c r="X48" s="33">
        <v>0</v>
      </c>
      <c r="Y48" s="33">
        <v>0</v>
      </c>
      <c r="Z48" s="106">
        <f t="shared" si="13"/>
        <v>0</v>
      </c>
      <c r="AA48" s="33">
        <v>0</v>
      </c>
      <c r="AB48" s="33">
        <v>0</v>
      </c>
      <c r="AC48" s="33">
        <v>0</v>
      </c>
      <c r="AD48" s="33">
        <v>0</v>
      </c>
      <c r="AE48" s="33">
        <v>0</v>
      </c>
      <c r="AF48" s="33">
        <v>0</v>
      </c>
      <c r="AG48" s="106">
        <f t="shared" si="14"/>
        <v>0</v>
      </c>
      <c r="AH48" s="33">
        <v>0</v>
      </c>
      <c r="AI48" s="33">
        <v>0</v>
      </c>
      <c r="AJ48" s="33">
        <v>0</v>
      </c>
      <c r="AK48" s="33">
        <v>0</v>
      </c>
      <c r="AL48" s="33">
        <v>0</v>
      </c>
      <c r="AM48" s="33">
        <v>0</v>
      </c>
      <c r="AN48" s="120">
        <f t="shared" si="17"/>
        <v>0</v>
      </c>
      <c r="AO48" s="120">
        <f t="shared" si="15"/>
        <v>0</v>
      </c>
      <c r="AP48" s="27" t="s">
        <v>93</v>
      </c>
      <c r="AQ48" s="27" t="s">
        <v>85</v>
      </c>
      <c r="AR48" s="30" t="s">
        <v>158</v>
      </c>
      <c r="AS48" s="27" t="s">
        <v>134</v>
      </c>
      <c r="AT48" s="30" t="s">
        <v>100</v>
      </c>
      <c r="AU48" s="47" t="s">
        <v>135</v>
      </c>
      <c r="AV48" s="36">
        <v>0</v>
      </c>
      <c r="AW48" s="36">
        <v>0.41741200000000001</v>
      </c>
      <c r="AX48" s="127"/>
      <c r="AY48" s="43"/>
      <c r="AZ48" s="43"/>
      <c r="BA48" s="37"/>
      <c r="BB48" s="37"/>
      <c r="BC48" s="123">
        <f t="shared" si="1"/>
        <v>0.41741200000000001</v>
      </c>
      <c r="BD48" s="36"/>
      <c r="BE48" s="44"/>
      <c r="BF48" s="44"/>
      <c r="BG48" s="63"/>
      <c r="BH48" s="124">
        <f t="shared" si="2"/>
        <v>0.41741200000000001</v>
      </c>
      <c r="BI48" s="45">
        <f t="shared" si="16"/>
        <v>0.104353</v>
      </c>
      <c r="BJ48" s="39" t="s">
        <v>88</v>
      </c>
      <c r="BK48" s="136">
        <v>40</v>
      </c>
      <c r="BL48" s="137">
        <v>20</v>
      </c>
      <c r="BM48" s="137">
        <v>40</v>
      </c>
      <c r="BN48" s="137">
        <v>30</v>
      </c>
      <c r="BO48" s="137">
        <v>0</v>
      </c>
      <c r="BP48" s="137">
        <v>10</v>
      </c>
      <c r="BQ48" s="138">
        <f t="shared" si="3"/>
        <v>60</v>
      </c>
      <c r="BR48" s="138">
        <f t="shared" si="4"/>
        <v>70</v>
      </c>
      <c r="BS48" s="138">
        <f t="shared" si="5"/>
        <v>10</v>
      </c>
      <c r="BT48" s="138">
        <f t="shared" si="6"/>
        <v>140</v>
      </c>
      <c r="BU48" s="27"/>
      <c r="BV48" s="8"/>
      <c r="BW48" s="46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</row>
    <row r="49" spans="1:114" ht="13.5" hidden="1" customHeight="1">
      <c r="A49" s="25" t="s">
        <v>237</v>
      </c>
      <c r="B49" s="29" t="s">
        <v>238</v>
      </c>
      <c r="C49" s="29" t="s">
        <v>206</v>
      </c>
      <c r="D49" s="29" t="s">
        <v>77</v>
      </c>
      <c r="E49" s="28" t="s">
        <v>78</v>
      </c>
      <c r="F49" s="25" t="s">
        <v>108</v>
      </c>
      <c r="G49" s="27" t="s">
        <v>92</v>
      </c>
      <c r="H49" s="27" t="s">
        <v>92</v>
      </c>
      <c r="I49" s="30" t="s">
        <v>82</v>
      </c>
      <c r="J49" s="27" t="s">
        <v>87</v>
      </c>
      <c r="K49" s="107">
        <v>44</v>
      </c>
      <c r="L49" s="33">
        <v>0</v>
      </c>
      <c r="M49" s="33">
        <v>40</v>
      </c>
      <c r="N49" s="33">
        <v>4</v>
      </c>
      <c r="O49" s="106">
        <f t="shared" ref="O49:O64" si="18">SUM(P49:R49)</f>
        <v>132</v>
      </c>
      <c r="P49" s="33">
        <v>0</v>
      </c>
      <c r="Q49" s="33">
        <v>104</v>
      </c>
      <c r="R49" s="33">
        <v>28</v>
      </c>
      <c r="S49" s="106">
        <f t="shared" si="12"/>
        <v>0</v>
      </c>
      <c r="T49" s="33">
        <v>0</v>
      </c>
      <c r="U49" s="33">
        <v>0</v>
      </c>
      <c r="V49" s="33">
        <v>0</v>
      </c>
      <c r="W49" s="33">
        <v>0</v>
      </c>
      <c r="X49" s="33">
        <v>0</v>
      </c>
      <c r="Y49" s="33">
        <v>0</v>
      </c>
      <c r="Z49" s="106">
        <f t="shared" si="13"/>
        <v>40</v>
      </c>
      <c r="AA49" s="33">
        <v>14</v>
      </c>
      <c r="AB49" s="33">
        <v>26</v>
      </c>
      <c r="AC49" s="33">
        <v>0</v>
      </c>
      <c r="AD49" s="33">
        <v>0</v>
      </c>
      <c r="AE49" s="33">
        <v>0</v>
      </c>
      <c r="AF49" s="33">
        <v>0</v>
      </c>
      <c r="AG49" s="106">
        <f t="shared" si="14"/>
        <v>4</v>
      </c>
      <c r="AH49" s="33">
        <v>0</v>
      </c>
      <c r="AI49" s="33">
        <v>4</v>
      </c>
      <c r="AJ49" s="33">
        <v>0</v>
      </c>
      <c r="AK49" s="33">
        <v>0</v>
      </c>
      <c r="AL49" s="33">
        <v>0</v>
      </c>
      <c r="AM49" s="33">
        <v>0</v>
      </c>
      <c r="AN49" s="120">
        <f t="shared" si="17"/>
        <v>1</v>
      </c>
      <c r="AO49" s="120">
        <f t="shared" si="15"/>
        <v>9.0909090909090912E-2</v>
      </c>
      <c r="AP49" s="27" t="s">
        <v>93</v>
      </c>
      <c r="AQ49" s="27" t="s">
        <v>85</v>
      </c>
      <c r="AR49" s="30" t="s">
        <v>82</v>
      </c>
      <c r="AS49" s="27" t="s">
        <v>87</v>
      </c>
      <c r="AT49" s="30" t="s">
        <v>109</v>
      </c>
      <c r="AU49" s="47" t="s">
        <v>99</v>
      </c>
      <c r="AV49" s="36">
        <v>1.25</v>
      </c>
      <c r="AW49" s="43"/>
      <c r="AX49" s="37"/>
      <c r="AY49" s="43">
        <v>2.5915319999999999</v>
      </c>
      <c r="AZ49" s="43"/>
      <c r="BA49" s="37"/>
      <c r="BB49" s="37"/>
      <c r="BC49" s="123">
        <f t="shared" si="1"/>
        <v>3.8415319999999999</v>
      </c>
      <c r="BD49" s="36" t="s">
        <v>111</v>
      </c>
      <c r="BE49" s="44"/>
      <c r="BF49" s="44">
        <v>0.75</v>
      </c>
      <c r="BG49" s="63"/>
      <c r="BH49" s="124">
        <f t="shared" si="2"/>
        <v>4.5915319999999999</v>
      </c>
      <c r="BI49" s="45">
        <f t="shared" si="16"/>
        <v>0.104353</v>
      </c>
      <c r="BJ49" s="39" t="s">
        <v>102</v>
      </c>
      <c r="BK49" s="136">
        <v>40</v>
      </c>
      <c r="BL49" s="137">
        <v>20</v>
      </c>
      <c r="BM49" s="137">
        <v>50</v>
      </c>
      <c r="BN49" s="137">
        <v>30</v>
      </c>
      <c r="BO49" s="137">
        <v>0</v>
      </c>
      <c r="BP49" s="137">
        <v>30</v>
      </c>
      <c r="BQ49" s="138">
        <f t="shared" si="3"/>
        <v>60</v>
      </c>
      <c r="BR49" s="138">
        <f t="shared" si="4"/>
        <v>80</v>
      </c>
      <c r="BS49" s="138">
        <f t="shared" si="5"/>
        <v>30</v>
      </c>
      <c r="BT49" s="138">
        <f t="shared" si="6"/>
        <v>170</v>
      </c>
      <c r="BU49" s="27"/>
      <c r="BV49" s="8"/>
      <c r="BW49" s="46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</row>
    <row r="50" spans="1:114" ht="13.5" hidden="1" customHeight="1">
      <c r="A50" s="24" t="s">
        <v>239</v>
      </c>
      <c r="B50" s="27" t="s">
        <v>240</v>
      </c>
      <c r="C50" s="28" t="s">
        <v>206</v>
      </c>
      <c r="D50" s="29" t="s">
        <v>77</v>
      </c>
      <c r="E50" s="28" t="s">
        <v>78</v>
      </c>
      <c r="F50" s="24" t="s">
        <v>108</v>
      </c>
      <c r="G50" s="27" t="s">
        <v>92</v>
      </c>
      <c r="H50" s="27" t="s">
        <v>92</v>
      </c>
      <c r="I50" s="30" t="s">
        <v>82</v>
      </c>
      <c r="J50" s="27" t="s">
        <v>87</v>
      </c>
      <c r="K50" s="112">
        <v>49</v>
      </c>
      <c r="L50" s="53">
        <v>35</v>
      </c>
      <c r="M50" s="53">
        <v>11</v>
      </c>
      <c r="N50" s="53">
        <v>3</v>
      </c>
      <c r="O50" s="106">
        <f t="shared" si="18"/>
        <v>283</v>
      </c>
      <c r="P50" s="53">
        <v>219</v>
      </c>
      <c r="Q50" s="33">
        <v>46</v>
      </c>
      <c r="R50" s="33">
        <v>18</v>
      </c>
      <c r="S50" s="106">
        <f t="shared" si="12"/>
        <v>35</v>
      </c>
      <c r="T50" s="33">
        <v>0</v>
      </c>
      <c r="U50" s="53">
        <v>16</v>
      </c>
      <c r="V50" s="33">
        <v>13</v>
      </c>
      <c r="W50" s="33">
        <v>6</v>
      </c>
      <c r="X50" s="33">
        <v>0</v>
      </c>
      <c r="Y50" s="33">
        <v>0</v>
      </c>
      <c r="Z50" s="106">
        <f t="shared" si="13"/>
        <v>11</v>
      </c>
      <c r="AA50" s="33">
        <v>0</v>
      </c>
      <c r="AB50" s="33">
        <v>4</v>
      </c>
      <c r="AC50" s="33">
        <v>3</v>
      </c>
      <c r="AD50" s="33">
        <v>2</v>
      </c>
      <c r="AE50" s="33">
        <v>2</v>
      </c>
      <c r="AF50" s="33">
        <v>0</v>
      </c>
      <c r="AG50" s="106">
        <f t="shared" si="14"/>
        <v>3</v>
      </c>
      <c r="AH50" s="33">
        <v>0</v>
      </c>
      <c r="AI50" s="33">
        <v>2</v>
      </c>
      <c r="AJ50" s="33">
        <v>1</v>
      </c>
      <c r="AK50" s="33">
        <v>0</v>
      </c>
      <c r="AL50" s="33">
        <v>0</v>
      </c>
      <c r="AM50" s="33">
        <v>0</v>
      </c>
      <c r="AN50" s="120">
        <f>(Z50+AG50)/K50</f>
        <v>0.2857142857142857</v>
      </c>
      <c r="AO50" s="120">
        <f t="shared" si="15"/>
        <v>6.1224489795918366E-2</v>
      </c>
      <c r="AP50" s="27" t="s">
        <v>93</v>
      </c>
      <c r="AQ50" s="27" t="s">
        <v>241</v>
      </c>
      <c r="AR50" s="30" t="s">
        <v>82</v>
      </c>
      <c r="AS50" s="27" t="s">
        <v>87</v>
      </c>
      <c r="AT50" s="35" t="s">
        <v>109</v>
      </c>
      <c r="AU50" s="47" t="s">
        <v>99</v>
      </c>
      <c r="AV50" s="36">
        <v>0.75</v>
      </c>
      <c r="AW50" s="36"/>
      <c r="AX50" s="126"/>
      <c r="AY50" s="36">
        <v>2.5632969999999999</v>
      </c>
      <c r="AZ50" s="36">
        <v>0.6</v>
      </c>
      <c r="BA50" s="37"/>
      <c r="BB50" s="37"/>
      <c r="BC50" s="123">
        <f t="shared" si="1"/>
        <v>3.913297</v>
      </c>
      <c r="BD50" s="24"/>
      <c r="BE50" s="44"/>
      <c r="BF50" s="44">
        <v>1.2</v>
      </c>
      <c r="BG50" s="63"/>
      <c r="BH50" s="124">
        <f t="shared" si="2"/>
        <v>5.1132970000000002</v>
      </c>
      <c r="BI50" s="45">
        <f t="shared" si="16"/>
        <v>0.104353</v>
      </c>
      <c r="BJ50" s="39" t="s">
        <v>88</v>
      </c>
      <c r="BK50" s="136">
        <v>40</v>
      </c>
      <c r="BL50" s="137">
        <v>20</v>
      </c>
      <c r="BM50" s="137">
        <v>50</v>
      </c>
      <c r="BN50" s="137">
        <v>30</v>
      </c>
      <c r="BO50" s="137">
        <v>0</v>
      </c>
      <c r="BP50" s="137">
        <v>20</v>
      </c>
      <c r="BQ50" s="138">
        <f t="shared" si="3"/>
        <v>60</v>
      </c>
      <c r="BR50" s="138">
        <f t="shared" si="4"/>
        <v>80</v>
      </c>
      <c r="BS50" s="138">
        <f t="shared" si="5"/>
        <v>20</v>
      </c>
      <c r="BT50" s="138">
        <f t="shared" si="6"/>
        <v>160</v>
      </c>
      <c r="BU50" s="55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</row>
    <row r="51" spans="1:114" ht="13.5" hidden="1" customHeight="1">
      <c r="A51" s="24" t="s">
        <v>242</v>
      </c>
      <c r="B51" s="28" t="s">
        <v>243</v>
      </c>
      <c r="C51" s="28" t="s">
        <v>206</v>
      </c>
      <c r="D51" s="29" t="s">
        <v>77</v>
      </c>
      <c r="E51" s="28" t="s">
        <v>78</v>
      </c>
      <c r="F51" s="24" t="s">
        <v>79</v>
      </c>
      <c r="G51" s="28" t="s">
        <v>80</v>
      </c>
      <c r="H51" s="28" t="s">
        <v>80</v>
      </c>
      <c r="I51" s="31" t="s">
        <v>100</v>
      </c>
      <c r="J51" s="47" t="s">
        <v>244</v>
      </c>
      <c r="K51" s="112">
        <v>35</v>
      </c>
      <c r="L51" s="33">
        <v>24</v>
      </c>
      <c r="M51" s="33">
        <v>9</v>
      </c>
      <c r="N51" s="33">
        <v>2</v>
      </c>
      <c r="O51" s="106">
        <f t="shared" si="18"/>
        <v>162</v>
      </c>
      <c r="P51" s="33">
        <v>116</v>
      </c>
      <c r="Q51" s="33">
        <v>38</v>
      </c>
      <c r="R51" s="33">
        <v>8</v>
      </c>
      <c r="S51" s="106">
        <f t="shared" si="12"/>
        <v>24</v>
      </c>
      <c r="T51" s="33">
        <v>0</v>
      </c>
      <c r="U51" s="33">
        <v>10</v>
      </c>
      <c r="V51" s="33">
        <v>8</v>
      </c>
      <c r="W51" s="33">
        <v>6</v>
      </c>
      <c r="X51" s="33">
        <v>0</v>
      </c>
      <c r="Y51" s="33">
        <v>0</v>
      </c>
      <c r="Z51" s="106">
        <f t="shared" si="13"/>
        <v>9</v>
      </c>
      <c r="AA51" s="33">
        <v>0</v>
      </c>
      <c r="AB51" s="33">
        <v>8</v>
      </c>
      <c r="AC51" s="33">
        <v>0</v>
      </c>
      <c r="AD51" s="33">
        <v>0</v>
      </c>
      <c r="AE51" s="33">
        <v>1</v>
      </c>
      <c r="AF51" s="33">
        <v>0</v>
      </c>
      <c r="AG51" s="106">
        <f t="shared" si="14"/>
        <v>2</v>
      </c>
      <c r="AH51" s="33">
        <v>0</v>
      </c>
      <c r="AI51" s="33">
        <v>2</v>
      </c>
      <c r="AJ51" s="33">
        <v>0</v>
      </c>
      <c r="AK51" s="33">
        <v>0</v>
      </c>
      <c r="AL51" s="33">
        <v>0</v>
      </c>
      <c r="AM51" s="33">
        <v>0</v>
      </c>
      <c r="AN51" s="120">
        <f t="shared" ref="AN51:AN57" si="19">(M51+N51)/K51</f>
        <v>0.31428571428571428</v>
      </c>
      <c r="AO51" s="120">
        <f t="shared" si="15"/>
        <v>5.7142857142857141E-2</v>
      </c>
      <c r="AP51" s="27" t="s">
        <v>93</v>
      </c>
      <c r="AQ51" s="29" t="s">
        <v>85</v>
      </c>
      <c r="AR51" s="35" t="s">
        <v>100</v>
      </c>
      <c r="AS51" s="47" t="s">
        <v>244</v>
      </c>
      <c r="AT51" s="35" t="s">
        <v>86</v>
      </c>
      <c r="AU51" s="47" t="s">
        <v>146</v>
      </c>
      <c r="AV51" s="36">
        <v>0</v>
      </c>
      <c r="AW51" s="43">
        <v>2.117</v>
      </c>
      <c r="AX51" s="43">
        <v>2.117</v>
      </c>
      <c r="AY51" s="43"/>
      <c r="AZ51" s="37"/>
      <c r="BA51" s="37"/>
      <c r="BB51" s="37"/>
      <c r="BC51" s="123">
        <f t="shared" si="1"/>
        <v>4.234</v>
      </c>
      <c r="BD51" s="36" t="s">
        <v>111</v>
      </c>
      <c r="BE51" s="44"/>
      <c r="BF51" s="44"/>
      <c r="BG51" s="44"/>
      <c r="BH51" s="124">
        <f t="shared" si="2"/>
        <v>4.234</v>
      </c>
      <c r="BI51" s="59">
        <f t="shared" si="16"/>
        <v>0.12097142857142858</v>
      </c>
      <c r="BJ51" s="39" t="s">
        <v>102</v>
      </c>
      <c r="BK51" s="136">
        <v>40</v>
      </c>
      <c r="BL51" s="137">
        <v>20</v>
      </c>
      <c r="BM51" s="137">
        <v>10</v>
      </c>
      <c r="BN51" s="137">
        <v>70</v>
      </c>
      <c r="BO51" s="137">
        <v>20</v>
      </c>
      <c r="BP51" s="137">
        <v>20</v>
      </c>
      <c r="BQ51" s="138">
        <f t="shared" si="3"/>
        <v>60</v>
      </c>
      <c r="BR51" s="138">
        <f t="shared" si="4"/>
        <v>80</v>
      </c>
      <c r="BS51" s="138">
        <f t="shared" si="5"/>
        <v>40</v>
      </c>
      <c r="BT51" s="138">
        <f t="shared" si="6"/>
        <v>180</v>
      </c>
      <c r="BU51" s="27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</row>
    <row r="52" spans="1:114" ht="12.75" hidden="1" customHeight="1">
      <c r="A52" s="26" t="s">
        <v>245</v>
      </c>
      <c r="B52" s="27" t="s">
        <v>246</v>
      </c>
      <c r="C52" s="30" t="s">
        <v>206</v>
      </c>
      <c r="D52" s="30" t="s">
        <v>77</v>
      </c>
      <c r="E52" s="28" t="s">
        <v>78</v>
      </c>
      <c r="F52" s="25" t="s">
        <v>79</v>
      </c>
      <c r="G52" s="30" t="s">
        <v>80</v>
      </c>
      <c r="H52" s="30" t="s">
        <v>81</v>
      </c>
      <c r="I52" s="30" t="s">
        <v>100</v>
      </c>
      <c r="J52" s="58" t="s">
        <v>119</v>
      </c>
      <c r="K52" s="107">
        <v>33</v>
      </c>
      <c r="L52" s="33">
        <v>33</v>
      </c>
      <c r="M52" s="33">
        <v>0</v>
      </c>
      <c r="N52" s="33">
        <v>0</v>
      </c>
      <c r="O52" s="106">
        <f t="shared" si="18"/>
        <v>136</v>
      </c>
      <c r="P52" s="33">
        <v>136</v>
      </c>
      <c r="Q52" s="33">
        <v>0</v>
      </c>
      <c r="R52" s="33">
        <v>0</v>
      </c>
      <c r="S52" s="106">
        <f t="shared" si="12"/>
        <v>33</v>
      </c>
      <c r="T52" s="33">
        <v>0</v>
      </c>
      <c r="U52" s="33">
        <v>29</v>
      </c>
      <c r="V52" s="33">
        <v>4</v>
      </c>
      <c r="W52" s="33">
        <v>0</v>
      </c>
      <c r="X52" s="33">
        <v>0</v>
      </c>
      <c r="Y52" s="33">
        <v>0</v>
      </c>
      <c r="Z52" s="106">
        <f t="shared" si="13"/>
        <v>0</v>
      </c>
      <c r="AA52" s="33">
        <v>0</v>
      </c>
      <c r="AB52" s="33">
        <v>0</v>
      </c>
      <c r="AC52" s="33">
        <v>0</v>
      </c>
      <c r="AD52" s="33">
        <v>0</v>
      </c>
      <c r="AE52" s="33">
        <v>0</v>
      </c>
      <c r="AF52" s="33">
        <v>0</v>
      </c>
      <c r="AG52" s="106">
        <f t="shared" si="14"/>
        <v>0</v>
      </c>
      <c r="AH52" s="33">
        <v>0</v>
      </c>
      <c r="AI52" s="33">
        <v>0</v>
      </c>
      <c r="AJ52" s="33">
        <v>0</v>
      </c>
      <c r="AK52" s="33">
        <v>0</v>
      </c>
      <c r="AL52" s="33">
        <v>0</v>
      </c>
      <c r="AM52" s="33">
        <v>0</v>
      </c>
      <c r="AN52" s="120">
        <f t="shared" si="19"/>
        <v>0</v>
      </c>
      <c r="AO52" s="120">
        <f t="shared" si="15"/>
        <v>0</v>
      </c>
      <c r="AP52" s="27" t="s">
        <v>84</v>
      </c>
      <c r="AQ52" s="27" t="s">
        <v>85</v>
      </c>
      <c r="AR52" s="30" t="s">
        <v>100</v>
      </c>
      <c r="AS52" s="58" t="s">
        <v>119</v>
      </c>
      <c r="AT52" s="30" t="s">
        <v>109</v>
      </c>
      <c r="AU52" s="35" t="s">
        <v>101</v>
      </c>
      <c r="AV52" s="36">
        <v>0</v>
      </c>
      <c r="AW52" s="36">
        <v>1</v>
      </c>
      <c r="AX52" s="36">
        <v>1.7</v>
      </c>
      <c r="AY52" s="36"/>
      <c r="AZ52" s="36"/>
      <c r="BA52" s="36"/>
      <c r="BB52" s="36"/>
      <c r="BC52" s="123">
        <f t="shared" si="1"/>
        <v>2.7</v>
      </c>
      <c r="BD52" s="36"/>
      <c r="BE52" s="49"/>
      <c r="BF52" s="49"/>
      <c r="BG52" s="63"/>
      <c r="BH52" s="124">
        <f t="shared" si="2"/>
        <v>2.7</v>
      </c>
      <c r="BI52" s="45">
        <f t="shared" si="16"/>
        <v>8.1818181818181818E-2</v>
      </c>
      <c r="BJ52" s="39" t="s">
        <v>102</v>
      </c>
      <c r="BK52" s="136">
        <v>40</v>
      </c>
      <c r="BL52" s="137">
        <v>20</v>
      </c>
      <c r="BM52" s="137">
        <v>40</v>
      </c>
      <c r="BN52" s="137">
        <v>70</v>
      </c>
      <c r="BO52" s="137">
        <v>20</v>
      </c>
      <c r="BP52" s="137">
        <v>10</v>
      </c>
      <c r="BQ52" s="138">
        <f t="shared" si="3"/>
        <v>60</v>
      </c>
      <c r="BR52" s="138">
        <f t="shared" si="4"/>
        <v>110</v>
      </c>
      <c r="BS52" s="138">
        <f t="shared" si="5"/>
        <v>30</v>
      </c>
      <c r="BT52" s="138">
        <f t="shared" si="6"/>
        <v>200</v>
      </c>
      <c r="BU52" s="55"/>
      <c r="BV52" s="8"/>
      <c r="BW52" s="46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</row>
    <row r="53" spans="1:114" ht="13.5" hidden="1" customHeight="1">
      <c r="A53" s="26" t="s">
        <v>247</v>
      </c>
      <c r="B53" s="27" t="s">
        <v>248</v>
      </c>
      <c r="C53" s="30" t="s">
        <v>206</v>
      </c>
      <c r="D53" s="30" t="s">
        <v>77</v>
      </c>
      <c r="E53" s="28" t="s">
        <v>78</v>
      </c>
      <c r="F53" s="25" t="s">
        <v>79</v>
      </c>
      <c r="G53" s="30" t="s">
        <v>80</v>
      </c>
      <c r="H53" s="30" t="s">
        <v>80</v>
      </c>
      <c r="I53" s="30" t="s">
        <v>100</v>
      </c>
      <c r="J53" s="58" t="s">
        <v>119</v>
      </c>
      <c r="K53" s="107">
        <v>56</v>
      </c>
      <c r="L53" s="33">
        <v>35</v>
      </c>
      <c r="M53" s="33">
        <v>17</v>
      </c>
      <c r="N53" s="33">
        <v>4</v>
      </c>
      <c r="O53" s="106">
        <f t="shared" si="18"/>
        <v>246</v>
      </c>
      <c r="P53" s="33">
        <v>151</v>
      </c>
      <c r="Q53" s="33">
        <v>79</v>
      </c>
      <c r="R53" s="33">
        <v>16</v>
      </c>
      <c r="S53" s="106">
        <f t="shared" si="12"/>
        <v>35</v>
      </c>
      <c r="T53" s="33">
        <v>0</v>
      </c>
      <c r="U53" s="33">
        <v>24</v>
      </c>
      <c r="V53" s="33">
        <v>11</v>
      </c>
      <c r="W53" s="33">
        <v>0</v>
      </c>
      <c r="X53" s="33">
        <v>0</v>
      </c>
      <c r="Y53" s="33">
        <v>0</v>
      </c>
      <c r="Z53" s="106">
        <f t="shared" si="13"/>
        <v>17</v>
      </c>
      <c r="AA53" s="33">
        <v>0</v>
      </c>
      <c r="AB53" s="33">
        <v>10</v>
      </c>
      <c r="AC53" s="33">
        <v>5</v>
      </c>
      <c r="AD53" s="33">
        <v>0</v>
      </c>
      <c r="AE53" s="33">
        <v>2</v>
      </c>
      <c r="AF53" s="33">
        <v>0</v>
      </c>
      <c r="AG53" s="106">
        <f t="shared" si="14"/>
        <v>4</v>
      </c>
      <c r="AH53" s="33">
        <v>0</v>
      </c>
      <c r="AI53" s="33">
        <v>4</v>
      </c>
      <c r="AJ53" s="33">
        <v>0</v>
      </c>
      <c r="AK53" s="33">
        <v>0</v>
      </c>
      <c r="AL53" s="33">
        <v>0</v>
      </c>
      <c r="AM53" s="33">
        <v>0</v>
      </c>
      <c r="AN53" s="120">
        <f t="shared" si="19"/>
        <v>0.375</v>
      </c>
      <c r="AO53" s="120">
        <f t="shared" si="15"/>
        <v>7.1428571428571425E-2</v>
      </c>
      <c r="AP53" s="27" t="s">
        <v>93</v>
      </c>
      <c r="AQ53" s="27" t="s">
        <v>85</v>
      </c>
      <c r="AR53" s="30" t="s">
        <v>100</v>
      </c>
      <c r="AS53" s="58" t="s">
        <v>119</v>
      </c>
      <c r="AT53" s="30" t="s">
        <v>109</v>
      </c>
      <c r="AU53" s="35" t="s">
        <v>101</v>
      </c>
      <c r="AV53" s="36">
        <v>0</v>
      </c>
      <c r="AW53" s="36">
        <v>1</v>
      </c>
      <c r="AX53" s="36">
        <v>6.26</v>
      </c>
      <c r="AY53" s="36"/>
      <c r="AZ53" s="36"/>
      <c r="BA53" s="36"/>
      <c r="BB53" s="36"/>
      <c r="BC53" s="123">
        <f t="shared" si="1"/>
        <v>7.26</v>
      </c>
      <c r="BD53" s="36"/>
      <c r="BE53" s="49"/>
      <c r="BF53" s="49"/>
      <c r="BG53" s="63"/>
      <c r="BH53" s="124">
        <f t="shared" si="2"/>
        <v>7.26</v>
      </c>
      <c r="BI53" s="45">
        <f t="shared" si="16"/>
        <v>0.12964285714285714</v>
      </c>
      <c r="BJ53" s="39" t="s">
        <v>102</v>
      </c>
      <c r="BK53" s="136">
        <v>40</v>
      </c>
      <c r="BL53" s="137">
        <v>20</v>
      </c>
      <c r="BM53" s="137">
        <v>40</v>
      </c>
      <c r="BN53" s="137">
        <v>70</v>
      </c>
      <c r="BO53" s="137">
        <v>20</v>
      </c>
      <c r="BP53" s="137">
        <v>20</v>
      </c>
      <c r="BQ53" s="138">
        <f t="shared" si="3"/>
        <v>60</v>
      </c>
      <c r="BR53" s="138">
        <f t="shared" si="4"/>
        <v>110</v>
      </c>
      <c r="BS53" s="138">
        <f t="shared" si="5"/>
        <v>40</v>
      </c>
      <c r="BT53" s="138">
        <f t="shared" si="6"/>
        <v>210</v>
      </c>
      <c r="BU53" s="55"/>
      <c r="BV53" s="8"/>
      <c r="BW53" s="46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</row>
    <row r="54" spans="1:114" ht="13.5" hidden="1" customHeight="1">
      <c r="A54" s="24" t="s">
        <v>249</v>
      </c>
      <c r="B54" s="28" t="s">
        <v>250</v>
      </c>
      <c r="C54" s="28" t="s">
        <v>206</v>
      </c>
      <c r="D54" s="29" t="s">
        <v>77</v>
      </c>
      <c r="E54" s="28" t="s">
        <v>78</v>
      </c>
      <c r="F54" s="24" t="s">
        <v>108</v>
      </c>
      <c r="G54" s="28" t="s">
        <v>92</v>
      </c>
      <c r="H54" s="28" t="s">
        <v>92</v>
      </c>
      <c r="I54" s="31" t="s">
        <v>86</v>
      </c>
      <c r="J54" s="47" t="s">
        <v>140</v>
      </c>
      <c r="K54" s="107">
        <v>6</v>
      </c>
      <c r="L54" s="33">
        <f>T54+U54+V54+W54+X54+Y54</f>
        <v>0</v>
      </c>
      <c r="M54" s="33">
        <v>3</v>
      </c>
      <c r="N54" s="33">
        <v>3</v>
      </c>
      <c r="O54" s="106">
        <f t="shared" si="18"/>
        <v>24</v>
      </c>
      <c r="P54" s="33">
        <v>0</v>
      </c>
      <c r="Q54" s="33">
        <v>12</v>
      </c>
      <c r="R54" s="33">
        <v>12</v>
      </c>
      <c r="S54" s="106">
        <f t="shared" si="12"/>
        <v>0</v>
      </c>
      <c r="T54" s="33">
        <v>0</v>
      </c>
      <c r="U54" s="33">
        <v>0</v>
      </c>
      <c r="V54" s="33">
        <v>0</v>
      </c>
      <c r="W54" s="33">
        <v>0</v>
      </c>
      <c r="X54" s="33">
        <v>0</v>
      </c>
      <c r="Y54" s="33">
        <v>0</v>
      </c>
      <c r="Z54" s="106">
        <f t="shared" si="13"/>
        <v>3</v>
      </c>
      <c r="AA54" s="33">
        <v>0</v>
      </c>
      <c r="AB54" s="33">
        <v>3</v>
      </c>
      <c r="AC54" s="33">
        <v>0</v>
      </c>
      <c r="AD54" s="33">
        <v>0</v>
      </c>
      <c r="AE54" s="33">
        <v>0</v>
      </c>
      <c r="AF54" s="33">
        <v>0</v>
      </c>
      <c r="AG54" s="106">
        <f t="shared" si="14"/>
        <v>3</v>
      </c>
      <c r="AH54" s="33">
        <v>0</v>
      </c>
      <c r="AI54" s="33">
        <v>3</v>
      </c>
      <c r="AJ54" s="33">
        <v>0</v>
      </c>
      <c r="AK54" s="33">
        <v>0</v>
      </c>
      <c r="AL54" s="33">
        <v>0</v>
      </c>
      <c r="AM54" s="33">
        <v>0</v>
      </c>
      <c r="AN54" s="120">
        <f t="shared" si="19"/>
        <v>1</v>
      </c>
      <c r="AO54" s="120">
        <f t="shared" si="15"/>
        <v>0.5</v>
      </c>
      <c r="AP54" s="27" t="s">
        <v>93</v>
      </c>
      <c r="AQ54" s="28" t="s">
        <v>85</v>
      </c>
      <c r="AR54" s="35" t="s">
        <v>86</v>
      </c>
      <c r="AS54" s="47" t="s">
        <v>140</v>
      </c>
      <c r="AT54" s="35" t="s">
        <v>109</v>
      </c>
      <c r="AU54" s="47" t="s">
        <v>98</v>
      </c>
      <c r="AV54" s="36">
        <v>0</v>
      </c>
      <c r="AW54" s="43"/>
      <c r="AX54" s="43"/>
      <c r="AY54" s="43">
        <v>0.62611799999999995</v>
      </c>
      <c r="AZ54" s="37"/>
      <c r="BA54" s="37"/>
      <c r="BB54" s="37"/>
      <c r="BC54" s="123">
        <f t="shared" si="1"/>
        <v>0.62611799999999995</v>
      </c>
      <c r="BD54" s="36" t="s">
        <v>111</v>
      </c>
      <c r="BE54" s="44"/>
      <c r="BF54" s="44"/>
      <c r="BG54" s="44"/>
      <c r="BH54" s="124">
        <f t="shared" si="2"/>
        <v>0.62611799999999995</v>
      </c>
      <c r="BI54" s="59">
        <f t="shared" si="16"/>
        <v>0.10435299999999999</v>
      </c>
      <c r="BJ54" s="39" t="s">
        <v>102</v>
      </c>
      <c r="BK54" s="136">
        <v>40</v>
      </c>
      <c r="BL54" s="137">
        <v>20</v>
      </c>
      <c r="BM54" s="137">
        <v>50</v>
      </c>
      <c r="BN54" s="137">
        <v>10</v>
      </c>
      <c r="BO54" s="137">
        <v>20</v>
      </c>
      <c r="BP54" s="137">
        <v>30</v>
      </c>
      <c r="BQ54" s="138">
        <f t="shared" si="3"/>
        <v>60</v>
      </c>
      <c r="BR54" s="138">
        <f t="shared" si="4"/>
        <v>60</v>
      </c>
      <c r="BS54" s="138">
        <f t="shared" si="5"/>
        <v>50</v>
      </c>
      <c r="BT54" s="138">
        <f t="shared" si="6"/>
        <v>170</v>
      </c>
      <c r="BU54" s="27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</row>
    <row r="55" spans="1:114" ht="13.5" hidden="1" customHeight="1">
      <c r="A55" s="24" t="s">
        <v>251</v>
      </c>
      <c r="B55" s="28" t="s">
        <v>252</v>
      </c>
      <c r="C55" s="28" t="s">
        <v>253</v>
      </c>
      <c r="D55" s="28" t="s">
        <v>155</v>
      </c>
      <c r="E55" s="28" t="s">
        <v>151</v>
      </c>
      <c r="F55" s="24" t="s">
        <v>79</v>
      </c>
      <c r="G55" s="28" t="s">
        <v>91</v>
      </c>
      <c r="H55" s="28" t="s">
        <v>92</v>
      </c>
      <c r="I55" s="31" t="s">
        <v>158</v>
      </c>
      <c r="J55" s="47" t="s">
        <v>119</v>
      </c>
      <c r="K55" s="113">
        <v>56</v>
      </c>
      <c r="L55" s="33">
        <v>42</v>
      </c>
      <c r="M55" s="33">
        <v>10</v>
      </c>
      <c r="N55" s="33">
        <v>4</v>
      </c>
      <c r="O55" s="106">
        <f t="shared" si="18"/>
        <v>308</v>
      </c>
      <c r="P55" s="33">
        <v>228</v>
      </c>
      <c r="Q55" s="33">
        <v>64</v>
      </c>
      <c r="R55" s="33">
        <v>16</v>
      </c>
      <c r="S55" s="106">
        <f t="shared" si="12"/>
        <v>42</v>
      </c>
      <c r="T55" s="33">
        <v>0</v>
      </c>
      <c r="U55" s="33">
        <v>4</v>
      </c>
      <c r="V55" s="33">
        <v>16</v>
      </c>
      <c r="W55" s="33">
        <v>22</v>
      </c>
      <c r="X55" s="33">
        <v>0</v>
      </c>
      <c r="Y55" s="33">
        <v>0</v>
      </c>
      <c r="Z55" s="106">
        <f t="shared" si="13"/>
        <v>10</v>
      </c>
      <c r="AA55" s="33">
        <v>0</v>
      </c>
      <c r="AB55" s="33">
        <v>4</v>
      </c>
      <c r="AC55" s="33">
        <v>0</v>
      </c>
      <c r="AD55" s="33">
        <v>0</v>
      </c>
      <c r="AE55" s="33">
        <v>6</v>
      </c>
      <c r="AF55" s="33">
        <v>0</v>
      </c>
      <c r="AG55" s="106">
        <f t="shared" si="14"/>
        <v>4</v>
      </c>
      <c r="AH55" s="33">
        <v>0</v>
      </c>
      <c r="AI55" s="33">
        <v>4</v>
      </c>
      <c r="AJ55" s="33">
        <v>0</v>
      </c>
      <c r="AK55" s="33">
        <v>0</v>
      </c>
      <c r="AL55" s="33">
        <v>0</v>
      </c>
      <c r="AM55" s="33">
        <v>0</v>
      </c>
      <c r="AN55" s="120">
        <f t="shared" si="19"/>
        <v>0.25</v>
      </c>
      <c r="AO55" s="120">
        <f t="shared" si="15"/>
        <v>7.1428571428571425E-2</v>
      </c>
      <c r="AP55" s="27" t="s">
        <v>93</v>
      </c>
      <c r="AQ55" s="28" t="s">
        <v>85</v>
      </c>
      <c r="AR55" s="35" t="s">
        <v>158</v>
      </c>
      <c r="AS55" s="47" t="s">
        <v>119</v>
      </c>
      <c r="AT55" s="47" t="s">
        <v>82</v>
      </c>
      <c r="AU55" s="47" t="s">
        <v>119</v>
      </c>
      <c r="AV55" s="36">
        <v>0</v>
      </c>
      <c r="AW55" s="43">
        <v>2.5</v>
      </c>
      <c r="AX55" s="43">
        <v>3.4839587000000001</v>
      </c>
      <c r="AY55" s="43"/>
      <c r="AZ55" s="37"/>
      <c r="BA55" s="37"/>
      <c r="BB55" s="37"/>
      <c r="BC55" s="123">
        <f t="shared" si="1"/>
        <v>5.9839587000000005</v>
      </c>
      <c r="BD55" s="36" t="s">
        <v>111</v>
      </c>
      <c r="BE55" s="44"/>
      <c r="BF55" s="44">
        <v>0.9</v>
      </c>
      <c r="BG55" s="44"/>
      <c r="BH55" s="124">
        <f t="shared" si="2"/>
        <v>6.8839587000000009</v>
      </c>
      <c r="BI55" s="59">
        <f t="shared" si="16"/>
        <v>0.12292783392857144</v>
      </c>
      <c r="BJ55" s="39" t="s">
        <v>102</v>
      </c>
      <c r="BK55" s="136">
        <v>50</v>
      </c>
      <c r="BL55" s="137">
        <v>50</v>
      </c>
      <c r="BM55" s="137">
        <v>30</v>
      </c>
      <c r="BN55" s="137">
        <v>30</v>
      </c>
      <c r="BO55" s="137">
        <v>0</v>
      </c>
      <c r="BP55" s="137">
        <v>20</v>
      </c>
      <c r="BQ55" s="138">
        <f t="shared" si="3"/>
        <v>100</v>
      </c>
      <c r="BR55" s="138">
        <f t="shared" si="4"/>
        <v>60</v>
      </c>
      <c r="BS55" s="138">
        <f t="shared" si="5"/>
        <v>20</v>
      </c>
      <c r="BT55" s="138">
        <f t="shared" si="6"/>
        <v>180</v>
      </c>
      <c r="BU55" s="27"/>
      <c r="BV55" s="8"/>
      <c r="BW55" s="46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</row>
    <row r="56" spans="1:114" ht="13.5" hidden="1" customHeight="1">
      <c r="A56" s="60" t="s">
        <v>254</v>
      </c>
      <c r="B56" s="29" t="s">
        <v>255</v>
      </c>
      <c r="C56" s="30" t="s">
        <v>253</v>
      </c>
      <c r="D56" s="62" t="s">
        <v>155</v>
      </c>
      <c r="E56" s="64" t="s">
        <v>151</v>
      </c>
      <c r="F56" s="60" t="s">
        <v>108</v>
      </c>
      <c r="G56" s="47" t="s">
        <v>92</v>
      </c>
      <c r="H56" s="47" t="s">
        <v>92</v>
      </c>
      <c r="I56" s="27" t="s">
        <v>158</v>
      </c>
      <c r="J56" s="47" t="s">
        <v>134</v>
      </c>
      <c r="K56" s="109">
        <v>19</v>
      </c>
      <c r="L56" s="24">
        <v>13</v>
      </c>
      <c r="M56" s="24">
        <v>5</v>
      </c>
      <c r="N56" s="24">
        <v>1</v>
      </c>
      <c r="O56" s="114">
        <f t="shared" si="18"/>
        <v>85</v>
      </c>
      <c r="P56" s="24">
        <v>61</v>
      </c>
      <c r="Q56" s="24">
        <v>20</v>
      </c>
      <c r="R56" s="24">
        <v>4</v>
      </c>
      <c r="S56" s="106">
        <f t="shared" si="12"/>
        <v>13</v>
      </c>
      <c r="T56" s="24">
        <v>0</v>
      </c>
      <c r="U56" s="24">
        <v>6</v>
      </c>
      <c r="V56" s="24">
        <v>5</v>
      </c>
      <c r="W56" s="24">
        <v>2</v>
      </c>
      <c r="X56" s="24">
        <v>0</v>
      </c>
      <c r="Y56" s="24">
        <v>0</v>
      </c>
      <c r="Z56" s="106">
        <f t="shared" si="13"/>
        <v>5</v>
      </c>
      <c r="AA56" s="24">
        <v>0</v>
      </c>
      <c r="AB56" s="24">
        <v>4</v>
      </c>
      <c r="AC56" s="24">
        <v>0</v>
      </c>
      <c r="AD56" s="24">
        <v>0</v>
      </c>
      <c r="AE56" s="24">
        <v>1</v>
      </c>
      <c r="AF56" s="24">
        <v>0</v>
      </c>
      <c r="AG56" s="114">
        <f t="shared" si="14"/>
        <v>1</v>
      </c>
      <c r="AH56" s="24">
        <v>0</v>
      </c>
      <c r="AI56" s="24">
        <v>1</v>
      </c>
      <c r="AJ56" s="24">
        <v>0</v>
      </c>
      <c r="AK56" s="24">
        <v>0</v>
      </c>
      <c r="AL56" s="24">
        <v>0</v>
      </c>
      <c r="AM56" s="24">
        <v>0</v>
      </c>
      <c r="AN56" s="120">
        <f t="shared" si="19"/>
        <v>0.31578947368421051</v>
      </c>
      <c r="AO56" s="120">
        <f t="shared" si="15"/>
        <v>5.2631578947368418E-2</v>
      </c>
      <c r="AP56" s="27" t="s">
        <v>93</v>
      </c>
      <c r="AQ56" s="29" t="s">
        <v>85</v>
      </c>
      <c r="AR56" s="27" t="s">
        <v>158</v>
      </c>
      <c r="AS56" s="47" t="s">
        <v>99</v>
      </c>
      <c r="AT56" s="27" t="s">
        <v>100</v>
      </c>
      <c r="AU56" s="28" t="s">
        <v>134</v>
      </c>
      <c r="AV56" s="36">
        <v>0.5</v>
      </c>
      <c r="AW56" s="43">
        <v>1.3265799599999999</v>
      </c>
      <c r="AX56" s="43"/>
      <c r="AY56" s="37"/>
      <c r="AZ56" s="37"/>
      <c r="BA56" s="37"/>
      <c r="BB56" s="37"/>
      <c r="BC56" s="123">
        <f t="shared" si="1"/>
        <v>1.8265799599999999</v>
      </c>
      <c r="BD56" s="24" t="s">
        <v>111</v>
      </c>
      <c r="BE56" s="44"/>
      <c r="BF56" s="44">
        <v>0.4</v>
      </c>
      <c r="BG56" s="30"/>
      <c r="BH56" s="124">
        <f t="shared" si="2"/>
        <v>2.22657996</v>
      </c>
      <c r="BI56" s="59">
        <f t="shared" si="16"/>
        <v>0.11718841894736842</v>
      </c>
      <c r="BJ56" s="39" t="s">
        <v>102</v>
      </c>
      <c r="BK56" s="136">
        <v>50</v>
      </c>
      <c r="BL56" s="137">
        <v>50</v>
      </c>
      <c r="BM56" s="137">
        <v>50</v>
      </c>
      <c r="BN56" s="137">
        <v>30</v>
      </c>
      <c r="BO56" s="137">
        <v>20</v>
      </c>
      <c r="BP56" s="137">
        <v>20</v>
      </c>
      <c r="BQ56" s="138">
        <f t="shared" si="3"/>
        <v>100</v>
      </c>
      <c r="BR56" s="138">
        <f t="shared" si="4"/>
        <v>80</v>
      </c>
      <c r="BS56" s="138">
        <f t="shared" si="5"/>
        <v>40</v>
      </c>
      <c r="BT56" s="138">
        <f t="shared" si="6"/>
        <v>220</v>
      </c>
      <c r="BU56" s="27"/>
      <c r="BV56" s="8"/>
      <c r="BW56" s="46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</row>
    <row r="57" spans="1:114" ht="13.5" hidden="1" customHeight="1">
      <c r="A57" s="25" t="s">
        <v>256</v>
      </c>
      <c r="B57" s="29" t="s">
        <v>257</v>
      </c>
      <c r="C57" s="29" t="s">
        <v>258</v>
      </c>
      <c r="D57" s="29" t="s">
        <v>106</v>
      </c>
      <c r="E57" s="28" t="s">
        <v>107</v>
      </c>
      <c r="F57" s="25" t="s">
        <v>79</v>
      </c>
      <c r="G57" s="27" t="s">
        <v>80</v>
      </c>
      <c r="H57" s="27" t="s">
        <v>80</v>
      </c>
      <c r="I57" s="31" t="s">
        <v>86</v>
      </c>
      <c r="J57" s="28" t="s">
        <v>140</v>
      </c>
      <c r="K57" s="112">
        <v>10</v>
      </c>
      <c r="L57" s="33">
        <v>8</v>
      </c>
      <c r="M57" s="33">
        <v>2</v>
      </c>
      <c r="N57" s="33">
        <v>0</v>
      </c>
      <c r="O57" s="106">
        <f t="shared" si="18"/>
        <v>45</v>
      </c>
      <c r="P57" s="33">
        <v>37</v>
      </c>
      <c r="Q57" s="33">
        <v>8</v>
      </c>
      <c r="R57" s="33">
        <v>0</v>
      </c>
      <c r="S57" s="106">
        <f t="shared" si="12"/>
        <v>8</v>
      </c>
      <c r="T57" s="33">
        <v>0</v>
      </c>
      <c r="U57" s="33">
        <v>3</v>
      </c>
      <c r="V57" s="33">
        <v>5</v>
      </c>
      <c r="W57" s="33">
        <v>0</v>
      </c>
      <c r="X57" s="33">
        <v>0</v>
      </c>
      <c r="Y57" s="33">
        <v>0</v>
      </c>
      <c r="Z57" s="106">
        <f t="shared" si="13"/>
        <v>2</v>
      </c>
      <c r="AA57" s="33">
        <v>0</v>
      </c>
      <c r="AB57" s="33">
        <v>2</v>
      </c>
      <c r="AC57" s="33">
        <v>0</v>
      </c>
      <c r="AD57" s="33">
        <v>0</v>
      </c>
      <c r="AE57" s="33">
        <v>0</v>
      </c>
      <c r="AF57" s="33">
        <v>0</v>
      </c>
      <c r="AG57" s="106">
        <f t="shared" si="14"/>
        <v>0</v>
      </c>
      <c r="AH57" s="33">
        <v>0</v>
      </c>
      <c r="AI57" s="33">
        <v>0</v>
      </c>
      <c r="AJ57" s="33">
        <v>0</v>
      </c>
      <c r="AK57" s="33">
        <v>0</v>
      </c>
      <c r="AL57" s="33">
        <v>0</v>
      </c>
      <c r="AM57" s="33">
        <v>0</v>
      </c>
      <c r="AN57" s="120">
        <f t="shared" si="19"/>
        <v>0.2</v>
      </c>
      <c r="AO57" s="120">
        <f t="shared" si="15"/>
        <v>0</v>
      </c>
      <c r="AP57" s="27" t="s">
        <v>93</v>
      </c>
      <c r="AQ57" s="27" t="s">
        <v>85</v>
      </c>
      <c r="AR57" s="35" t="s">
        <v>86</v>
      </c>
      <c r="AS57" s="27" t="s">
        <v>121</v>
      </c>
      <c r="AT57" s="35" t="s">
        <v>86</v>
      </c>
      <c r="AU57" s="27" t="s">
        <v>134</v>
      </c>
      <c r="AV57" s="36">
        <v>0</v>
      </c>
      <c r="AW57" s="36"/>
      <c r="AX57" s="36"/>
      <c r="AY57" s="36">
        <v>0.58799999999999997</v>
      </c>
      <c r="AZ57" s="36">
        <v>0.58799999999999997</v>
      </c>
      <c r="BA57" s="37"/>
      <c r="BB57" s="37"/>
      <c r="BC57" s="123">
        <f t="shared" si="1"/>
        <v>1.1759999999999999</v>
      </c>
      <c r="BD57" s="36"/>
      <c r="BE57" s="49"/>
      <c r="BF57" s="49"/>
      <c r="BG57" s="49"/>
      <c r="BH57" s="124">
        <f t="shared" si="2"/>
        <v>1.1759999999999999</v>
      </c>
      <c r="BI57" s="45">
        <f t="shared" si="16"/>
        <v>0.1176</v>
      </c>
      <c r="BJ57" s="39" t="s">
        <v>88</v>
      </c>
      <c r="BK57" s="136">
        <v>30</v>
      </c>
      <c r="BL57" s="137">
        <v>35</v>
      </c>
      <c r="BM57" s="137">
        <v>10</v>
      </c>
      <c r="BN57" s="137">
        <v>10</v>
      </c>
      <c r="BO57" s="137">
        <v>0</v>
      </c>
      <c r="BP57" s="137">
        <v>10</v>
      </c>
      <c r="BQ57" s="138">
        <f t="shared" si="3"/>
        <v>65</v>
      </c>
      <c r="BR57" s="138">
        <f t="shared" si="4"/>
        <v>20</v>
      </c>
      <c r="BS57" s="138">
        <f t="shared" si="5"/>
        <v>10</v>
      </c>
      <c r="BT57" s="138">
        <f t="shared" si="6"/>
        <v>95</v>
      </c>
      <c r="BU57" s="27"/>
      <c r="BV57" s="8"/>
      <c r="BW57" s="46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</row>
    <row r="58" spans="1:114" ht="13.5" hidden="1" customHeight="1">
      <c r="A58" s="25" t="s">
        <v>259</v>
      </c>
      <c r="B58" s="58" t="s">
        <v>260</v>
      </c>
      <c r="C58" s="29" t="s">
        <v>261</v>
      </c>
      <c r="D58" s="29" t="s">
        <v>261</v>
      </c>
      <c r="E58" s="28"/>
      <c r="F58" s="25" t="s">
        <v>108</v>
      </c>
      <c r="G58" s="27" t="s">
        <v>92</v>
      </c>
      <c r="H58" s="27" t="s">
        <v>92</v>
      </c>
      <c r="I58" s="56" t="s">
        <v>100</v>
      </c>
      <c r="J58" s="28" t="s">
        <v>87</v>
      </c>
      <c r="K58" s="112">
        <v>50</v>
      </c>
      <c r="L58" s="33">
        <v>50</v>
      </c>
      <c r="M58" s="33">
        <v>0</v>
      </c>
      <c r="N58" s="33">
        <v>0</v>
      </c>
      <c r="O58" s="106">
        <f t="shared" si="18"/>
        <v>200</v>
      </c>
      <c r="P58" s="24">
        <v>200</v>
      </c>
      <c r="Q58" s="24">
        <v>0</v>
      </c>
      <c r="R58" s="24">
        <v>0</v>
      </c>
      <c r="S58" s="106">
        <v>50</v>
      </c>
      <c r="T58" s="24">
        <v>0</v>
      </c>
      <c r="U58" s="24">
        <v>0</v>
      </c>
      <c r="V58" s="24">
        <v>50</v>
      </c>
      <c r="W58" s="24">
        <v>0</v>
      </c>
      <c r="X58" s="24">
        <v>0</v>
      </c>
      <c r="Y58" s="24">
        <v>0</v>
      </c>
      <c r="Z58" s="106">
        <f t="shared" si="13"/>
        <v>0</v>
      </c>
      <c r="AA58" s="24">
        <v>0</v>
      </c>
      <c r="AB58" s="24">
        <v>0</v>
      </c>
      <c r="AC58" s="24">
        <v>0</v>
      </c>
      <c r="AD58" s="24">
        <v>0</v>
      </c>
      <c r="AE58" s="24">
        <v>0</v>
      </c>
      <c r="AF58" s="24">
        <v>0</v>
      </c>
      <c r="AG58" s="106">
        <f t="shared" si="14"/>
        <v>0</v>
      </c>
      <c r="AH58" s="33">
        <v>0</v>
      </c>
      <c r="AI58" s="33">
        <v>0</v>
      </c>
      <c r="AJ58" s="33">
        <v>0</v>
      </c>
      <c r="AK58" s="33">
        <v>0</v>
      </c>
      <c r="AL58" s="33">
        <v>0</v>
      </c>
      <c r="AM58" s="33">
        <v>0</v>
      </c>
      <c r="AN58" s="120">
        <f>(Z58+AG58)/K58</f>
        <v>0</v>
      </c>
      <c r="AO58" s="120">
        <f t="shared" si="15"/>
        <v>0</v>
      </c>
      <c r="AP58" s="27" t="s">
        <v>93</v>
      </c>
      <c r="AQ58" s="27" t="s">
        <v>262</v>
      </c>
      <c r="AR58" s="27" t="s">
        <v>100</v>
      </c>
      <c r="AS58" s="27" t="s">
        <v>87</v>
      </c>
      <c r="AT58" s="27" t="s">
        <v>100</v>
      </c>
      <c r="AU58" s="27" t="s">
        <v>119</v>
      </c>
      <c r="AV58" s="36">
        <v>0</v>
      </c>
      <c r="AW58" s="43">
        <v>2.5</v>
      </c>
      <c r="AX58" s="37"/>
      <c r="AY58" s="37"/>
      <c r="AZ58" s="37"/>
      <c r="BA58" s="37"/>
      <c r="BB58" s="37"/>
      <c r="BC58" s="123">
        <f t="shared" si="1"/>
        <v>2.5</v>
      </c>
      <c r="BD58" s="36"/>
      <c r="BE58" s="49"/>
      <c r="BF58" s="49"/>
      <c r="BG58" s="49"/>
      <c r="BH58" s="124">
        <f t="shared" si="2"/>
        <v>2.5</v>
      </c>
      <c r="BI58" s="45">
        <f t="shared" si="16"/>
        <v>0.05</v>
      </c>
      <c r="BJ58" s="39" t="s">
        <v>102</v>
      </c>
      <c r="BK58" s="147">
        <v>0</v>
      </c>
      <c r="BL58" s="148">
        <v>0</v>
      </c>
      <c r="BM58" s="148">
        <v>0</v>
      </c>
      <c r="BN58" s="148">
        <v>0</v>
      </c>
      <c r="BO58" s="148">
        <v>0</v>
      </c>
      <c r="BP58" s="148">
        <v>0</v>
      </c>
      <c r="BQ58" s="149">
        <f t="shared" si="3"/>
        <v>0</v>
      </c>
      <c r="BR58" s="149">
        <f t="shared" si="4"/>
        <v>0</v>
      </c>
      <c r="BS58" s="149">
        <f t="shared" si="5"/>
        <v>0</v>
      </c>
      <c r="BT58" s="149">
        <f t="shared" si="6"/>
        <v>0</v>
      </c>
      <c r="BU58" s="27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</row>
    <row r="59" spans="1:114" ht="13.5" hidden="1" customHeight="1">
      <c r="A59" s="26" t="s">
        <v>263</v>
      </c>
      <c r="B59" s="58" t="s">
        <v>264</v>
      </c>
      <c r="C59" s="29" t="s">
        <v>261</v>
      </c>
      <c r="D59" s="28" t="s">
        <v>261</v>
      </c>
      <c r="E59" s="28"/>
      <c r="F59" s="25" t="s">
        <v>108</v>
      </c>
      <c r="G59" s="27" t="s">
        <v>92</v>
      </c>
      <c r="H59" s="27" t="s">
        <v>92</v>
      </c>
      <c r="I59" s="56" t="s">
        <v>82</v>
      </c>
      <c r="J59" s="47" t="s">
        <v>87</v>
      </c>
      <c r="K59" s="112">
        <v>50</v>
      </c>
      <c r="L59" s="33">
        <v>50</v>
      </c>
      <c r="M59" s="33">
        <v>0</v>
      </c>
      <c r="N59" s="33">
        <v>0</v>
      </c>
      <c r="O59" s="106">
        <f t="shared" si="18"/>
        <v>200</v>
      </c>
      <c r="P59" s="24">
        <v>200</v>
      </c>
      <c r="Q59" s="24">
        <v>0</v>
      </c>
      <c r="R59" s="24">
        <v>0</v>
      </c>
      <c r="S59" s="106">
        <v>50</v>
      </c>
      <c r="T59" s="24">
        <v>0</v>
      </c>
      <c r="U59" s="24">
        <v>0</v>
      </c>
      <c r="V59" s="24">
        <v>50</v>
      </c>
      <c r="W59" s="24">
        <v>0</v>
      </c>
      <c r="X59" s="24">
        <v>0</v>
      </c>
      <c r="Y59" s="24">
        <v>0</v>
      </c>
      <c r="Z59" s="106">
        <f t="shared" si="13"/>
        <v>0</v>
      </c>
      <c r="AA59" s="24">
        <v>0</v>
      </c>
      <c r="AB59" s="24">
        <v>0</v>
      </c>
      <c r="AC59" s="24">
        <v>0</v>
      </c>
      <c r="AD59" s="24">
        <v>0</v>
      </c>
      <c r="AE59" s="24">
        <v>0</v>
      </c>
      <c r="AF59" s="24">
        <v>0</v>
      </c>
      <c r="AG59" s="106">
        <f t="shared" si="14"/>
        <v>0</v>
      </c>
      <c r="AH59" s="33">
        <v>0</v>
      </c>
      <c r="AI59" s="33">
        <v>0</v>
      </c>
      <c r="AJ59" s="33">
        <v>0</v>
      </c>
      <c r="AK59" s="33">
        <v>0</v>
      </c>
      <c r="AL59" s="33">
        <v>0</v>
      </c>
      <c r="AM59" s="33">
        <v>0</v>
      </c>
      <c r="AN59" s="120">
        <f>(Z59+AG59)/K59</f>
        <v>0</v>
      </c>
      <c r="AO59" s="120">
        <f t="shared" si="15"/>
        <v>0</v>
      </c>
      <c r="AP59" s="27" t="s">
        <v>93</v>
      </c>
      <c r="AQ59" s="27" t="s">
        <v>262</v>
      </c>
      <c r="AR59" s="27" t="s">
        <v>82</v>
      </c>
      <c r="AS59" s="35" t="s">
        <v>87</v>
      </c>
      <c r="AT59" s="27" t="s">
        <v>82</v>
      </c>
      <c r="AU59" s="27" t="s">
        <v>119</v>
      </c>
      <c r="AV59" s="36">
        <v>0</v>
      </c>
      <c r="AW59" s="43"/>
      <c r="AX59" s="43">
        <v>2.5</v>
      </c>
      <c r="AY59" s="43"/>
      <c r="AZ59" s="37"/>
      <c r="BA59" s="37"/>
      <c r="BB59" s="37"/>
      <c r="BC59" s="123">
        <f t="shared" si="1"/>
        <v>2.5</v>
      </c>
      <c r="BD59" s="36"/>
      <c r="BE59" s="44"/>
      <c r="BF59" s="44"/>
      <c r="BG59" s="44"/>
      <c r="BH59" s="124">
        <f t="shared" si="2"/>
        <v>2.5</v>
      </c>
      <c r="BI59" s="45">
        <f t="shared" si="16"/>
        <v>0.05</v>
      </c>
      <c r="BJ59" s="39" t="s">
        <v>102</v>
      </c>
      <c r="BK59" s="147">
        <v>0</v>
      </c>
      <c r="BL59" s="148">
        <v>0</v>
      </c>
      <c r="BM59" s="148">
        <v>0</v>
      </c>
      <c r="BN59" s="148">
        <v>0</v>
      </c>
      <c r="BO59" s="148">
        <v>0</v>
      </c>
      <c r="BP59" s="148">
        <v>0</v>
      </c>
      <c r="BQ59" s="149">
        <f t="shared" si="3"/>
        <v>0</v>
      </c>
      <c r="BR59" s="149">
        <f t="shared" si="4"/>
        <v>0</v>
      </c>
      <c r="BS59" s="149">
        <f t="shared" si="5"/>
        <v>0</v>
      </c>
      <c r="BT59" s="149">
        <f t="shared" si="6"/>
        <v>0</v>
      </c>
      <c r="BU59" s="27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</row>
    <row r="60" spans="1:114" ht="13.5" hidden="1" customHeight="1">
      <c r="A60" s="26" t="s">
        <v>265</v>
      </c>
      <c r="B60" s="58" t="s">
        <v>266</v>
      </c>
      <c r="C60" s="29" t="s">
        <v>261</v>
      </c>
      <c r="D60" s="29" t="s">
        <v>261</v>
      </c>
      <c r="E60" s="28"/>
      <c r="F60" s="25" t="s">
        <v>108</v>
      </c>
      <c r="G60" s="27" t="s">
        <v>92</v>
      </c>
      <c r="H60" s="27" t="s">
        <v>92</v>
      </c>
      <c r="I60" s="31" t="s">
        <v>86</v>
      </c>
      <c r="J60" s="47" t="s">
        <v>87</v>
      </c>
      <c r="K60" s="112">
        <v>50</v>
      </c>
      <c r="L60" s="33">
        <v>50</v>
      </c>
      <c r="M60" s="33">
        <v>0</v>
      </c>
      <c r="N60" s="33">
        <v>0</v>
      </c>
      <c r="O60" s="106">
        <f t="shared" si="18"/>
        <v>200</v>
      </c>
      <c r="P60" s="33">
        <v>200</v>
      </c>
      <c r="Q60" s="33">
        <v>0</v>
      </c>
      <c r="R60" s="33">
        <v>0</v>
      </c>
      <c r="S60" s="106">
        <v>50</v>
      </c>
      <c r="T60" s="33">
        <v>0</v>
      </c>
      <c r="U60" s="33">
        <v>0</v>
      </c>
      <c r="V60" s="33">
        <v>50</v>
      </c>
      <c r="W60" s="33">
        <v>0</v>
      </c>
      <c r="X60" s="33">
        <v>0</v>
      </c>
      <c r="Y60" s="33">
        <v>0</v>
      </c>
      <c r="Z60" s="106">
        <v>0</v>
      </c>
      <c r="AA60" s="33">
        <v>0</v>
      </c>
      <c r="AB60" s="33">
        <v>0</v>
      </c>
      <c r="AC60" s="33">
        <v>0</v>
      </c>
      <c r="AD60" s="33">
        <v>0</v>
      </c>
      <c r="AE60" s="33">
        <v>0</v>
      </c>
      <c r="AF60" s="33">
        <v>0</v>
      </c>
      <c r="AG60" s="106">
        <v>0</v>
      </c>
      <c r="AH60" s="33">
        <v>0</v>
      </c>
      <c r="AI60" s="33">
        <v>0</v>
      </c>
      <c r="AJ60" s="33">
        <v>0</v>
      </c>
      <c r="AK60" s="33">
        <v>0</v>
      </c>
      <c r="AL60" s="33">
        <v>0</v>
      </c>
      <c r="AM60" s="33">
        <v>0</v>
      </c>
      <c r="AN60" s="120">
        <v>0</v>
      </c>
      <c r="AO60" s="120">
        <v>0</v>
      </c>
      <c r="AP60" s="27" t="s">
        <v>93</v>
      </c>
      <c r="AQ60" s="27" t="s">
        <v>262</v>
      </c>
      <c r="AR60" s="35" t="s">
        <v>86</v>
      </c>
      <c r="AS60" s="35" t="s">
        <v>87</v>
      </c>
      <c r="AT60" s="27" t="s">
        <v>86</v>
      </c>
      <c r="AU60" s="35" t="s">
        <v>119</v>
      </c>
      <c r="AV60" s="36">
        <v>0</v>
      </c>
      <c r="AW60" s="37"/>
      <c r="AX60" s="37"/>
      <c r="AY60" s="36">
        <v>2.5</v>
      </c>
      <c r="AZ60" s="37"/>
      <c r="BA60" s="37"/>
      <c r="BB60" s="37"/>
      <c r="BC60" s="123">
        <f t="shared" si="1"/>
        <v>2.5</v>
      </c>
      <c r="BD60" s="36"/>
      <c r="BE60" s="49"/>
      <c r="BF60" s="49"/>
      <c r="BG60" s="49"/>
      <c r="BH60" s="124">
        <f t="shared" si="2"/>
        <v>2.5</v>
      </c>
      <c r="BI60" s="45">
        <f t="shared" si="16"/>
        <v>0.05</v>
      </c>
      <c r="BJ60" s="39" t="s">
        <v>102</v>
      </c>
      <c r="BK60" s="147">
        <v>0</v>
      </c>
      <c r="BL60" s="148">
        <v>0</v>
      </c>
      <c r="BM60" s="148">
        <v>0</v>
      </c>
      <c r="BN60" s="148">
        <v>0</v>
      </c>
      <c r="BO60" s="148">
        <v>0</v>
      </c>
      <c r="BP60" s="148">
        <v>0</v>
      </c>
      <c r="BQ60" s="149">
        <f t="shared" si="3"/>
        <v>0</v>
      </c>
      <c r="BR60" s="149">
        <f t="shared" si="4"/>
        <v>0</v>
      </c>
      <c r="BS60" s="149">
        <f t="shared" si="5"/>
        <v>0</v>
      </c>
      <c r="BT60" s="149">
        <f t="shared" si="6"/>
        <v>0</v>
      </c>
      <c r="BU60" s="27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</row>
    <row r="61" spans="1:114" ht="13.5" hidden="1" customHeight="1">
      <c r="A61" s="26" t="s">
        <v>267</v>
      </c>
      <c r="B61" s="58" t="s">
        <v>268</v>
      </c>
      <c r="C61" s="29" t="s">
        <v>261</v>
      </c>
      <c r="D61" s="29" t="s">
        <v>261</v>
      </c>
      <c r="E61" s="28"/>
      <c r="F61" s="25" t="s">
        <v>108</v>
      </c>
      <c r="G61" s="27" t="s">
        <v>92</v>
      </c>
      <c r="H61" s="27" t="s">
        <v>92</v>
      </c>
      <c r="I61" s="31" t="s">
        <v>109</v>
      </c>
      <c r="J61" s="47" t="s">
        <v>87</v>
      </c>
      <c r="K61" s="112">
        <v>50</v>
      </c>
      <c r="L61" s="33">
        <v>50</v>
      </c>
      <c r="M61" s="33">
        <v>0</v>
      </c>
      <c r="N61" s="33">
        <v>0</v>
      </c>
      <c r="O61" s="106">
        <f t="shared" si="18"/>
        <v>200</v>
      </c>
      <c r="P61" s="33">
        <v>200</v>
      </c>
      <c r="Q61" s="33">
        <v>0</v>
      </c>
      <c r="R61" s="33">
        <v>0</v>
      </c>
      <c r="S61" s="106">
        <v>50</v>
      </c>
      <c r="T61" s="33">
        <v>0</v>
      </c>
      <c r="U61" s="33">
        <v>0</v>
      </c>
      <c r="V61" s="33">
        <v>50</v>
      </c>
      <c r="W61" s="33">
        <v>0</v>
      </c>
      <c r="X61" s="33">
        <v>0</v>
      </c>
      <c r="Y61" s="33">
        <v>0</v>
      </c>
      <c r="Z61" s="106">
        <v>0</v>
      </c>
      <c r="AA61" s="33">
        <v>0</v>
      </c>
      <c r="AB61" s="33">
        <v>0</v>
      </c>
      <c r="AC61" s="33">
        <v>0</v>
      </c>
      <c r="AD61" s="33">
        <v>0</v>
      </c>
      <c r="AE61" s="33">
        <v>0</v>
      </c>
      <c r="AF61" s="33">
        <v>0</v>
      </c>
      <c r="AG61" s="106">
        <v>0</v>
      </c>
      <c r="AH61" s="33">
        <v>0</v>
      </c>
      <c r="AI61" s="33">
        <v>0</v>
      </c>
      <c r="AJ61" s="33">
        <v>0</v>
      </c>
      <c r="AK61" s="33">
        <v>0</v>
      </c>
      <c r="AL61" s="33">
        <v>0</v>
      </c>
      <c r="AM61" s="33">
        <v>0</v>
      </c>
      <c r="AN61" s="120">
        <v>0</v>
      </c>
      <c r="AO61" s="120">
        <v>0</v>
      </c>
      <c r="AP61" s="27" t="s">
        <v>93</v>
      </c>
      <c r="AQ61" s="27" t="s">
        <v>262</v>
      </c>
      <c r="AR61" s="35" t="s">
        <v>109</v>
      </c>
      <c r="AS61" s="35" t="s">
        <v>87</v>
      </c>
      <c r="AT61" s="27" t="s">
        <v>109</v>
      </c>
      <c r="AU61" s="35" t="s">
        <v>119</v>
      </c>
      <c r="AV61" s="36">
        <v>0</v>
      </c>
      <c r="AW61" s="37"/>
      <c r="AX61" s="37"/>
      <c r="AY61" s="36"/>
      <c r="AZ61" s="36">
        <v>2.5</v>
      </c>
      <c r="BA61" s="37"/>
      <c r="BB61" s="37"/>
      <c r="BC61" s="123">
        <f t="shared" si="1"/>
        <v>2.5</v>
      </c>
      <c r="BD61" s="36"/>
      <c r="BE61" s="49"/>
      <c r="BF61" s="49"/>
      <c r="BG61" s="49"/>
      <c r="BH61" s="124">
        <f t="shared" si="2"/>
        <v>2.5</v>
      </c>
      <c r="BI61" s="45">
        <f t="shared" si="16"/>
        <v>0.05</v>
      </c>
      <c r="BJ61" s="39" t="s">
        <v>102</v>
      </c>
      <c r="BK61" s="147">
        <v>0</v>
      </c>
      <c r="BL61" s="148">
        <v>0</v>
      </c>
      <c r="BM61" s="148">
        <v>0</v>
      </c>
      <c r="BN61" s="148">
        <v>0</v>
      </c>
      <c r="BO61" s="148">
        <v>0</v>
      </c>
      <c r="BP61" s="148">
        <v>0</v>
      </c>
      <c r="BQ61" s="149">
        <f t="shared" si="3"/>
        <v>0</v>
      </c>
      <c r="BR61" s="149">
        <f t="shared" si="4"/>
        <v>0</v>
      </c>
      <c r="BS61" s="149">
        <f t="shared" si="5"/>
        <v>0</v>
      </c>
      <c r="BT61" s="149">
        <f t="shared" si="6"/>
        <v>0</v>
      </c>
      <c r="BU61" s="27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</row>
    <row r="62" spans="1:114" ht="13.5" hidden="1" customHeight="1">
      <c r="A62" s="26" t="s">
        <v>269</v>
      </c>
      <c r="B62" s="58" t="s">
        <v>270</v>
      </c>
      <c r="C62" s="29" t="s">
        <v>261</v>
      </c>
      <c r="D62" s="29" t="s">
        <v>261</v>
      </c>
      <c r="E62" s="28"/>
      <c r="F62" s="25" t="s">
        <v>108</v>
      </c>
      <c r="G62" s="27" t="s">
        <v>92</v>
      </c>
      <c r="H62" s="27" t="s">
        <v>92</v>
      </c>
      <c r="I62" s="31" t="s">
        <v>94</v>
      </c>
      <c r="J62" s="47" t="s">
        <v>87</v>
      </c>
      <c r="K62" s="112">
        <v>50</v>
      </c>
      <c r="L62" s="33">
        <v>50</v>
      </c>
      <c r="M62" s="33">
        <v>0</v>
      </c>
      <c r="N62" s="33">
        <v>0</v>
      </c>
      <c r="O62" s="106">
        <f t="shared" si="18"/>
        <v>200</v>
      </c>
      <c r="P62" s="33">
        <v>200</v>
      </c>
      <c r="Q62" s="33">
        <v>0</v>
      </c>
      <c r="R62" s="33">
        <v>0</v>
      </c>
      <c r="S62" s="106">
        <v>50</v>
      </c>
      <c r="T62" s="33">
        <v>0</v>
      </c>
      <c r="U62" s="33">
        <v>0</v>
      </c>
      <c r="V62" s="33">
        <v>50</v>
      </c>
      <c r="W62" s="33">
        <v>0</v>
      </c>
      <c r="X62" s="33">
        <v>0</v>
      </c>
      <c r="Y62" s="33">
        <v>0</v>
      </c>
      <c r="Z62" s="106">
        <v>0</v>
      </c>
      <c r="AA62" s="33">
        <v>0</v>
      </c>
      <c r="AB62" s="33">
        <v>0</v>
      </c>
      <c r="AC62" s="33">
        <v>0</v>
      </c>
      <c r="AD62" s="33">
        <v>0</v>
      </c>
      <c r="AE62" s="33">
        <v>0</v>
      </c>
      <c r="AF62" s="33">
        <v>0</v>
      </c>
      <c r="AG62" s="106">
        <v>0</v>
      </c>
      <c r="AH62" s="33">
        <v>0</v>
      </c>
      <c r="AI62" s="33">
        <v>0</v>
      </c>
      <c r="AJ62" s="33">
        <v>0</v>
      </c>
      <c r="AK62" s="33">
        <v>0</v>
      </c>
      <c r="AL62" s="33">
        <v>0</v>
      </c>
      <c r="AM62" s="33">
        <v>0</v>
      </c>
      <c r="AN62" s="120">
        <v>0</v>
      </c>
      <c r="AO62" s="120">
        <v>0</v>
      </c>
      <c r="AP62" s="27" t="s">
        <v>93</v>
      </c>
      <c r="AQ62" s="27" t="s">
        <v>262</v>
      </c>
      <c r="AR62" s="35" t="s">
        <v>94</v>
      </c>
      <c r="AS62" s="35" t="s">
        <v>87</v>
      </c>
      <c r="AT62" s="27" t="s">
        <v>94</v>
      </c>
      <c r="AU62" s="35" t="s">
        <v>119</v>
      </c>
      <c r="AV62" s="36">
        <v>0</v>
      </c>
      <c r="AW62" s="37"/>
      <c r="AX62" s="37"/>
      <c r="AY62" s="36"/>
      <c r="AZ62" s="36"/>
      <c r="BA62" s="36">
        <v>2.5</v>
      </c>
      <c r="BB62" s="36"/>
      <c r="BC62" s="123">
        <f t="shared" si="1"/>
        <v>2.5</v>
      </c>
      <c r="BD62" s="36"/>
      <c r="BE62" s="49"/>
      <c r="BF62" s="49"/>
      <c r="BG62" s="49"/>
      <c r="BH62" s="124">
        <f t="shared" si="2"/>
        <v>2.5</v>
      </c>
      <c r="BI62" s="45">
        <f t="shared" si="16"/>
        <v>0.05</v>
      </c>
      <c r="BJ62" s="39" t="s">
        <v>102</v>
      </c>
      <c r="BK62" s="147">
        <v>0</v>
      </c>
      <c r="BL62" s="148">
        <v>0</v>
      </c>
      <c r="BM62" s="148">
        <v>0</v>
      </c>
      <c r="BN62" s="148">
        <v>0</v>
      </c>
      <c r="BO62" s="148">
        <v>0</v>
      </c>
      <c r="BP62" s="148">
        <v>0</v>
      </c>
      <c r="BQ62" s="149">
        <f t="shared" si="3"/>
        <v>0</v>
      </c>
      <c r="BR62" s="149">
        <f t="shared" si="4"/>
        <v>0</v>
      </c>
      <c r="BS62" s="149">
        <f t="shared" si="5"/>
        <v>0</v>
      </c>
      <c r="BT62" s="149">
        <f t="shared" si="6"/>
        <v>0</v>
      </c>
      <c r="BU62" s="27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</row>
    <row r="63" spans="1:114" ht="13.5" hidden="1" customHeight="1">
      <c r="A63" s="24" t="s">
        <v>271</v>
      </c>
      <c r="B63" s="30" t="s">
        <v>272</v>
      </c>
      <c r="C63" s="30" t="s">
        <v>273</v>
      </c>
      <c r="D63" s="29" t="s">
        <v>274</v>
      </c>
      <c r="E63" s="47" t="s">
        <v>275</v>
      </c>
      <c r="F63" s="24" t="s">
        <v>108</v>
      </c>
      <c r="G63" s="47" t="s">
        <v>91</v>
      </c>
      <c r="H63" s="47" t="s">
        <v>92</v>
      </c>
      <c r="I63" s="31" t="s">
        <v>100</v>
      </c>
      <c r="J63" s="28" t="s">
        <v>83</v>
      </c>
      <c r="K63" s="107">
        <v>22</v>
      </c>
      <c r="L63" s="24">
        <v>0</v>
      </c>
      <c r="M63" s="24">
        <v>20</v>
      </c>
      <c r="N63" s="24">
        <v>2</v>
      </c>
      <c r="O63" s="106">
        <f t="shared" si="18"/>
        <v>88</v>
      </c>
      <c r="P63" s="24">
        <v>0</v>
      </c>
      <c r="Q63" s="24">
        <v>80</v>
      </c>
      <c r="R63" s="24">
        <v>8</v>
      </c>
      <c r="S63" s="109">
        <v>0</v>
      </c>
      <c r="T63" s="24">
        <v>0</v>
      </c>
      <c r="U63" s="24">
        <v>0</v>
      </c>
      <c r="V63" s="24">
        <v>0</v>
      </c>
      <c r="W63" s="24">
        <v>0</v>
      </c>
      <c r="X63" s="24">
        <v>0</v>
      </c>
      <c r="Y63" s="24">
        <v>0</v>
      </c>
      <c r="Z63" s="109">
        <v>20</v>
      </c>
      <c r="AA63" s="24">
        <v>0</v>
      </c>
      <c r="AB63" s="24">
        <v>20</v>
      </c>
      <c r="AC63" s="24">
        <v>0</v>
      </c>
      <c r="AD63" s="24">
        <v>0</v>
      </c>
      <c r="AE63" s="24">
        <v>0</v>
      </c>
      <c r="AF63" s="24">
        <v>0</v>
      </c>
      <c r="AG63" s="109">
        <v>2</v>
      </c>
      <c r="AH63" s="24">
        <v>0</v>
      </c>
      <c r="AI63" s="24">
        <v>2</v>
      </c>
      <c r="AJ63" s="24">
        <v>0</v>
      </c>
      <c r="AK63" s="24">
        <v>0</v>
      </c>
      <c r="AL63" s="24">
        <v>0</v>
      </c>
      <c r="AM63" s="24">
        <v>0</v>
      </c>
      <c r="AN63" s="120">
        <f>(M63+N63)/K63</f>
        <v>1</v>
      </c>
      <c r="AO63" s="120">
        <f t="shared" ref="AO63:AO71" si="20">N63/K63</f>
        <v>9.0909090909090912E-2</v>
      </c>
      <c r="AP63" s="27" t="s">
        <v>93</v>
      </c>
      <c r="AQ63" s="27" t="s">
        <v>85</v>
      </c>
      <c r="AR63" s="31" t="s">
        <v>100</v>
      </c>
      <c r="AS63" s="28" t="s">
        <v>83</v>
      </c>
      <c r="AT63" s="35" t="s">
        <v>86</v>
      </c>
      <c r="AU63" s="28" t="s">
        <v>101</v>
      </c>
      <c r="AV63" s="36">
        <v>0</v>
      </c>
      <c r="AW63" s="36">
        <v>1.295766</v>
      </c>
      <c r="AX63" s="43">
        <v>1</v>
      </c>
      <c r="AY63" s="43"/>
      <c r="AZ63" s="37"/>
      <c r="BA63" s="37"/>
      <c r="BB63" s="36"/>
      <c r="BC63" s="123">
        <f t="shared" si="1"/>
        <v>2.295766</v>
      </c>
      <c r="BD63" s="24" t="s">
        <v>111</v>
      </c>
      <c r="BE63" s="30"/>
      <c r="BF63" s="30"/>
      <c r="BG63" s="67"/>
      <c r="BH63" s="124">
        <f t="shared" si="2"/>
        <v>2.295766</v>
      </c>
      <c r="BI63" s="45">
        <f t="shared" si="16"/>
        <v>0.104353</v>
      </c>
      <c r="BJ63" s="39" t="s">
        <v>88</v>
      </c>
      <c r="BK63" s="136">
        <v>30</v>
      </c>
      <c r="BL63" s="137">
        <v>15</v>
      </c>
      <c r="BM63" s="137">
        <v>0</v>
      </c>
      <c r="BN63" s="137">
        <v>30</v>
      </c>
      <c r="BO63" s="137">
        <v>20</v>
      </c>
      <c r="BP63" s="137">
        <v>30</v>
      </c>
      <c r="BQ63" s="138">
        <f t="shared" si="3"/>
        <v>45</v>
      </c>
      <c r="BR63" s="138">
        <f t="shared" si="4"/>
        <v>30</v>
      </c>
      <c r="BS63" s="138">
        <f t="shared" si="5"/>
        <v>50</v>
      </c>
      <c r="BT63" s="138">
        <f t="shared" si="6"/>
        <v>125</v>
      </c>
      <c r="BU63" s="55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</row>
    <row r="64" spans="1:114" ht="13.5" customHeight="1">
      <c r="A64" s="60" t="s">
        <v>276</v>
      </c>
      <c r="B64" s="30" t="s">
        <v>277</v>
      </c>
      <c r="C64" s="30" t="s">
        <v>150</v>
      </c>
      <c r="D64" s="62" t="s">
        <v>150</v>
      </c>
      <c r="E64" s="64" t="s">
        <v>151</v>
      </c>
      <c r="F64" s="60" t="s">
        <v>108</v>
      </c>
      <c r="G64" s="47" t="s">
        <v>92</v>
      </c>
      <c r="H64" s="47" t="s">
        <v>92</v>
      </c>
      <c r="I64" s="56" t="s">
        <v>100</v>
      </c>
      <c r="J64" s="28" t="s">
        <v>87</v>
      </c>
      <c r="K64" s="114">
        <v>29</v>
      </c>
      <c r="L64" s="24">
        <v>20</v>
      </c>
      <c r="M64" s="24">
        <v>7</v>
      </c>
      <c r="N64" s="24">
        <v>2</v>
      </c>
      <c r="O64" s="109">
        <f t="shared" si="18"/>
        <v>137</v>
      </c>
      <c r="P64" s="24">
        <v>96</v>
      </c>
      <c r="Q64" s="24">
        <v>33</v>
      </c>
      <c r="R64" s="24">
        <v>8</v>
      </c>
      <c r="S64" s="109">
        <f t="shared" ref="S64:S71" si="21">SUM(T64:Y64)</f>
        <v>20</v>
      </c>
      <c r="T64" s="24">
        <v>0</v>
      </c>
      <c r="U64" s="24">
        <v>8</v>
      </c>
      <c r="V64" s="24">
        <v>8</v>
      </c>
      <c r="W64" s="24">
        <v>4</v>
      </c>
      <c r="X64" s="24">
        <v>0</v>
      </c>
      <c r="Y64" s="24">
        <v>0</v>
      </c>
      <c r="Z64" s="106">
        <f t="shared" ref="Z64:Z71" si="22">SUM(AA64:AF64)</f>
        <v>7</v>
      </c>
      <c r="AA64" s="24">
        <v>0</v>
      </c>
      <c r="AB64" s="24">
        <v>4</v>
      </c>
      <c r="AC64" s="24">
        <v>2</v>
      </c>
      <c r="AD64" s="24">
        <v>0</v>
      </c>
      <c r="AE64" s="24">
        <v>1</v>
      </c>
      <c r="AF64" s="24">
        <v>0</v>
      </c>
      <c r="AG64" s="109">
        <f t="shared" ref="AG64:AG71" si="23">SUM(AH64:AM64)</f>
        <v>2</v>
      </c>
      <c r="AH64" s="24">
        <v>0</v>
      </c>
      <c r="AI64" s="24">
        <v>2</v>
      </c>
      <c r="AJ64" s="24">
        <v>0</v>
      </c>
      <c r="AK64" s="24">
        <v>0</v>
      </c>
      <c r="AL64" s="24">
        <v>0</v>
      </c>
      <c r="AM64" s="24">
        <v>0</v>
      </c>
      <c r="AN64" s="120">
        <f>(M64+N64)/K64</f>
        <v>0.31034482758620691</v>
      </c>
      <c r="AO64" s="120">
        <f t="shared" si="20"/>
        <v>6.8965517241379309E-2</v>
      </c>
      <c r="AP64" s="27" t="s">
        <v>93</v>
      </c>
      <c r="AQ64" s="29" t="s">
        <v>85</v>
      </c>
      <c r="AR64" s="56" t="s">
        <v>100</v>
      </c>
      <c r="AS64" s="28" t="s">
        <v>87</v>
      </c>
      <c r="AT64" s="27" t="s">
        <v>82</v>
      </c>
      <c r="AU64" s="27" t="s">
        <v>87</v>
      </c>
      <c r="AV64" s="36">
        <v>0</v>
      </c>
      <c r="AW64" s="43">
        <v>1.426237</v>
      </c>
      <c r="AX64" s="43">
        <v>1.1000000000000001</v>
      </c>
      <c r="AY64" s="37"/>
      <c r="AZ64" s="37"/>
      <c r="BB64" s="43"/>
      <c r="BC64" s="123">
        <f t="shared" si="1"/>
        <v>2.5262370000000001</v>
      </c>
      <c r="BD64" s="24" t="s">
        <v>111</v>
      </c>
      <c r="BE64" s="30"/>
      <c r="BF64" s="44">
        <v>0.5</v>
      </c>
      <c r="BG64" s="30"/>
      <c r="BH64" s="124">
        <f t="shared" si="2"/>
        <v>3.0262370000000001</v>
      </c>
      <c r="BI64" s="45">
        <f t="shared" si="16"/>
        <v>0.104353</v>
      </c>
      <c r="BJ64" s="39" t="s">
        <v>102</v>
      </c>
      <c r="BK64" s="136">
        <v>50</v>
      </c>
      <c r="BL64" s="137">
        <v>25</v>
      </c>
      <c r="BM64" s="137">
        <v>50</v>
      </c>
      <c r="BN64" s="137">
        <v>30</v>
      </c>
      <c r="BO64" s="137">
        <v>20</v>
      </c>
      <c r="BP64" s="137">
        <v>20</v>
      </c>
      <c r="BQ64" s="138">
        <f t="shared" si="3"/>
        <v>75</v>
      </c>
      <c r="BR64" s="138">
        <f t="shared" si="4"/>
        <v>80</v>
      </c>
      <c r="BS64" s="138">
        <f t="shared" si="5"/>
        <v>40</v>
      </c>
      <c r="BT64" s="138">
        <f t="shared" si="6"/>
        <v>195</v>
      </c>
      <c r="BU64" s="27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</row>
    <row r="65" spans="1:114" ht="13.5" customHeight="1">
      <c r="A65" s="25" t="s">
        <v>278</v>
      </c>
      <c r="B65" s="29" t="s">
        <v>279</v>
      </c>
      <c r="C65" s="29" t="s">
        <v>150</v>
      </c>
      <c r="D65" s="29" t="s">
        <v>150</v>
      </c>
      <c r="E65" s="28" t="s">
        <v>151</v>
      </c>
      <c r="F65" s="25" t="s">
        <v>108</v>
      </c>
      <c r="G65" s="27" t="s">
        <v>92</v>
      </c>
      <c r="H65" s="27" t="s">
        <v>92</v>
      </c>
      <c r="I65" s="56" t="s">
        <v>158</v>
      </c>
      <c r="J65" s="27" t="s">
        <v>135</v>
      </c>
      <c r="K65" s="107">
        <v>20</v>
      </c>
      <c r="L65" s="33">
        <v>0</v>
      </c>
      <c r="M65" s="33">
        <v>20</v>
      </c>
      <c r="N65" s="33">
        <v>0</v>
      </c>
      <c r="O65" s="107">
        <v>80</v>
      </c>
      <c r="P65" s="33">
        <v>0</v>
      </c>
      <c r="Q65" s="33">
        <v>80</v>
      </c>
      <c r="R65" s="33">
        <v>0</v>
      </c>
      <c r="S65" s="107">
        <f t="shared" si="21"/>
        <v>0</v>
      </c>
      <c r="T65" s="33">
        <v>0</v>
      </c>
      <c r="U65" s="33">
        <v>0</v>
      </c>
      <c r="V65" s="33">
        <v>0</v>
      </c>
      <c r="W65" s="33">
        <v>0</v>
      </c>
      <c r="X65" s="33">
        <v>0</v>
      </c>
      <c r="Y65" s="33">
        <v>0</v>
      </c>
      <c r="Z65" s="107">
        <f t="shared" si="22"/>
        <v>20</v>
      </c>
      <c r="AA65" s="33">
        <v>0</v>
      </c>
      <c r="AB65" s="33">
        <v>20</v>
      </c>
      <c r="AC65" s="33">
        <v>0</v>
      </c>
      <c r="AD65" s="33">
        <v>0</v>
      </c>
      <c r="AE65" s="33">
        <v>0</v>
      </c>
      <c r="AF65" s="33">
        <v>0</v>
      </c>
      <c r="AG65" s="106">
        <f t="shared" si="23"/>
        <v>0</v>
      </c>
      <c r="AH65" s="33">
        <v>0</v>
      </c>
      <c r="AI65" s="33">
        <v>0</v>
      </c>
      <c r="AJ65" s="33">
        <v>0</v>
      </c>
      <c r="AK65" s="33">
        <v>0</v>
      </c>
      <c r="AL65" s="33">
        <v>0</v>
      </c>
      <c r="AM65" s="33">
        <v>0</v>
      </c>
      <c r="AN65" s="120">
        <f t="shared" ref="AN65:AN71" si="24">(Z65+AG65)/K65</f>
        <v>1</v>
      </c>
      <c r="AO65" s="120">
        <f t="shared" si="20"/>
        <v>0</v>
      </c>
      <c r="AP65" s="27" t="s">
        <v>93</v>
      </c>
      <c r="AQ65" s="27" t="s">
        <v>85</v>
      </c>
      <c r="AR65" s="27" t="s">
        <v>158</v>
      </c>
      <c r="AS65" s="27" t="s">
        <v>135</v>
      </c>
      <c r="AT65" s="27" t="s">
        <v>82</v>
      </c>
      <c r="AU65" s="27" t="s">
        <v>110</v>
      </c>
      <c r="AV65" s="36">
        <v>1</v>
      </c>
      <c r="AW65" s="43">
        <v>0.82559539999999998</v>
      </c>
      <c r="AX65" s="43"/>
      <c r="AY65" s="43"/>
      <c r="AZ65" s="37"/>
      <c r="BA65" s="37"/>
      <c r="BB65" s="37"/>
      <c r="BC65" s="123">
        <f t="shared" si="1"/>
        <v>1.8255954000000001</v>
      </c>
      <c r="BD65" s="36" t="s">
        <v>111</v>
      </c>
      <c r="BE65" s="44"/>
      <c r="BF65" s="44">
        <v>0.4</v>
      </c>
      <c r="BG65" s="44">
        <v>4.9299999999999997E-2</v>
      </c>
      <c r="BH65" s="125">
        <f t="shared" si="2"/>
        <v>2.2748954000000001</v>
      </c>
      <c r="BI65" s="45">
        <f t="shared" si="16"/>
        <v>0.11374477000000001</v>
      </c>
      <c r="BJ65" s="39" t="s">
        <v>102</v>
      </c>
      <c r="BK65" s="136">
        <v>50</v>
      </c>
      <c r="BL65" s="137">
        <v>25</v>
      </c>
      <c r="BM65" s="137">
        <v>50</v>
      </c>
      <c r="BN65" s="137">
        <v>30</v>
      </c>
      <c r="BO65" s="137">
        <v>20</v>
      </c>
      <c r="BP65" s="137">
        <v>20</v>
      </c>
      <c r="BQ65" s="138">
        <f t="shared" si="3"/>
        <v>75</v>
      </c>
      <c r="BR65" s="138">
        <f t="shared" si="4"/>
        <v>80</v>
      </c>
      <c r="BS65" s="138">
        <f t="shared" si="5"/>
        <v>40</v>
      </c>
      <c r="BT65" s="138">
        <f t="shared" si="6"/>
        <v>195</v>
      </c>
      <c r="BU65" s="35"/>
      <c r="BV65" s="8"/>
      <c r="BW65" s="8"/>
      <c r="BX65" s="57"/>
      <c r="BY65" s="57"/>
      <c r="BZ65" s="57"/>
      <c r="CA65" s="57"/>
      <c r="CB65" s="57"/>
      <c r="CC65" s="57"/>
      <c r="CD65" s="57"/>
      <c r="CE65" s="57"/>
      <c r="CF65" s="57"/>
      <c r="CG65" s="57"/>
      <c r="CH65" s="57"/>
      <c r="CI65" s="57"/>
      <c r="CJ65" s="57"/>
      <c r="CK65" s="57"/>
      <c r="CL65" s="57"/>
      <c r="CM65" s="57"/>
      <c r="CN65" s="57"/>
      <c r="CO65" s="57"/>
      <c r="CP65" s="57"/>
      <c r="CQ65" s="57"/>
      <c r="CR65" s="57"/>
      <c r="CS65" s="57"/>
      <c r="CT65" s="57"/>
      <c r="CU65" s="57"/>
      <c r="CV65" s="57"/>
      <c r="CW65" s="57"/>
      <c r="CX65" s="57"/>
      <c r="CY65" s="57"/>
      <c r="CZ65" s="57"/>
      <c r="DA65" s="57"/>
      <c r="DB65" s="57"/>
      <c r="DC65" s="57"/>
      <c r="DD65" s="57"/>
      <c r="DE65" s="57"/>
      <c r="DF65" s="57"/>
      <c r="DG65" s="57"/>
      <c r="DH65" s="57"/>
      <c r="DI65" s="57"/>
      <c r="DJ65" s="57"/>
    </row>
    <row r="66" spans="1:114" ht="13.5" customHeight="1">
      <c r="A66" s="25" t="s">
        <v>280</v>
      </c>
      <c r="B66" s="29" t="s">
        <v>281</v>
      </c>
      <c r="C66" s="29" t="s">
        <v>150</v>
      </c>
      <c r="D66" s="29" t="s">
        <v>150</v>
      </c>
      <c r="E66" s="28" t="s">
        <v>151</v>
      </c>
      <c r="F66" s="24" t="s">
        <v>108</v>
      </c>
      <c r="G66" s="27" t="s">
        <v>80</v>
      </c>
      <c r="H66" s="27" t="s">
        <v>81</v>
      </c>
      <c r="I66" s="30" t="s">
        <v>158</v>
      </c>
      <c r="J66" s="27" t="s">
        <v>135</v>
      </c>
      <c r="K66" s="112">
        <v>9</v>
      </c>
      <c r="L66" s="33">
        <v>9</v>
      </c>
      <c r="M66" s="33">
        <v>0</v>
      </c>
      <c r="N66" s="33">
        <v>0</v>
      </c>
      <c r="O66" s="106">
        <v>88</v>
      </c>
      <c r="P66" s="33">
        <v>88</v>
      </c>
      <c r="Q66" s="33">
        <v>0</v>
      </c>
      <c r="R66" s="33">
        <v>0</v>
      </c>
      <c r="S66" s="106">
        <f t="shared" si="21"/>
        <v>9</v>
      </c>
      <c r="T66" s="33">
        <v>0</v>
      </c>
      <c r="U66" s="33">
        <v>9</v>
      </c>
      <c r="V66" s="33">
        <v>0</v>
      </c>
      <c r="W66" s="33">
        <v>0</v>
      </c>
      <c r="X66" s="33">
        <v>0</v>
      </c>
      <c r="Y66" s="33">
        <v>0</v>
      </c>
      <c r="Z66" s="106">
        <f t="shared" si="22"/>
        <v>0</v>
      </c>
      <c r="AA66" s="33">
        <v>0</v>
      </c>
      <c r="AB66" s="33">
        <v>0</v>
      </c>
      <c r="AC66" s="33">
        <v>0</v>
      </c>
      <c r="AD66" s="33">
        <v>0</v>
      </c>
      <c r="AE66" s="33">
        <v>0</v>
      </c>
      <c r="AF66" s="33">
        <v>0</v>
      </c>
      <c r="AG66" s="106">
        <f t="shared" si="23"/>
        <v>0</v>
      </c>
      <c r="AH66" s="24">
        <v>0</v>
      </c>
      <c r="AI66" s="24">
        <v>0</v>
      </c>
      <c r="AJ66" s="24">
        <v>0</v>
      </c>
      <c r="AK66" s="24">
        <v>0</v>
      </c>
      <c r="AL66" s="24">
        <v>0</v>
      </c>
      <c r="AM66" s="24">
        <v>0</v>
      </c>
      <c r="AN66" s="120">
        <f t="shared" si="24"/>
        <v>0</v>
      </c>
      <c r="AO66" s="120">
        <f t="shared" si="20"/>
        <v>0</v>
      </c>
      <c r="AP66" s="27" t="s">
        <v>84</v>
      </c>
      <c r="AQ66" s="27" t="s">
        <v>85</v>
      </c>
      <c r="AR66" s="27" t="s">
        <v>158</v>
      </c>
      <c r="AS66" s="27" t="s">
        <v>135</v>
      </c>
      <c r="AT66" s="27" t="s">
        <v>82</v>
      </c>
      <c r="AU66" s="27" t="s">
        <v>110</v>
      </c>
      <c r="AV66" s="36">
        <v>0.75</v>
      </c>
      <c r="AW66" s="36">
        <v>0.1</v>
      </c>
      <c r="AX66" s="37"/>
      <c r="AY66" s="37"/>
      <c r="AZ66" s="37"/>
      <c r="BA66" s="37"/>
      <c r="BB66" s="37"/>
      <c r="BC66" s="123">
        <f t="shared" si="1"/>
        <v>0.85</v>
      </c>
      <c r="BD66" s="49" t="s">
        <v>111</v>
      </c>
      <c r="BE66" s="44"/>
      <c r="BF66" s="44"/>
      <c r="BG66" s="44"/>
      <c r="BH66" s="124">
        <f t="shared" si="2"/>
        <v>0.85</v>
      </c>
      <c r="BI66" s="45">
        <f t="shared" si="16"/>
        <v>9.4444444444444442E-2</v>
      </c>
      <c r="BJ66" s="39" t="s">
        <v>102</v>
      </c>
      <c r="BK66" s="136">
        <v>50</v>
      </c>
      <c r="BL66" s="137">
        <v>25</v>
      </c>
      <c r="BM66" s="137">
        <v>50</v>
      </c>
      <c r="BN66" s="137">
        <v>70</v>
      </c>
      <c r="BO66" s="137">
        <v>20</v>
      </c>
      <c r="BP66" s="137">
        <v>20</v>
      </c>
      <c r="BQ66" s="138">
        <f t="shared" si="3"/>
        <v>75</v>
      </c>
      <c r="BR66" s="138">
        <f t="shared" si="4"/>
        <v>120</v>
      </c>
      <c r="BS66" s="138">
        <f t="shared" si="5"/>
        <v>40</v>
      </c>
      <c r="BT66" s="138">
        <f t="shared" si="6"/>
        <v>235</v>
      </c>
      <c r="BU66" s="35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</row>
    <row r="67" spans="1:114" ht="13.5" customHeight="1">
      <c r="A67" s="25" t="s">
        <v>282</v>
      </c>
      <c r="B67" s="29" t="s">
        <v>283</v>
      </c>
      <c r="C67" s="29" t="s">
        <v>150</v>
      </c>
      <c r="D67" s="29" t="s">
        <v>150</v>
      </c>
      <c r="E67" s="28" t="s">
        <v>151</v>
      </c>
      <c r="F67" s="24" t="s">
        <v>108</v>
      </c>
      <c r="G67" s="27" t="s">
        <v>80</v>
      </c>
      <c r="H67" s="27" t="s">
        <v>80</v>
      </c>
      <c r="I67" s="30" t="s">
        <v>158</v>
      </c>
      <c r="J67" s="27" t="s">
        <v>135</v>
      </c>
      <c r="K67" s="112">
        <v>15</v>
      </c>
      <c r="L67" s="33">
        <v>15</v>
      </c>
      <c r="M67" s="33">
        <v>0</v>
      </c>
      <c r="N67" s="33">
        <v>0</v>
      </c>
      <c r="O67" s="106">
        <v>88</v>
      </c>
      <c r="P67" s="33">
        <v>88</v>
      </c>
      <c r="Q67" s="33">
        <v>0</v>
      </c>
      <c r="R67" s="33">
        <v>0</v>
      </c>
      <c r="S67" s="106">
        <f t="shared" si="21"/>
        <v>15</v>
      </c>
      <c r="T67" s="33">
        <v>0</v>
      </c>
      <c r="U67" s="33">
        <v>15</v>
      </c>
      <c r="V67" s="33">
        <v>0</v>
      </c>
      <c r="W67" s="33">
        <v>0</v>
      </c>
      <c r="X67" s="33">
        <v>0</v>
      </c>
      <c r="Y67" s="33">
        <v>0</v>
      </c>
      <c r="Z67" s="106">
        <f t="shared" si="22"/>
        <v>0</v>
      </c>
      <c r="AA67" s="33">
        <v>0</v>
      </c>
      <c r="AB67" s="33">
        <v>0</v>
      </c>
      <c r="AC67" s="33">
        <v>0</v>
      </c>
      <c r="AD67" s="33">
        <v>0</v>
      </c>
      <c r="AE67" s="33">
        <v>0</v>
      </c>
      <c r="AF67" s="33">
        <v>0</v>
      </c>
      <c r="AG67" s="106">
        <f t="shared" si="23"/>
        <v>0</v>
      </c>
      <c r="AH67" s="24">
        <v>0</v>
      </c>
      <c r="AI67" s="24">
        <v>0</v>
      </c>
      <c r="AJ67" s="24">
        <v>0</v>
      </c>
      <c r="AK67" s="24">
        <v>0</v>
      </c>
      <c r="AL67" s="24">
        <v>0</v>
      </c>
      <c r="AM67" s="24">
        <v>0</v>
      </c>
      <c r="AN67" s="120">
        <f t="shared" si="24"/>
        <v>0</v>
      </c>
      <c r="AO67" s="120">
        <f t="shared" si="20"/>
        <v>0</v>
      </c>
      <c r="AP67" s="27" t="s">
        <v>93</v>
      </c>
      <c r="AQ67" s="27" t="s">
        <v>85</v>
      </c>
      <c r="AR67" s="27" t="s">
        <v>158</v>
      </c>
      <c r="AS67" s="27" t="s">
        <v>135</v>
      </c>
      <c r="AT67" s="27" t="s">
        <v>82</v>
      </c>
      <c r="AU67" s="27" t="s">
        <v>110</v>
      </c>
      <c r="AV67" s="36">
        <v>1</v>
      </c>
      <c r="AW67" s="36">
        <v>0.85499999999999998</v>
      </c>
      <c r="AX67" s="37"/>
      <c r="AY67" s="37"/>
      <c r="AZ67" s="37"/>
      <c r="BA67" s="37"/>
      <c r="BB67" s="37"/>
      <c r="BC67" s="123">
        <f t="shared" si="1"/>
        <v>1.855</v>
      </c>
      <c r="BD67" s="49" t="s">
        <v>111</v>
      </c>
      <c r="BE67" s="44"/>
      <c r="BF67" s="44"/>
      <c r="BG67" s="44"/>
      <c r="BH67" s="124">
        <f t="shared" si="2"/>
        <v>1.855</v>
      </c>
      <c r="BI67" s="45">
        <f t="shared" si="16"/>
        <v>0.12366666666666666</v>
      </c>
      <c r="BJ67" s="39" t="s">
        <v>102</v>
      </c>
      <c r="BK67" s="136">
        <v>50</v>
      </c>
      <c r="BL67" s="137">
        <v>25</v>
      </c>
      <c r="BM67" s="137">
        <v>50</v>
      </c>
      <c r="BN67" s="137">
        <v>70</v>
      </c>
      <c r="BO67" s="137">
        <v>20</v>
      </c>
      <c r="BP67" s="137">
        <v>20</v>
      </c>
      <c r="BQ67" s="138">
        <f t="shared" si="3"/>
        <v>75</v>
      </c>
      <c r="BR67" s="138">
        <f t="shared" si="4"/>
        <v>120</v>
      </c>
      <c r="BS67" s="138">
        <f t="shared" si="5"/>
        <v>40</v>
      </c>
      <c r="BT67" s="138">
        <f t="shared" si="6"/>
        <v>235</v>
      </c>
      <c r="BU67" s="35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</row>
    <row r="68" spans="1:114" ht="13.5" customHeight="1">
      <c r="A68" s="26" t="s">
        <v>284</v>
      </c>
      <c r="B68" s="30" t="s">
        <v>285</v>
      </c>
      <c r="C68" s="30" t="s">
        <v>150</v>
      </c>
      <c r="D68" s="29" t="s">
        <v>150</v>
      </c>
      <c r="E68" s="28" t="s">
        <v>151</v>
      </c>
      <c r="F68" s="24" t="s">
        <v>79</v>
      </c>
      <c r="G68" s="27" t="s">
        <v>80</v>
      </c>
      <c r="H68" s="27" t="s">
        <v>80</v>
      </c>
      <c r="I68" s="30" t="s">
        <v>86</v>
      </c>
      <c r="J68" s="30" t="s">
        <v>101</v>
      </c>
      <c r="K68" s="112">
        <v>30</v>
      </c>
      <c r="L68" s="33">
        <v>0</v>
      </c>
      <c r="M68" s="33">
        <v>22</v>
      </c>
      <c r="N68" s="33">
        <v>8</v>
      </c>
      <c r="O68" s="106">
        <f t="shared" ref="O68:O107" si="25">SUM(P68:R68)</f>
        <v>67</v>
      </c>
      <c r="P68" s="33">
        <v>0</v>
      </c>
      <c r="Q68" s="33">
        <v>49</v>
      </c>
      <c r="R68" s="33">
        <v>18</v>
      </c>
      <c r="S68" s="106">
        <f t="shared" si="21"/>
        <v>0</v>
      </c>
      <c r="T68" s="33">
        <v>0</v>
      </c>
      <c r="U68" s="33">
        <v>0</v>
      </c>
      <c r="V68" s="33">
        <v>0</v>
      </c>
      <c r="W68" s="33">
        <v>0</v>
      </c>
      <c r="X68" s="33">
        <v>0</v>
      </c>
      <c r="Y68" s="33">
        <v>0</v>
      </c>
      <c r="Z68" s="106">
        <f t="shared" si="22"/>
        <v>22</v>
      </c>
      <c r="AA68" s="33">
        <v>17</v>
      </c>
      <c r="AB68" s="33">
        <v>5</v>
      </c>
      <c r="AC68" s="33">
        <v>0</v>
      </c>
      <c r="AD68" s="33">
        <v>0</v>
      </c>
      <c r="AE68" s="33">
        <v>0</v>
      </c>
      <c r="AF68" s="33">
        <v>0</v>
      </c>
      <c r="AG68" s="106">
        <f t="shared" si="23"/>
        <v>8</v>
      </c>
      <c r="AH68" s="24">
        <v>6</v>
      </c>
      <c r="AI68" s="24">
        <v>2</v>
      </c>
      <c r="AJ68" s="24">
        <v>0</v>
      </c>
      <c r="AK68" s="24">
        <v>0</v>
      </c>
      <c r="AL68" s="24">
        <v>0</v>
      </c>
      <c r="AM68" s="24">
        <v>0</v>
      </c>
      <c r="AN68" s="120">
        <f t="shared" si="24"/>
        <v>1</v>
      </c>
      <c r="AO68" s="120">
        <f t="shared" si="20"/>
        <v>0.26666666666666666</v>
      </c>
      <c r="AP68" s="27" t="s">
        <v>93</v>
      </c>
      <c r="AQ68" s="27" t="s">
        <v>85</v>
      </c>
      <c r="AR68" s="35" t="s">
        <v>86</v>
      </c>
      <c r="AS68" s="58" t="s">
        <v>101</v>
      </c>
      <c r="AT68" s="35" t="s">
        <v>109</v>
      </c>
      <c r="AU68" s="47" t="s">
        <v>101</v>
      </c>
      <c r="AV68" s="36">
        <v>0</v>
      </c>
      <c r="AW68" s="68"/>
      <c r="AX68" s="36"/>
      <c r="AY68" s="36">
        <v>3.1305900000000002</v>
      </c>
      <c r="AZ68" s="37"/>
      <c r="BA68" s="37"/>
      <c r="BB68" s="37"/>
      <c r="BC68" s="123">
        <f t="shared" si="1"/>
        <v>3.1305900000000002</v>
      </c>
      <c r="BD68" s="49"/>
      <c r="BE68" s="69"/>
      <c r="BF68" s="69"/>
      <c r="BG68" s="69"/>
      <c r="BH68" s="124">
        <f t="shared" si="2"/>
        <v>3.1305900000000002</v>
      </c>
      <c r="BI68" s="45">
        <f t="shared" si="16"/>
        <v>0.104353</v>
      </c>
      <c r="BJ68" s="39" t="s">
        <v>102</v>
      </c>
      <c r="BK68" s="136">
        <v>50</v>
      </c>
      <c r="BL68" s="137">
        <v>25</v>
      </c>
      <c r="BM68" s="137">
        <v>30</v>
      </c>
      <c r="BN68" s="137">
        <v>30</v>
      </c>
      <c r="BO68" s="137">
        <v>20</v>
      </c>
      <c r="BP68" s="137">
        <v>30</v>
      </c>
      <c r="BQ68" s="138">
        <f t="shared" si="3"/>
        <v>75</v>
      </c>
      <c r="BR68" s="138">
        <f t="shared" si="4"/>
        <v>60</v>
      </c>
      <c r="BS68" s="138">
        <f t="shared" si="5"/>
        <v>50</v>
      </c>
      <c r="BT68" s="138">
        <f t="shared" si="6"/>
        <v>185</v>
      </c>
      <c r="BU68" s="35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</row>
    <row r="69" spans="1:114" ht="13.5" customHeight="1">
      <c r="A69" s="25" t="s">
        <v>286</v>
      </c>
      <c r="B69" s="29" t="s">
        <v>287</v>
      </c>
      <c r="C69" s="29" t="s">
        <v>150</v>
      </c>
      <c r="D69" s="29" t="s">
        <v>150</v>
      </c>
      <c r="E69" s="28" t="s">
        <v>151</v>
      </c>
      <c r="F69" s="25" t="s">
        <v>108</v>
      </c>
      <c r="G69" s="27" t="s">
        <v>92</v>
      </c>
      <c r="H69" s="27" t="s">
        <v>92</v>
      </c>
      <c r="I69" s="31" t="s">
        <v>213</v>
      </c>
      <c r="J69" s="28" t="s">
        <v>99</v>
      </c>
      <c r="K69" s="107">
        <v>58</v>
      </c>
      <c r="L69" s="33">
        <v>36</v>
      </c>
      <c r="M69" s="33">
        <v>18</v>
      </c>
      <c r="N69" s="33">
        <v>4</v>
      </c>
      <c r="O69" s="106">
        <f t="shared" si="25"/>
        <v>288</v>
      </c>
      <c r="P69" s="33">
        <v>222</v>
      </c>
      <c r="Q69" s="33">
        <v>48</v>
      </c>
      <c r="R69" s="33">
        <v>18</v>
      </c>
      <c r="S69" s="107">
        <f t="shared" si="21"/>
        <v>36</v>
      </c>
      <c r="T69" s="33">
        <v>0</v>
      </c>
      <c r="U69" s="33">
        <v>24</v>
      </c>
      <c r="V69" s="33">
        <v>12</v>
      </c>
      <c r="W69" s="33">
        <v>0</v>
      </c>
      <c r="X69" s="33">
        <v>0</v>
      </c>
      <c r="Y69" s="33">
        <v>0</v>
      </c>
      <c r="Z69" s="107">
        <f t="shared" si="22"/>
        <v>18</v>
      </c>
      <c r="AA69" s="33">
        <v>0</v>
      </c>
      <c r="AB69" s="33">
        <v>8</v>
      </c>
      <c r="AC69" s="33">
        <v>0</v>
      </c>
      <c r="AD69" s="33">
        <v>0</v>
      </c>
      <c r="AE69" s="33">
        <v>10</v>
      </c>
      <c r="AF69" s="33">
        <v>0</v>
      </c>
      <c r="AG69" s="106">
        <f t="shared" si="23"/>
        <v>4</v>
      </c>
      <c r="AH69" s="33">
        <v>0</v>
      </c>
      <c r="AI69" s="33">
        <v>2</v>
      </c>
      <c r="AJ69" s="33">
        <v>2</v>
      </c>
      <c r="AK69" s="33">
        <v>0</v>
      </c>
      <c r="AL69" s="33">
        <v>0</v>
      </c>
      <c r="AM69" s="33">
        <v>0</v>
      </c>
      <c r="AN69" s="120">
        <f t="shared" si="24"/>
        <v>0.37931034482758619</v>
      </c>
      <c r="AO69" s="120">
        <f t="shared" si="20"/>
        <v>6.8965517241379309E-2</v>
      </c>
      <c r="AP69" s="27" t="s">
        <v>93</v>
      </c>
      <c r="AQ69" s="27" t="s">
        <v>85</v>
      </c>
      <c r="AR69" s="35" t="s">
        <v>97</v>
      </c>
      <c r="AS69" s="27" t="s">
        <v>87</v>
      </c>
      <c r="AT69" s="35" t="s">
        <v>100</v>
      </c>
      <c r="AU69" s="35" t="s">
        <v>135</v>
      </c>
      <c r="AV69" s="36">
        <v>4.4191145000000001</v>
      </c>
      <c r="AW69" s="43"/>
      <c r="AX69" s="43"/>
      <c r="AY69" s="43"/>
      <c r="AZ69" s="37"/>
      <c r="BA69" s="37"/>
      <c r="BB69" s="37"/>
      <c r="BC69" s="123">
        <f t="shared" si="1"/>
        <v>4.4191145000000001</v>
      </c>
      <c r="BD69" s="36" t="s">
        <v>111</v>
      </c>
      <c r="BE69" s="44"/>
      <c r="BF69" s="44">
        <v>0.7</v>
      </c>
      <c r="BG69" s="44">
        <v>3.9E-2</v>
      </c>
      <c r="BH69" s="124">
        <f t="shared" si="2"/>
        <v>5.1581144999999999</v>
      </c>
      <c r="BI69" s="59">
        <f t="shared" si="16"/>
        <v>8.893300862068966E-2</v>
      </c>
      <c r="BJ69" s="39" t="s">
        <v>102</v>
      </c>
      <c r="BK69" s="136">
        <v>50</v>
      </c>
      <c r="BL69" s="137">
        <v>25</v>
      </c>
      <c r="BM69" s="137">
        <v>80</v>
      </c>
      <c r="BN69" s="137">
        <v>70</v>
      </c>
      <c r="BO69" s="137">
        <v>0</v>
      </c>
      <c r="BP69" s="137">
        <v>20</v>
      </c>
      <c r="BQ69" s="138">
        <f t="shared" si="3"/>
        <v>75</v>
      </c>
      <c r="BR69" s="138">
        <f t="shared" si="4"/>
        <v>150</v>
      </c>
      <c r="BS69" s="138">
        <f t="shared" si="5"/>
        <v>20</v>
      </c>
      <c r="BT69" s="138">
        <f t="shared" si="6"/>
        <v>245</v>
      </c>
      <c r="BU69" s="35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</row>
    <row r="70" spans="1:114" ht="13.5" customHeight="1">
      <c r="A70" s="54" t="s">
        <v>288</v>
      </c>
      <c r="B70" s="29" t="s">
        <v>289</v>
      </c>
      <c r="C70" s="28" t="s">
        <v>150</v>
      </c>
      <c r="D70" s="29" t="s">
        <v>150</v>
      </c>
      <c r="E70" s="28" t="s">
        <v>151</v>
      </c>
      <c r="F70" s="54" t="s">
        <v>108</v>
      </c>
      <c r="G70" s="27" t="s">
        <v>80</v>
      </c>
      <c r="H70" s="27" t="s">
        <v>81</v>
      </c>
      <c r="I70" s="31" t="s">
        <v>158</v>
      </c>
      <c r="J70" s="47" t="s">
        <v>135</v>
      </c>
      <c r="K70" s="113">
        <v>49</v>
      </c>
      <c r="L70" s="33">
        <v>45</v>
      </c>
      <c r="M70" s="33">
        <v>4</v>
      </c>
      <c r="N70" s="33">
        <v>0</v>
      </c>
      <c r="O70" s="106">
        <f t="shared" si="25"/>
        <v>214</v>
      </c>
      <c r="P70" s="33">
        <v>194</v>
      </c>
      <c r="Q70" s="33">
        <v>20</v>
      </c>
      <c r="R70" s="33">
        <v>0</v>
      </c>
      <c r="S70" s="107">
        <f t="shared" si="21"/>
        <v>45</v>
      </c>
      <c r="T70" s="33">
        <v>0</v>
      </c>
      <c r="U70" s="33">
        <v>33</v>
      </c>
      <c r="V70" s="33">
        <v>10</v>
      </c>
      <c r="W70" s="33">
        <v>2</v>
      </c>
      <c r="X70" s="33">
        <v>0</v>
      </c>
      <c r="Y70" s="33">
        <v>0</v>
      </c>
      <c r="Z70" s="107">
        <f t="shared" si="22"/>
        <v>4</v>
      </c>
      <c r="AA70" s="33">
        <v>0</v>
      </c>
      <c r="AB70" s="33">
        <v>0</v>
      </c>
      <c r="AC70" s="33">
        <v>4</v>
      </c>
      <c r="AD70" s="33">
        <v>0</v>
      </c>
      <c r="AE70" s="33">
        <v>0</v>
      </c>
      <c r="AF70" s="33">
        <v>0</v>
      </c>
      <c r="AG70" s="106">
        <f t="shared" si="23"/>
        <v>0</v>
      </c>
      <c r="AH70" s="33">
        <v>0</v>
      </c>
      <c r="AI70" s="33">
        <v>0</v>
      </c>
      <c r="AJ70" s="33">
        <v>0</v>
      </c>
      <c r="AK70" s="33">
        <v>0</v>
      </c>
      <c r="AL70" s="33">
        <v>0</v>
      </c>
      <c r="AM70" s="33">
        <v>0</v>
      </c>
      <c r="AN70" s="120">
        <f t="shared" si="24"/>
        <v>8.1632653061224483E-2</v>
      </c>
      <c r="AO70" s="120">
        <f t="shared" si="20"/>
        <v>0</v>
      </c>
      <c r="AP70" s="35" t="s">
        <v>84</v>
      </c>
      <c r="AQ70" s="27" t="s">
        <v>85</v>
      </c>
      <c r="AR70" s="35" t="s">
        <v>158</v>
      </c>
      <c r="AS70" s="47" t="s">
        <v>135</v>
      </c>
      <c r="AT70" s="35" t="s">
        <v>82</v>
      </c>
      <c r="AU70" s="47" t="s">
        <v>134</v>
      </c>
      <c r="AV70" s="36">
        <v>2.2599999999999998</v>
      </c>
      <c r="AW70" s="36">
        <v>1.621</v>
      </c>
      <c r="AX70" s="36"/>
      <c r="AY70" s="36"/>
      <c r="AZ70" s="36"/>
      <c r="BA70" s="37"/>
      <c r="BB70" s="37"/>
      <c r="BC70" s="123">
        <f t="shared" ref="BC70:BC123" si="26">SUM(AV70:BB70)</f>
        <v>3.8809999999999998</v>
      </c>
      <c r="BD70" s="24"/>
      <c r="BE70" s="24"/>
      <c r="BF70" s="24"/>
      <c r="BG70" s="24"/>
      <c r="BH70" s="124">
        <f t="shared" ref="BH70:BH123" si="27">BC70+BF70+BG70+BE70</f>
        <v>3.8809999999999998</v>
      </c>
      <c r="BI70" s="45">
        <f t="shared" si="16"/>
        <v>7.9204081632653051E-2</v>
      </c>
      <c r="BJ70" s="39" t="s">
        <v>102</v>
      </c>
      <c r="BK70" s="136">
        <v>50</v>
      </c>
      <c r="BL70" s="137">
        <v>25</v>
      </c>
      <c r="BM70" s="137">
        <v>40</v>
      </c>
      <c r="BN70" s="137">
        <v>70</v>
      </c>
      <c r="BO70" s="137">
        <v>0</v>
      </c>
      <c r="BP70" s="137">
        <v>10</v>
      </c>
      <c r="BQ70" s="138">
        <f t="shared" ref="BQ70:BQ123" si="28">BK70+BL70</f>
        <v>75</v>
      </c>
      <c r="BR70" s="138">
        <f t="shared" ref="BR70:BR123" si="29">BM70+BN70</f>
        <v>110</v>
      </c>
      <c r="BS70" s="138">
        <f t="shared" ref="BS70:BS123" si="30">BO70+BP70</f>
        <v>10</v>
      </c>
      <c r="BT70" s="138">
        <f t="shared" ref="BT70:BT123" si="31">BQ70+BR70+BS70</f>
        <v>195</v>
      </c>
      <c r="BU70" s="55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</row>
    <row r="71" spans="1:114" ht="13.5" customHeight="1">
      <c r="A71" s="54" t="s">
        <v>290</v>
      </c>
      <c r="B71" s="29" t="s">
        <v>291</v>
      </c>
      <c r="C71" s="28" t="s">
        <v>150</v>
      </c>
      <c r="D71" s="29" t="s">
        <v>150</v>
      </c>
      <c r="E71" s="28" t="s">
        <v>151</v>
      </c>
      <c r="F71" s="54" t="s">
        <v>108</v>
      </c>
      <c r="G71" s="27" t="s">
        <v>80</v>
      </c>
      <c r="H71" s="27" t="s">
        <v>80</v>
      </c>
      <c r="I71" s="31" t="s">
        <v>158</v>
      </c>
      <c r="J71" s="47" t="s">
        <v>135</v>
      </c>
      <c r="K71" s="113">
        <v>31</v>
      </c>
      <c r="L71" s="33">
        <v>22</v>
      </c>
      <c r="M71" s="33">
        <v>9</v>
      </c>
      <c r="N71" s="33">
        <v>0</v>
      </c>
      <c r="O71" s="106">
        <f t="shared" si="25"/>
        <v>152</v>
      </c>
      <c r="P71" s="33">
        <v>110</v>
      </c>
      <c r="Q71" s="33">
        <v>42</v>
      </c>
      <c r="R71" s="33">
        <v>0</v>
      </c>
      <c r="S71" s="107">
        <f t="shared" si="21"/>
        <v>22</v>
      </c>
      <c r="T71" s="33">
        <v>0</v>
      </c>
      <c r="U71" s="33">
        <v>8</v>
      </c>
      <c r="V71" s="33">
        <v>6</v>
      </c>
      <c r="W71" s="33">
        <v>8</v>
      </c>
      <c r="X71" s="33">
        <v>0</v>
      </c>
      <c r="Y71" s="33">
        <v>0</v>
      </c>
      <c r="Z71" s="107">
        <f t="shared" si="22"/>
        <v>9</v>
      </c>
      <c r="AA71" s="33">
        <v>0</v>
      </c>
      <c r="AB71" s="33">
        <v>7</v>
      </c>
      <c r="AC71" s="33">
        <v>0</v>
      </c>
      <c r="AD71" s="33">
        <v>0</v>
      </c>
      <c r="AE71" s="33">
        <v>2</v>
      </c>
      <c r="AF71" s="33">
        <v>0</v>
      </c>
      <c r="AG71" s="106">
        <f t="shared" si="23"/>
        <v>0</v>
      </c>
      <c r="AH71" s="33">
        <v>0</v>
      </c>
      <c r="AI71" s="33">
        <v>0</v>
      </c>
      <c r="AJ71" s="33">
        <v>0</v>
      </c>
      <c r="AK71" s="33">
        <v>0</v>
      </c>
      <c r="AL71" s="33">
        <v>0</v>
      </c>
      <c r="AM71" s="33">
        <v>0</v>
      </c>
      <c r="AN71" s="120">
        <f t="shared" si="24"/>
        <v>0.29032258064516131</v>
      </c>
      <c r="AO71" s="120">
        <f t="shared" si="20"/>
        <v>0</v>
      </c>
      <c r="AP71" s="27" t="s">
        <v>93</v>
      </c>
      <c r="AQ71" s="27" t="s">
        <v>85</v>
      </c>
      <c r="AR71" s="35" t="s">
        <v>158</v>
      </c>
      <c r="AS71" s="47" t="s">
        <v>135</v>
      </c>
      <c r="AT71" s="35" t="s">
        <v>82</v>
      </c>
      <c r="AU71" s="47" t="s">
        <v>134</v>
      </c>
      <c r="AV71" s="36">
        <v>1.855</v>
      </c>
      <c r="AW71" s="36">
        <v>1.855</v>
      </c>
      <c r="AX71" s="36"/>
      <c r="AY71" s="36"/>
      <c r="AZ71" s="36"/>
      <c r="BA71" s="37"/>
      <c r="BB71" s="37"/>
      <c r="BC71" s="123">
        <f t="shared" si="26"/>
        <v>3.71</v>
      </c>
      <c r="BD71" s="24"/>
      <c r="BE71" s="24"/>
      <c r="BF71" s="24"/>
      <c r="BG71" s="24"/>
      <c r="BH71" s="124">
        <f t="shared" si="27"/>
        <v>3.71</v>
      </c>
      <c r="BI71" s="45">
        <f t="shared" si="16"/>
        <v>0.11967741935483871</v>
      </c>
      <c r="BJ71" s="39" t="s">
        <v>102</v>
      </c>
      <c r="BK71" s="136">
        <v>50</v>
      </c>
      <c r="BL71" s="137">
        <v>25</v>
      </c>
      <c r="BM71" s="137">
        <v>40</v>
      </c>
      <c r="BN71" s="137">
        <v>70</v>
      </c>
      <c r="BO71" s="137">
        <v>0</v>
      </c>
      <c r="BP71" s="137">
        <v>20</v>
      </c>
      <c r="BQ71" s="138">
        <f t="shared" si="28"/>
        <v>75</v>
      </c>
      <c r="BR71" s="138">
        <f t="shared" si="29"/>
        <v>110</v>
      </c>
      <c r="BS71" s="138">
        <f t="shared" si="30"/>
        <v>20</v>
      </c>
      <c r="BT71" s="138">
        <f t="shared" si="31"/>
        <v>205</v>
      </c>
      <c r="BU71" s="55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</row>
    <row r="72" spans="1:114" ht="13.5" hidden="1" customHeight="1">
      <c r="A72" s="54" t="s">
        <v>292</v>
      </c>
      <c r="B72" s="30" t="s">
        <v>293</v>
      </c>
      <c r="C72" s="28" t="s">
        <v>294</v>
      </c>
      <c r="D72" s="29" t="s">
        <v>295</v>
      </c>
      <c r="E72" s="28" t="s">
        <v>107</v>
      </c>
      <c r="F72" s="54" t="s">
        <v>108</v>
      </c>
      <c r="G72" s="27" t="s">
        <v>80</v>
      </c>
      <c r="H72" s="27" t="s">
        <v>80</v>
      </c>
      <c r="I72" s="31" t="s">
        <v>109</v>
      </c>
      <c r="J72" s="47" t="s">
        <v>134</v>
      </c>
      <c r="K72" s="112">
        <v>0</v>
      </c>
      <c r="L72" s="33">
        <v>19</v>
      </c>
      <c r="M72" s="33">
        <v>9</v>
      </c>
      <c r="N72" s="33">
        <v>2</v>
      </c>
      <c r="O72" s="107">
        <f t="shared" si="25"/>
        <v>129</v>
      </c>
      <c r="P72" s="33">
        <v>85</v>
      </c>
      <c r="Q72" s="33">
        <v>36</v>
      </c>
      <c r="R72" s="33">
        <v>8</v>
      </c>
      <c r="S72" s="106">
        <v>0</v>
      </c>
      <c r="T72" s="33">
        <v>0</v>
      </c>
      <c r="U72" s="33">
        <v>14</v>
      </c>
      <c r="V72" s="33">
        <v>5</v>
      </c>
      <c r="W72" s="33">
        <v>0</v>
      </c>
      <c r="X72" s="33">
        <v>0</v>
      </c>
      <c r="Y72" s="33">
        <v>0</v>
      </c>
      <c r="Z72" s="107">
        <v>0</v>
      </c>
      <c r="AA72" s="33">
        <v>0</v>
      </c>
      <c r="AB72" s="33">
        <v>9</v>
      </c>
      <c r="AC72" s="33">
        <v>0</v>
      </c>
      <c r="AD72" s="33">
        <v>0</v>
      </c>
      <c r="AE72" s="33">
        <v>0</v>
      </c>
      <c r="AF72" s="33">
        <v>0</v>
      </c>
      <c r="AG72" s="107">
        <v>0</v>
      </c>
      <c r="AH72" s="33">
        <v>0</v>
      </c>
      <c r="AI72" s="33">
        <v>2</v>
      </c>
      <c r="AJ72" s="33">
        <v>0</v>
      </c>
      <c r="AK72" s="33">
        <v>0</v>
      </c>
      <c r="AL72" s="33">
        <v>0</v>
      </c>
      <c r="AM72" s="33">
        <v>0</v>
      </c>
      <c r="AN72" s="120">
        <f>(M72+N72)/BV72</f>
        <v>0.36666666666666664</v>
      </c>
      <c r="AO72" s="120">
        <f>N72/BV72</f>
        <v>6.6666666666666666E-2</v>
      </c>
      <c r="AP72" s="27" t="s">
        <v>93</v>
      </c>
      <c r="AQ72" s="27" t="s">
        <v>85</v>
      </c>
      <c r="AR72" s="35" t="s">
        <v>109</v>
      </c>
      <c r="AS72" s="47" t="s">
        <v>134</v>
      </c>
      <c r="AT72" s="35" t="s">
        <v>120</v>
      </c>
      <c r="AU72" s="47" t="s">
        <v>87</v>
      </c>
      <c r="AV72" s="36">
        <v>0.85609254999999995</v>
      </c>
      <c r="AW72" s="36"/>
      <c r="AX72" s="36"/>
      <c r="AY72" s="36"/>
      <c r="AZ72" s="36">
        <v>2.1139999999999999</v>
      </c>
      <c r="BA72" s="37"/>
      <c r="BB72" s="37"/>
      <c r="BC72" s="123">
        <f t="shared" si="26"/>
        <v>2.9700925499999999</v>
      </c>
      <c r="BD72" s="24"/>
      <c r="BE72" s="24"/>
      <c r="BF72" s="24"/>
      <c r="BG72" s="24"/>
      <c r="BH72" s="124">
        <f t="shared" si="27"/>
        <v>2.9700925499999999</v>
      </c>
      <c r="BI72" s="45">
        <f>BH72/BV72</f>
        <v>9.9003085000000005E-2</v>
      </c>
      <c r="BJ72" s="39" t="s">
        <v>88</v>
      </c>
      <c r="BK72" s="136">
        <v>30</v>
      </c>
      <c r="BL72" s="137">
        <v>5</v>
      </c>
      <c r="BM72" s="137">
        <v>50</v>
      </c>
      <c r="BN72" s="137">
        <v>30</v>
      </c>
      <c r="BO72" s="137">
        <v>0</v>
      </c>
      <c r="BP72" s="137">
        <v>20</v>
      </c>
      <c r="BQ72" s="138">
        <f t="shared" si="28"/>
        <v>35</v>
      </c>
      <c r="BR72" s="138">
        <f t="shared" si="29"/>
        <v>80</v>
      </c>
      <c r="BS72" s="138">
        <f t="shared" si="30"/>
        <v>20</v>
      </c>
      <c r="BT72" s="138">
        <f t="shared" si="31"/>
        <v>135</v>
      </c>
      <c r="BU72" s="27" t="s">
        <v>123</v>
      </c>
      <c r="BV72" s="202">
        <v>30</v>
      </c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</row>
    <row r="73" spans="1:114" ht="12.75" hidden="1" customHeight="1">
      <c r="A73" s="25" t="s">
        <v>296</v>
      </c>
      <c r="B73" s="30" t="s">
        <v>297</v>
      </c>
      <c r="C73" s="30" t="s">
        <v>298</v>
      </c>
      <c r="D73" s="30" t="s">
        <v>133</v>
      </c>
      <c r="E73" s="28" t="s">
        <v>78</v>
      </c>
      <c r="F73" s="25" t="s">
        <v>108</v>
      </c>
      <c r="G73" s="30" t="s">
        <v>92</v>
      </c>
      <c r="H73" s="30" t="s">
        <v>92</v>
      </c>
      <c r="I73" s="58" t="s">
        <v>109</v>
      </c>
      <c r="J73" s="58" t="s">
        <v>87</v>
      </c>
      <c r="K73" s="107">
        <v>3</v>
      </c>
      <c r="L73" s="33">
        <v>0</v>
      </c>
      <c r="M73" s="33">
        <v>0</v>
      </c>
      <c r="N73" s="33">
        <v>3</v>
      </c>
      <c r="O73" s="107">
        <f t="shared" si="25"/>
        <v>12</v>
      </c>
      <c r="P73" s="33">
        <v>0</v>
      </c>
      <c r="Q73" s="33">
        <v>0</v>
      </c>
      <c r="R73" s="33">
        <v>12</v>
      </c>
      <c r="S73" s="107">
        <f>SUM(T73:Y73)</f>
        <v>0</v>
      </c>
      <c r="T73" s="33">
        <v>0</v>
      </c>
      <c r="U73" s="33">
        <v>0</v>
      </c>
      <c r="V73" s="33">
        <v>0</v>
      </c>
      <c r="W73" s="33">
        <v>0</v>
      </c>
      <c r="X73" s="33">
        <v>0</v>
      </c>
      <c r="Y73" s="33">
        <v>0</v>
      </c>
      <c r="Z73" s="107">
        <f>SUM(AA73:AF73)</f>
        <v>0</v>
      </c>
      <c r="AA73" s="33">
        <v>0</v>
      </c>
      <c r="AB73" s="33">
        <v>0</v>
      </c>
      <c r="AC73" s="33">
        <v>0</v>
      </c>
      <c r="AD73" s="33">
        <v>0</v>
      </c>
      <c r="AE73" s="33">
        <v>0</v>
      </c>
      <c r="AF73" s="33">
        <v>0</v>
      </c>
      <c r="AG73" s="107">
        <f>SUM(AH73:AM73)</f>
        <v>3</v>
      </c>
      <c r="AH73" s="33">
        <v>0</v>
      </c>
      <c r="AI73" s="33">
        <v>3</v>
      </c>
      <c r="AJ73" s="33">
        <v>0</v>
      </c>
      <c r="AK73" s="33">
        <v>0</v>
      </c>
      <c r="AL73" s="33">
        <v>0</v>
      </c>
      <c r="AM73" s="33">
        <v>0</v>
      </c>
      <c r="AN73" s="120">
        <f>(Z73+AG73)/K73</f>
        <v>1</v>
      </c>
      <c r="AO73" s="120">
        <f>N73/K73</f>
        <v>1</v>
      </c>
      <c r="AP73" s="27" t="s">
        <v>93</v>
      </c>
      <c r="AQ73" s="27" t="s">
        <v>85</v>
      </c>
      <c r="AR73" s="58" t="s">
        <v>109</v>
      </c>
      <c r="AS73" s="58" t="s">
        <v>87</v>
      </c>
      <c r="AT73" s="58" t="s">
        <v>109</v>
      </c>
      <c r="AU73" s="35" t="s">
        <v>119</v>
      </c>
      <c r="AV73" s="36">
        <v>0</v>
      </c>
      <c r="AW73" s="43"/>
      <c r="AX73" s="43"/>
      <c r="AY73" s="43"/>
      <c r="AZ73" s="43">
        <v>0.31305899999999998</v>
      </c>
      <c r="BA73" s="37"/>
      <c r="BB73" s="37"/>
      <c r="BC73" s="123">
        <f t="shared" si="26"/>
        <v>0.31305899999999998</v>
      </c>
      <c r="BD73" s="36" t="s">
        <v>111</v>
      </c>
      <c r="BE73" s="44"/>
      <c r="BF73" s="44"/>
      <c r="BG73" s="44"/>
      <c r="BH73" s="124">
        <f t="shared" si="27"/>
        <v>0.31305899999999998</v>
      </c>
      <c r="BI73" s="59">
        <f>BH73/K73</f>
        <v>0.10435299999999999</v>
      </c>
      <c r="BJ73" s="39" t="s">
        <v>102</v>
      </c>
      <c r="BK73" s="136">
        <v>40</v>
      </c>
      <c r="BL73" s="137">
        <v>40</v>
      </c>
      <c r="BM73" s="137">
        <v>50</v>
      </c>
      <c r="BN73" s="137">
        <v>10</v>
      </c>
      <c r="BO73" s="137">
        <v>20</v>
      </c>
      <c r="BP73" s="137">
        <v>30</v>
      </c>
      <c r="BQ73" s="138">
        <f t="shared" si="28"/>
        <v>80</v>
      </c>
      <c r="BR73" s="138">
        <f t="shared" si="29"/>
        <v>60</v>
      </c>
      <c r="BS73" s="138">
        <f t="shared" si="30"/>
        <v>50</v>
      </c>
      <c r="BT73" s="138">
        <f t="shared" si="31"/>
        <v>190</v>
      </c>
      <c r="BU73" s="27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</row>
    <row r="74" spans="1:114" ht="12.75" hidden="1" customHeight="1">
      <c r="A74" s="25" t="s">
        <v>299</v>
      </c>
      <c r="B74" s="29" t="s">
        <v>300</v>
      </c>
      <c r="C74" s="29" t="s">
        <v>301</v>
      </c>
      <c r="D74" s="29" t="s">
        <v>77</v>
      </c>
      <c r="E74" s="28" t="s">
        <v>78</v>
      </c>
      <c r="F74" s="25" t="s">
        <v>108</v>
      </c>
      <c r="G74" s="30" t="s">
        <v>92</v>
      </c>
      <c r="H74" s="30" t="s">
        <v>92</v>
      </c>
      <c r="I74" s="31" t="s">
        <v>158</v>
      </c>
      <c r="J74" s="47" t="s">
        <v>101</v>
      </c>
      <c r="K74" s="112">
        <v>13</v>
      </c>
      <c r="L74" s="33">
        <v>13</v>
      </c>
      <c r="M74" s="33">
        <v>0</v>
      </c>
      <c r="N74" s="33">
        <v>0</v>
      </c>
      <c r="O74" s="106">
        <f t="shared" si="25"/>
        <v>58</v>
      </c>
      <c r="P74" s="33">
        <v>58</v>
      </c>
      <c r="Q74" s="33">
        <v>0</v>
      </c>
      <c r="R74" s="33">
        <v>0</v>
      </c>
      <c r="S74" s="106">
        <f>SUM(T74:Y74)</f>
        <v>13</v>
      </c>
      <c r="T74" s="33">
        <v>0</v>
      </c>
      <c r="U74" s="33">
        <v>7</v>
      </c>
      <c r="V74" s="33">
        <v>6</v>
      </c>
      <c r="W74" s="33">
        <v>0</v>
      </c>
      <c r="X74" s="33">
        <v>0</v>
      </c>
      <c r="Y74" s="33">
        <v>0</v>
      </c>
      <c r="Z74" s="106">
        <f>SUM(AA74:AF74)</f>
        <v>0</v>
      </c>
      <c r="AA74" s="33">
        <v>0</v>
      </c>
      <c r="AB74" s="33">
        <v>0</v>
      </c>
      <c r="AC74" s="33">
        <v>0</v>
      </c>
      <c r="AD74" s="33">
        <v>0</v>
      </c>
      <c r="AE74" s="33">
        <v>0</v>
      </c>
      <c r="AF74" s="33">
        <v>0</v>
      </c>
      <c r="AG74" s="106">
        <f>SUM(AH74:AM74)</f>
        <v>0</v>
      </c>
      <c r="AH74" s="24">
        <v>0</v>
      </c>
      <c r="AI74" s="33">
        <v>0</v>
      </c>
      <c r="AJ74" s="33">
        <v>0</v>
      </c>
      <c r="AK74" s="24">
        <v>0</v>
      </c>
      <c r="AL74" s="24">
        <v>0</v>
      </c>
      <c r="AM74" s="24">
        <v>0</v>
      </c>
      <c r="AN74" s="120">
        <f>(M74+N74)/K74</f>
        <v>0</v>
      </c>
      <c r="AO74" s="120">
        <f>N74/K74</f>
        <v>0</v>
      </c>
      <c r="AP74" s="27" t="s">
        <v>84</v>
      </c>
      <c r="AQ74" s="29" t="s">
        <v>85</v>
      </c>
      <c r="AR74" s="35" t="s">
        <v>158</v>
      </c>
      <c r="AS74" s="47" t="s">
        <v>110</v>
      </c>
      <c r="AT74" s="35" t="s">
        <v>82</v>
      </c>
      <c r="AU74" s="27" t="s">
        <v>83</v>
      </c>
      <c r="AV74" s="36">
        <v>0.2</v>
      </c>
      <c r="AW74" s="36">
        <v>0.91129048000000001</v>
      </c>
      <c r="AX74" s="37"/>
      <c r="AY74" s="37"/>
      <c r="AZ74" s="37"/>
      <c r="BA74" s="37"/>
      <c r="BB74" s="37"/>
      <c r="BC74" s="123">
        <f t="shared" si="26"/>
        <v>1.1112904800000001</v>
      </c>
      <c r="BD74" s="36" t="s">
        <v>111</v>
      </c>
      <c r="BE74" s="49"/>
      <c r="BF74" s="49"/>
      <c r="BG74" s="49"/>
      <c r="BH74" s="124">
        <f t="shared" si="27"/>
        <v>1.1112904800000001</v>
      </c>
      <c r="BI74" s="45">
        <f>BH74/K74</f>
        <v>8.548388307692309E-2</v>
      </c>
      <c r="BJ74" s="39" t="s">
        <v>88</v>
      </c>
      <c r="BK74" s="136">
        <v>40</v>
      </c>
      <c r="BL74" s="137">
        <v>20</v>
      </c>
      <c r="BM74" s="137">
        <v>0</v>
      </c>
      <c r="BN74" s="137">
        <v>30</v>
      </c>
      <c r="BO74" s="137">
        <v>20</v>
      </c>
      <c r="BP74" s="137">
        <v>10</v>
      </c>
      <c r="BQ74" s="138">
        <f t="shared" si="28"/>
        <v>60</v>
      </c>
      <c r="BR74" s="138">
        <f t="shared" si="29"/>
        <v>30</v>
      </c>
      <c r="BS74" s="138">
        <f t="shared" si="30"/>
        <v>30</v>
      </c>
      <c r="BT74" s="138">
        <f t="shared" si="31"/>
        <v>120</v>
      </c>
      <c r="BU74" s="27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</row>
    <row r="75" spans="1:114" ht="13.5" hidden="1" customHeight="1">
      <c r="A75" s="25" t="s">
        <v>302</v>
      </c>
      <c r="B75" s="29" t="s">
        <v>303</v>
      </c>
      <c r="C75" s="29" t="s">
        <v>301</v>
      </c>
      <c r="D75" s="29" t="s">
        <v>77</v>
      </c>
      <c r="E75" s="28" t="s">
        <v>78</v>
      </c>
      <c r="F75" s="25" t="s">
        <v>108</v>
      </c>
      <c r="G75" s="30" t="s">
        <v>92</v>
      </c>
      <c r="H75" s="30" t="s">
        <v>92</v>
      </c>
      <c r="I75" s="31" t="s">
        <v>158</v>
      </c>
      <c r="J75" s="47" t="s">
        <v>101</v>
      </c>
      <c r="K75" s="112">
        <v>31</v>
      </c>
      <c r="L75" s="33">
        <v>20</v>
      </c>
      <c r="M75" s="33">
        <v>8</v>
      </c>
      <c r="N75" s="33">
        <v>3</v>
      </c>
      <c r="O75" s="106">
        <f t="shared" si="25"/>
        <v>144</v>
      </c>
      <c r="P75" s="33">
        <v>91</v>
      </c>
      <c r="Q75" s="33">
        <v>40</v>
      </c>
      <c r="R75" s="33">
        <v>13</v>
      </c>
      <c r="S75" s="106">
        <f>SUM(T75:Y75)</f>
        <v>20</v>
      </c>
      <c r="T75" s="33">
        <v>0</v>
      </c>
      <c r="U75" s="33">
        <v>11</v>
      </c>
      <c r="V75" s="33">
        <v>7</v>
      </c>
      <c r="W75" s="33">
        <v>2</v>
      </c>
      <c r="X75" s="33">
        <v>0</v>
      </c>
      <c r="Y75" s="33">
        <v>0</v>
      </c>
      <c r="Z75" s="106">
        <f>SUM(AA75:AF75)</f>
        <v>8</v>
      </c>
      <c r="AA75" s="33">
        <v>0</v>
      </c>
      <c r="AB75" s="33">
        <v>6</v>
      </c>
      <c r="AC75" s="33">
        <v>0</v>
      </c>
      <c r="AD75" s="33">
        <v>0</v>
      </c>
      <c r="AE75" s="33">
        <v>2</v>
      </c>
      <c r="AF75" s="33">
        <v>0</v>
      </c>
      <c r="AG75" s="106">
        <f>SUM(AH75:AM75)</f>
        <v>3</v>
      </c>
      <c r="AH75" s="24">
        <v>0</v>
      </c>
      <c r="AI75" s="33">
        <v>2</v>
      </c>
      <c r="AJ75" s="33">
        <v>1</v>
      </c>
      <c r="AK75" s="24">
        <v>0</v>
      </c>
      <c r="AL75" s="24">
        <v>0</v>
      </c>
      <c r="AM75" s="24">
        <v>0</v>
      </c>
      <c r="AN75" s="120">
        <f>(M75+N75)/K75</f>
        <v>0.35483870967741937</v>
      </c>
      <c r="AO75" s="120">
        <f>N75/K75</f>
        <v>9.6774193548387094E-2</v>
      </c>
      <c r="AP75" s="27" t="s">
        <v>93</v>
      </c>
      <c r="AQ75" s="29" t="s">
        <v>85</v>
      </c>
      <c r="AR75" s="35" t="s">
        <v>158</v>
      </c>
      <c r="AS75" s="47" t="s">
        <v>110</v>
      </c>
      <c r="AT75" s="35" t="s">
        <v>82</v>
      </c>
      <c r="AU75" s="27" t="s">
        <v>83</v>
      </c>
      <c r="AV75" s="36">
        <v>2.5</v>
      </c>
      <c r="AW75" s="36">
        <v>0.55225064999999995</v>
      </c>
      <c r="AX75" s="37"/>
      <c r="AY75" s="37"/>
      <c r="AZ75" s="37"/>
      <c r="BA75" s="37"/>
      <c r="BB75" s="37"/>
      <c r="BC75" s="123">
        <f t="shared" si="26"/>
        <v>3.05225065</v>
      </c>
      <c r="BD75" s="36" t="s">
        <v>111</v>
      </c>
      <c r="BE75" s="49"/>
      <c r="BF75" s="49">
        <v>0.6</v>
      </c>
      <c r="BG75" s="49"/>
      <c r="BH75" s="124">
        <f t="shared" si="27"/>
        <v>3.65225065</v>
      </c>
      <c r="BI75" s="45">
        <f>BH75/K75</f>
        <v>0.1178145370967742</v>
      </c>
      <c r="BJ75" s="39" t="s">
        <v>88</v>
      </c>
      <c r="BK75" s="136">
        <v>40</v>
      </c>
      <c r="BL75" s="137">
        <v>20</v>
      </c>
      <c r="BM75" s="137">
        <v>0</v>
      </c>
      <c r="BN75" s="137">
        <v>30</v>
      </c>
      <c r="BO75" s="137">
        <v>20</v>
      </c>
      <c r="BP75" s="137">
        <v>20</v>
      </c>
      <c r="BQ75" s="138">
        <f t="shared" si="28"/>
        <v>60</v>
      </c>
      <c r="BR75" s="138">
        <f t="shared" si="29"/>
        <v>30</v>
      </c>
      <c r="BS75" s="138">
        <f t="shared" si="30"/>
        <v>40</v>
      </c>
      <c r="BT75" s="138">
        <f t="shared" si="31"/>
        <v>130</v>
      </c>
      <c r="BU75" s="27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</row>
    <row r="76" spans="1:114" ht="12.75" hidden="1" customHeight="1">
      <c r="A76" s="54" t="s">
        <v>304</v>
      </c>
      <c r="B76" s="58" t="s">
        <v>305</v>
      </c>
      <c r="C76" s="58" t="s">
        <v>301</v>
      </c>
      <c r="D76" s="47" t="s">
        <v>77</v>
      </c>
      <c r="E76" s="28" t="s">
        <v>78</v>
      </c>
      <c r="F76" s="54" t="s">
        <v>79</v>
      </c>
      <c r="G76" s="47" t="s">
        <v>80</v>
      </c>
      <c r="H76" s="47" t="s">
        <v>80</v>
      </c>
      <c r="I76" s="47" t="s">
        <v>109</v>
      </c>
      <c r="J76" s="47" t="s">
        <v>135</v>
      </c>
      <c r="K76" s="112">
        <v>0</v>
      </c>
      <c r="L76" s="33">
        <v>29</v>
      </c>
      <c r="M76" s="33">
        <v>14</v>
      </c>
      <c r="N76" s="33">
        <v>2</v>
      </c>
      <c r="O76" s="106">
        <f t="shared" si="25"/>
        <v>189</v>
      </c>
      <c r="P76" s="33">
        <v>116</v>
      </c>
      <c r="Q76" s="33">
        <v>65</v>
      </c>
      <c r="R76" s="33">
        <v>8</v>
      </c>
      <c r="S76" s="106">
        <v>0</v>
      </c>
      <c r="T76" s="33">
        <v>0</v>
      </c>
      <c r="U76" s="33">
        <v>18</v>
      </c>
      <c r="V76" s="33">
        <v>11</v>
      </c>
      <c r="W76" s="33">
        <v>0</v>
      </c>
      <c r="X76" s="33">
        <v>0</v>
      </c>
      <c r="Y76" s="33">
        <v>0</v>
      </c>
      <c r="Z76" s="106">
        <v>0</v>
      </c>
      <c r="AA76" s="33">
        <v>0</v>
      </c>
      <c r="AB76" s="33">
        <v>8</v>
      </c>
      <c r="AC76" s="33">
        <v>3</v>
      </c>
      <c r="AD76" s="33">
        <v>3</v>
      </c>
      <c r="AE76" s="33">
        <v>0</v>
      </c>
      <c r="AF76" s="33">
        <v>0</v>
      </c>
      <c r="AG76" s="106">
        <v>0</v>
      </c>
      <c r="AH76" s="33">
        <v>0</v>
      </c>
      <c r="AI76" s="33">
        <v>2</v>
      </c>
      <c r="AJ76" s="33">
        <v>0</v>
      </c>
      <c r="AK76" s="33">
        <v>0</v>
      </c>
      <c r="AL76" s="33">
        <v>0</v>
      </c>
      <c r="AM76" s="33">
        <v>0</v>
      </c>
      <c r="AN76" s="120">
        <f>(M76+N76)/BV76</f>
        <v>0.35555555555555557</v>
      </c>
      <c r="AO76" s="120">
        <f>N76/BV76</f>
        <v>4.4444444444444446E-2</v>
      </c>
      <c r="AP76" s="35" t="s">
        <v>93</v>
      </c>
      <c r="AQ76" s="35" t="s">
        <v>85</v>
      </c>
      <c r="AR76" s="47" t="s">
        <v>109</v>
      </c>
      <c r="AS76" s="47" t="s">
        <v>135</v>
      </c>
      <c r="AT76" s="47" t="s">
        <v>120</v>
      </c>
      <c r="AU76" s="35" t="s">
        <v>119</v>
      </c>
      <c r="AV76" s="36">
        <v>0</v>
      </c>
      <c r="AW76" s="70"/>
      <c r="AX76" s="70"/>
      <c r="AY76" s="36"/>
      <c r="AZ76" s="36">
        <v>1</v>
      </c>
      <c r="BA76" s="36">
        <v>3.008</v>
      </c>
      <c r="BB76" s="36"/>
      <c r="BC76" s="123">
        <f t="shared" si="26"/>
        <v>4.008</v>
      </c>
      <c r="BD76" s="36"/>
      <c r="BE76" s="49"/>
      <c r="BF76" s="49"/>
      <c r="BG76" s="49"/>
      <c r="BH76" s="124">
        <f t="shared" si="27"/>
        <v>4.008</v>
      </c>
      <c r="BI76" s="45">
        <f>BH76/BV76</f>
        <v>8.9066666666666669E-2</v>
      </c>
      <c r="BJ76" s="39" t="s">
        <v>88</v>
      </c>
      <c r="BK76" s="136">
        <v>40</v>
      </c>
      <c r="BL76" s="137">
        <v>20</v>
      </c>
      <c r="BM76" s="137">
        <v>10</v>
      </c>
      <c r="BN76" s="137">
        <v>30</v>
      </c>
      <c r="BO76" s="137">
        <v>0</v>
      </c>
      <c r="BP76" s="137">
        <v>10</v>
      </c>
      <c r="BQ76" s="138">
        <f t="shared" si="28"/>
        <v>60</v>
      </c>
      <c r="BR76" s="138">
        <f t="shared" si="29"/>
        <v>40</v>
      </c>
      <c r="BS76" s="138">
        <f t="shared" si="30"/>
        <v>10</v>
      </c>
      <c r="BT76" s="138">
        <f t="shared" si="31"/>
        <v>110</v>
      </c>
      <c r="BU76" s="27" t="s">
        <v>306</v>
      </c>
      <c r="BV76" s="202">
        <v>45</v>
      </c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</row>
    <row r="77" spans="1:114" ht="13.5" hidden="1" customHeight="1">
      <c r="A77" s="25" t="s">
        <v>307</v>
      </c>
      <c r="B77" s="29" t="s">
        <v>308</v>
      </c>
      <c r="C77" s="29" t="s">
        <v>309</v>
      </c>
      <c r="D77" s="29" t="s">
        <v>127</v>
      </c>
      <c r="E77" s="28" t="s">
        <v>78</v>
      </c>
      <c r="F77" s="25" t="s">
        <v>108</v>
      </c>
      <c r="G77" s="27" t="s">
        <v>80</v>
      </c>
      <c r="H77" s="27" t="s">
        <v>80</v>
      </c>
      <c r="I77" s="31" t="s">
        <v>109</v>
      </c>
      <c r="J77" s="28" t="s">
        <v>101</v>
      </c>
      <c r="K77" s="112">
        <v>6</v>
      </c>
      <c r="L77" s="33">
        <v>3</v>
      </c>
      <c r="M77" s="33">
        <v>3</v>
      </c>
      <c r="N77" s="33">
        <v>0</v>
      </c>
      <c r="O77" s="106">
        <f t="shared" si="25"/>
        <v>24</v>
      </c>
      <c r="P77" s="33">
        <v>12</v>
      </c>
      <c r="Q77" s="33">
        <v>12</v>
      </c>
      <c r="R77" s="33">
        <v>0</v>
      </c>
      <c r="S77" s="106">
        <f>SUM(T77:Y77)</f>
        <v>3</v>
      </c>
      <c r="T77" s="33">
        <v>0</v>
      </c>
      <c r="U77" s="33">
        <v>3</v>
      </c>
      <c r="V77" s="33">
        <v>0</v>
      </c>
      <c r="W77" s="33">
        <v>0</v>
      </c>
      <c r="X77" s="33">
        <v>0</v>
      </c>
      <c r="Y77" s="33">
        <v>0</v>
      </c>
      <c r="Z77" s="106">
        <f>SUM(AA77:AF77)</f>
        <v>3</v>
      </c>
      <c r="AA77" s="33">
        <v>0</v>
      </c>
      <c r="AB77" s="33">
        <v>3</v>
      </c>
      <c r="AC77" s="33">
        <v>0</v>
      </c>
      <c r="AD77" s="33">
        <v>0</v>
      </c>
      <c r="AE77" s="33">
        <v>0</v>
      </c>
      <c r="AF77" s="33">
        <v>0</v>
      </c>
      <c r="AG77" s="106">
        <f>SUM(AH77:AM77)</f>
        <v>0</v>
      </c>
      <c r="AH77" s="33">
        <v>0</v>
      </c>
      <c r="AI77" s="33">
        <v>0</v>
      </c>
      <c r="AJ77" s="33">
        <v>0</v>
      </c>
      <c r="AK77" s="33">
        <v>0</v>
      </c>
      <c r="AL77" s="33">
        <v>0</v>
      </c>
      <c r="AM77" s="33">
        <v>0</v>
      </c>
      <c r="AN77" s="120">
        <f>(M77+N77)/K77</f>
        <v>0.5</v>
      </c>
      <c r="AO77" s="120">
        <f>N77/K77</f>
        <v>0</v>
      </c>
      <c r="AP77" s="27" t="s">
        <v>93</v>
      </c>
      <c r="AQ77" s="29" t="s">
        <v>85</v>
      </c>
      <c r="AR77" s="35" t="s">
        <v>109</v>
      </c>
      <c r="AS77" s="27" t="s">
        <v>101</v>
      </c>
      <c r="AT77" s="35" t="s">
        <v>94</v>
      </c>
      <c r="AU77" s="27" t="s">
        <v>99</v>
      </c>
      <c r="AV77" s="36">
        <v>0</v>
      </c>
      <c r="AW77" s="37"/>
      <c r="AX77" s="37"/>
      <c r="AY77" s="37"/>
      <c r="AZ77" s="43">
        <v>0.2</v>
      </c>
      <c r="BA77" s="43">
        <v>0.38800000000000001</v>
      </c>
      <c r="BB77" s="43"/>
      <c r="BC77" s="123">
        <f t="shared" si="26"/>
        <v>0.58800000000000008</v>
      </c>
      <c r="BD77" s="36"/>
      <c r="BE77" s="49"/>
      <c r="BF77" s="49"/>
      <c r="BG77" s="49"/>
      <c r="BH77" s="124">
        <f t="shared" si="27"/>
        <v>0.58800000000000008</v>
      </c>
      <c r="BI77" s="45">
        <f>BH77/K77</f>
        <v>9.8000000000000018E-2</v>
      </c>
      <c r="BJ77" s="39" t="s">
        <v>88</v>
      </c>
      <c r="BK77" s="136">
        <v>40</v>
      </c>
      <c r="BL77" s="137">
        <v>10</v>
      </c>
      <c r="BM77" s="137">
        <v>50</v>
      </c>
      <c r="BN77" s="137">
        <v>30</v>
      </c>
      <c r="BO77" s="137">
        <v>0</v>
      </c>
      <c r="BP77" s="137">
        <v>10</v>
      </c>
      <c r="BQ77" s="138">
        <f t="shared" si="28"/>
        <v>50</v>
      </c>
      <c r="BR77" s="138">
        <f t="shared" si="29"/>
        <v>80</v>
      </c>
      <c r="BS77" s="138">
        <f t="shared" si="30"/>
        <v>10</v>
      </c>
      <c r="BT77" s="138">
        <f t="shared" si="31"/>
        <v>140</v>
      </c>
      <c r="BU77" s="27"/>
      <c r="BV77" s="8"/>
      <c r="BW77" s="8"/>
      <c r="BX77" s="8"/>
      <c r="BY77" s="71"/>
      <c r="BZ77" s="71"/>
      <c r="CA77" s="71"/>
      <c r="CB77" s="71"/>
      <c r="CC77" s="71"/>
      <c r="CD77" s="71"/>
      <c r="CE77" s="71"/>
      <c r="CF77" s="71"/>
      <c r="CG77" s="71"/>
      <c r="CH77" s="71"/>
      <c r="CI77" s="71"/>
      <c r="CJ77" s="71"/>
      <c r="CK77" s="71"/>
      <c r="CL77" s="71"/>
      <c r="CM77" s="71"/>
      <c r="CN77" s="71"/>
      <c r="CO77" s="71"/>
      <c r="CP77" s="71"/>
      <c r="CQ77" s="71"/>
      <c r="CR77" s="71"/>
      <c r="CS77" s="71"/>
      <c r="CT77" s="71"/>
      <c r="CU77" s="71"/>
      <c r="CV77" s="71"/>
      <c r="CW77" s="71"/>
      <c r="CX77" s="71"/>
      <c r="CY77" s="71"/>
      <c r="CZ77" s="71"/>
      <c r="DA77" s="71"/>
      <c r="DB77" s="71"/>
      <c r="DC77" s="71"/>
      <c r="DD77" s="71"/>
      <c r="DE77" s="71"/>
      <c r="DF77" s="71"/>
      <c r="DG77" s="71"/>
      <c r="DH77" s="71"/>
      <c r="DI77" s="71"/>
      <c r="DJ77" s="71"/>
    </row>
    <row r="78" spans="1:114" ht="12.75" hidden="1" customHeight="1">
      <c r="A78" s="25" t="s">
        <v>310</v>
      </c>
      <c r="B78" s="30" t="s">
        <v>311</v>
      </c>
      <c r="C78" s="29" t="s">
        <v>312</v>
      </c>
      <c r="D78" s="29" t="s">
        <v>313</v>
      </c>
      <c r="E78" s="28" t="s">
        <v>151</v>
      </c>
      <c r="F78" s="25" t="s">
        <v>108</v>
      </c>
      <c r="G78" s="27" t="s">
        <v>80</v>
      </c>
      <c r="H78" s="27" t="s">
        <v>80</v>
      </c>
      <c r="I78" s="31" t="s">
        <v>86</v>
      </c>
      <c r="J78" s="30" t="s">
        <v>87</v>
      </c>
      <c r="K78" s="106">
        <v>48</v>
      </c>
      <c r="L78" s="33">
        <v>31</v>
      </c>
      <c r="M78" s="33">
        <v>17</v>
      </c>
      <c r="N78" s="33">
        <v>0</v>
      </c>
      <c r="O78" s="106">
        <f t="shared" si="25"/>
        <v>210</v>
      </c>
      <c r="P78" s="33">
        <v>132</v>
      </c>
      <c r="Q78" s="33">
        <v>78</v>
      </c>
      <c r="R78" s="33">
        <v>0</v>
      </c>
      <c r="S78" s="106">
        <f>SUM(T78:Y78)</f>
        <v>31</v>
      </c>
      <c r="T78" s="33">
        <v>0</v>
      </c>
      <c r="U78" s="33">
        <v>23</v>
      </c>
      <c r="V78" s="33">
        <v>8</v>
      </c>
      <c r="W78" s="33">
        <v>0</v>
      </c>
      <c r="X78" s="33">
        <v>0</v>
      </c>
      <c r="Y78" s="33">
        <v>0</v>
      </c>
      <c r="Z78" s="106">
        <f>SUM(AA78:AF78)</f>
        <v>17</v>
      </c>
      <c r="AA78" s="33">
        <v>0</v>
      </c>
      <c r="AB78" s="33">
        <v>11</v>
      </c>
      <c r="AC78" s="33">
        <v>4</v>
      </c>
      <c r="AD78" s="33">
        <v>1</v>
      </c>
      <c r="AE78" s="33">
        <v>1</v>
      </c>
      <c r="AF78" s="33">
        <v>0</v>
      </c>
      <c r="AG78" s="106">
        <f>SUM(AH78:AM78)</f>
        <v>0</v>
      </c>
      <c r="AH78" s="33">
        <v>0</v>
      </c>
      <c r="AI78" s="33">
        <v>0</v>
      </c>
      <c r="AJ78" s="33">
        <v>0</v>
      </c>
      <c r="AK78" s="33">
        <v>0</v>
      </c>
      <c r="AL78" s="33">
        <v>0</v>
      </c>
      <c r="AM78" s="33">
        <v>0</v>
      </c>
      <c r="AN78" s="120">
        <f>(M78+N78)/K78</f>
        <v>0.35416666666666669</v>
      </c>
      <c r="AO78" s="120">
        <f>N78/K78</f>
        <v>0</v>
      </c>
      <c r="AP78" s="27" t="s">
        <v>93</v>
      </c>
      <c r="AQ78" s="27" t="s">
        <v>85</v>
      </c>
      <c r="AR78" s="35" t="s">
        <v>86</v>
      </c>
      <c r="AS78" s="30" t="s">
        <v>87</v>
      </c>
      <c r="AT78" s="35" t="s">
        <v>94</v>
      </c>
      <c r="AU78" s="30" t="s">
        <v>119</v>
      </c>
      <c r="AV78" s="36">
        <v>0</v>
      </c>
      <c r="AW78" s="36"/>
      <c r="AX78" s="36"/>
      <c r="AY78" s="36">
        <v>2.351</v>
      </c>
      <c r="AZ78" s="36">
        <v>2.351</v>
      </c>
      <c r="BA78" s="36"/>
      <c r="BB78" s="36"/>
      <c r="BC78" s="123">
        <f t="shared" si="26"/>
        <v>4.702</v>
      </c>
      <c r="BD78" s="36"/>
      <c r="BE78" s="49"/>
      <c r="BF78" s="49"/>
      <c r="BG78" s="49"/>
      <c r="BH78" s="124">
        <f t="shared" si="27"/>
        <v>4.702</v>
      </c>
      <c r="BI78" s="45">
        <f>BH78/K78</f>
        <v>9.7958333333333328E-2</v>
      </c>
      <c r="BJ78" s="39" t="s">
        <v>102</v>
      </c>
      <c r="BK78" s="136">
        <v>50</v>
      </c>
      <c r="BL78" s="137">
        <v>45</v>
      </c>
      <c r="BM78" s="137">
        <v>0</v>
      </c>
      <c r="BN78" s="137">
        <v>70</v>
      </c>
      <c r="BO78" s="137">
        <v>0</v>
      </c>
      <c r="BP78" s="137">
        <v>10</v>
      </c>
      <c r="BQ78" s="138">
        <f t="shared" si="28"/>
        <v>95</v>
      </c>
      <c r="BR78" s="138">
        <f t="shared" si="29"/>
        <v>70</v>
      </c>
      <c r="BS78" s="138">
        <f t="shared" si="30"/>
        <v>10</v>
      </c>
      <c r="BT78" s="138">
        <f t="shared" si="31"/>
        <v>175</v>
      </c>
      <c r="BU78" s="55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</row>
    <row r="79" spans="1:114" ht="15.75" hidden="1" customHeight="1">
      <c r="A79" s="26" t="s">
        <v>314</v>
      </c>
      <c r="B79" s="30" t="s">
        <v>315</v>
      </c>
      <c r="C79" s="30" t="s">
        <v>312</v>
      </c>
      <c r="D79" s="29" t="s">
        <v>313</v>
      </c>
      <c r="E79" s="28" t="s">
        <v>151</v>
      </c>
      <c r="F79" s="24" t="s">
        <v>79</v>
      </c>
      <c r="G79" s="27" t="s">
        <v>91</v>
      </c>
      <c r="H79" s="27" t="s">
        <v>92</v>
      </c>
      <c r="I79" s="51" t="s">
        <v>82</v>
      </c>
      <c r="J79" s="48" t="s">
        <v>121</v>
      </c>
      <c r="K79" s="107">
        <v>14</v>
      </c>
      <c r="L79" s="24">
        <v>10</v>
      </c>
      <c r="M79" s="24">
        <v>3</v>
      </c>
      <c r="N79" s="24">
        <v>1</v>
      </c>
      <c r="O79" s="106">
        <f t="shared" si="25"/>
        <v>64</v>
      </c>
      <c r="P79" s="24">
        <v>48</v>
      </c>
      <c r="Q79" s="24">
        <v>12</v>
      </c>
      <c r="R79" s="24">
        <v>4</v>
      </c>
      <c r="S79" s="106">
        <f>SUM(T79:Y79)</f>
        <v>10</v>
      </c>
      <c r="T79" s="24">
        <v>0</v>
      </c>
      <c r="U79" s="24">
        <v>4</v>
      </c>
      <c r="V79" s="24">
        <v>4</v>
      </c>
      <c r="W79" s="24">
        <v>2</v>
      </c>
      <c r="X79" s="24">
        <v>0</v>
      </c>
      <c r="Y79" s="24">
        <v>0</v>
      </c>
      <c r="Z79" s="106">
        <f>SUM(AA79:AF79)</f>
        <v>3</v>
      </c>
      <c r="AA79" s="24">
        <v>0</v>
      </c>
      <c r="AB79" s="24">
        <v>2</v>
      </c>
      <c r="AC79" s="24">
        <v>0</v>
      </c>
      <c r="AD79" s="24">
        <v>0</v>
      </c>
      <c r="AE79" s="24">
        <v>1</v>
      </c>
      <c r="AF79" s="24">
        <v>0</v>
      </c>
      <c r="AG79" s="106">
        <f>SUM(AH79:AM79)</f>
        <v>1</v>
      </c>
      <c r="AH79" s="24">
        <v>0</v>
      </c>
      <c r="AI79" s="24">
        <v>1</v>
      </c>
      <c r="AJ79" s="24">
        <v>0</v>
      </c>
      <c r="AK79" s="24">
        <v>0</v>
      </c>
      <c r="AL79" s="24">
        <v>0</v>
      </c>
      <c r="AM79" s="24">
        <v>0</v>
      </c>
      <c r="AN79" s="120">
        <f>(M79+N79)/K79</f>
        <v>0.2857142857142857</v>
      </c>
      <c r="AO79" s="120">
        <f>N79/K79</f>
        <v>7.1428571428571425E-2</v>
      </c>
      <c r="AP79" s="27" t="s">
        <v>93</v>
      </c>
      <c r="AQ79" s="27" t="s">
        <v>85</v>
      </c>
      <c r="AR79" s="27" t="s">
        <v>82</v>
      </c>
      <c r="AS79" s="30" t="s">
        <v>121</v>
      </c>
      <c r="AT79" s="27" t="s">
        <v>86</v>
      </c>
      <c r="AU79" s="28" t="s">
        <v>140</v>
      </c>
      <c r="AV79" s="36">
        <v>0</v>
      </c>
      <c r="AW79" s="43"/>
      <c r="AX79" s="43"/>
      <c r="AY79" s="43">
        <v>1.460942</v>
      </c>
      <c r="AZ79" s="43"/>
      <c r="BA79" s="43"/>
      <c r="BB79" s="43"/>
      <c r="BC79" s="123">
        <f t="shared" si="26"/>
        <v>1.460942</v>
      </c>
      <c r="BD79" s="36"/>
      <c r="BE79" s="44"/>
      <c r="BF79" s="44"/>
      <c r="BG79" s="44"/>
      <c r="BH79" s="124">
        <f t="shared" si="27"/>
        <v>1.460942</v>
      </c>
      <c r="BI79" s="45">
        <f>BH79/K79</f>
        <v>0.104353</v>
      </c>
      <c r="BJ79" s="39" t="s">
        <v>102</v>
      </c>
      <c r="BK79" s="136">
        <v>50</v>
      </c>
      <c r="BL79" s="137">
        <v>45</v>
      </c>
      <c r="BM79" s="137">
        <v>40</v>
      </c>
      <c r="BN79" s="137">
        <v>30</v>
      </c>
      <c r="BO79" s="137">
        <v>0</v>
      </c>
      <c r="BP79" s="137">
        <v>20</v>
      </c>
      <c r="BQ79" s="138">
        <f t="shared" si="28"/>
        <v>95</v>
      </c>
      <c r="BR79" s="138">
        <f t="shared" si="29"/>
        <v>70</v>
      </c>
      <c r="BS79" s="138">
        <f t="shared" si="30"/>
        <v>20</v>
      </c>
      <c r="BT79" s="138">
        <f t="shared" si="31"/>
        <v>185</v>
      </c>
      <c r="BU79" s="27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</row>
    <row r="80" spans="1:114" ht="18" hidden="1" customHeight="1">
      <c r="A80" s="24" t="s">
        <v>316</v>
      </c>
      <c r="B80" s="30" t="s">
        <v>317</v>
      </c>
      <c r="C80" s="30" t="s">
        <v>318</v>
      </c>
      <c r="D80" s="29" t="s">
        <v>133</v>
      </c>
      <c r="E80" s="28" t="s">
        <v>78</v>
      </c>
      <c r="F80" s="24" t="s">
        <v>79</v>
      </c>
      <c r="G80" s="27" t="s">
        <v>91</v>
      </c>
      <c r="H80" s="27" t="s">
        <v>92</v>
      </c>
      <c r="I80" s="27" t="s">
        <v>86</v>
      </c>
      <c r="J80" s="30" t="s">
        <v>121</v>
      </c>
      <c r="K80" s="107">
        <v>40</v>
      </c>
      <c r="L80" s="24">
        <v>27</v>
      </c>
      <c r="M80" s="24">
        <v>9</v>
      </c>
      <c r="N80" s="24">
        <v>4</v>
      </c>
      <c r="O80" s="107">
        <f t="shared" si="25"/>
        <v>177</v>
      </c>
      <c r="P80" s="24">
        <v>123</v>
      </c>
      <c r="Q80" s="24">
        <v>37</v>
      </c>
      <c r="R80" s="24">
        <v>17</v>
      </c>
      <c r="S80" s="107">
        <f>SUM(T80:Y80)</f>
        <v>27</v>
      </c>
      <c r="T80" s="24">
        <v>0</v>
      </c>
      <c r="U80" s="24">
        <v>12</v>
      </c>
      <c r="V80" s="24">
        <v>9</v>
      </c>
      <c r="W80" s="24">
        <v>6</v>
      </c>
      <c r="X80" s="24">
        <v>0</v>
      </c>
      <c r="Y80" s="24">
        <v>0</v>
      </c>
      <c r="Z80" s="107">
        <f>SUM(AA80:AF80)</f>
        <v>9</v>
      </c>
      <c r="AA80" s="24">
        <v>0</v>
      </c>
      <c r="AB80" s="24">
        <v>6</v>
      </c>
      <c r="AC80" s="24">
        <v>1</v>
      </c>
      <c r="AD80" s="24">
        <v>0</v>
      </c>
      <c r="AE80" s="24">
        <v>2</v>
      </c>
      <c r="AF80" s="24">
        <v>0</v>
      </c>
      <c r="AG80" s="107">
        <f>SUM(AH80:AM80)</f>
        <v>4</v>
      </c>
      <c r="AH80" s="24">
        <v>0</v>
      </c>
      <c r="AI80" s="24">
        <v>3</v>
      </c>
      <c r="AJ80" s="24">
        <v>1</v>
      </c>
      <c r="AK80" s="24">
        <v>0</v>
      </c>
      <c r="AL80" s="24">
        <v>0</v>
      </c>
      <c r="AM80" s="24">
        <v>0</v>
      </c>
      <c r="AN80" s="120">
        <f>(Z80+AG80)/K80</f>
        <v>0.32500000000000001</v>
      </c>
      <c r="AO80" s="120">
        <f>N80/K80</f>
        <v>0.1</v>
      </c>
      <c r="AP80" s="27" t="s">
        <v>93</v>
      </c>
      <c r="AQ80" s="27" t="s">
        <v>85</v>
      </c>
      <c r="AR80" s="27" t="s">
        <v>86</v>
      </c>
      <c r="AS80" s="30" t="s">
        <v>121</v>
      </c>
      <c r="AT80" s="27" t="s">
        <v>94</v>
      </c>
      <c r="AU80" s="28" t="s">
        <v>135</v>
      </c>
      <c r="AV80" s="36">
        <v>0</v>
      </c>
      <c r="AW80" s="43"/>
      <c r="AX80" s="43"/>
      <c r="AY80" s="43">
        <v>2</v>
      </c>
      <c r="AZ80" s="43">
        <v>2.1741199999999998</v>
      </c>
      <c r="BA80" s="43"/>
      <c r="BB80" s="43"/>
      <c r="BC80" s="123">
        <f t="shared" si="26"/>
        <v>4.1741200000000003</v>
      </c>
      <c r="BD80" s="36" t="s">
        <v>111</v>
      </c>
      <c r="BE80" s="44"/>
      <c r="BF80" s="44"/>
      <c r="BG80" s="44"/>
      <c r="BH80" s="124">
        <f t="shared" si="27"/>
        <v>4.1741200000000003</v>
      </c>
      <c r="BI80" s="45">
        <f>BH80/K80</f>
        <v>0.104353</v>
      </c>
      <c r="BJ80" s="39" t="s">
        <v>88</v>
      </c>
      <c r="BK80" s="136">
        <v>40</v>
      </c>
      <c r="BL80" s="137">
        <v>40</v>
      </c>
      <c r="BM80" s="137">
        <v>10</v>
      </c>
      <c r="BN80" s="137">
        <v>10</v>
      </c>
      <c r="BO80" s="137">
        <v>20</v>
      </c>
      <c r="BP80" s="137">
        <v>20</v>
      </c>
      <c r="BQ80" s="138">
        <f t="shared" si="28"/>
        <v>80</v>
      </c>
      <c r="BR80" s="138">
        <f t="shared" si="29"/>
        <v>20</v>
      </c>
      <c r="BS80" s="138">
        <f t="shared" si="30"/>
        <v>40</v>
      </c>
      <c r="BT80" s="138">
        <f t="shared" si="31"/>
        <v>140</v>
      </c>
      <c r="BU80" s="27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</row>
    <row r="81" spans="1:114" ht="13.5" hidden="1" customHeight="1">
      <c r="A81" s="25" t="s">
        <v>319</v>
      </c>
      <c r="B81" s="30" t="s">
        <v>320</v>
      </c>
      <c r="C81" s="29" t="s">
        <v>318</v>
      </c>
      <c r="D81" s="29" t="s">
        <v>133</v>
      </c>
      <c r="E81" s="28" t="s">
        <v>78</v>
      </c>
      <c r="F81" s="25" t="s">
        <v>79</v>
      </c>
      <c r="G81" s="27" t="s">
        <v>92</v>
      </c>
      <c r="H81" s="27" t="s">
        <v>92</v>
      </c>
      <c r="I81" s="27" t="s">
        <v>109</v>
      </c>
      <c r="J81" s="27" t="s">
        <v>135</v>
      </c>
      <c r="K81" s="107">
        <v>0</v>
      </c>
      <c r="L81" s="33">
        <v>26</v>
      </c>
      <c r="M81" s="33">
        <v>10</v>
      </c>
      <c r="N81" s="33">
        <v>4</v>
      </c>
      <c r="O81" s="107">
        <f t="shared" si="25"/>
        <v>178</v>
      </c>
      <c r="P81" s="33">
        <v>112</v>
      </c>
      <c r="Q81" s="33">
        <v>49</v>
      </c>
      <c r="R81" s="33">
        <v>17</v>
      </c>
      <c r="S81" s="107">
        <v>0</v>
      </c>
      <c r="T81" s="33">
        <v>0</v>
      </c>
      <c r="U81" s="33">
        <v>12</v>
      </c>
      <c r="V81" s="33">
        <v>8</v>
      </c>
      <c r="W81" s="33">
        <v>6</v>
      </c>
      <c r="X81" s="33">
        <v>0</v>
      </c>
      <c r="Y81" s="33">
        <v>0</v>
      </c>
      <c r="Z81" s="107">
        <v>0</v>
      </c>
      <c r="AA81" s="33">
        <v>0</v>
      </c>
      <c r="AB81" s="33">
        <v>7</v>
      </c>
      <c r="AC81" s="33">
        <v>1</v>
      </c>
      <c r="AD81" s="33">
        <v>0</v>
      </c>
      <c r="AE81" s="33">
        <v>2</v>
      </c>
      <c r="AF81" s="33">
        <v>0</v>
      </c>
      <c r="AG81" s="107">
        <v>0</v>
      </c>
      <c r="AH81" s="33">
        <v>0</v>
      </c>
      <c r="AI81" s="33">
        <v>3</v>
      </c>
      <c r="AJ81" s="33">
        <v>1</v>
      </c>
      <c r="AK81" s="33">
        <v>0</v>
      </c>
      <c r="AL81" s="33">
        <v>0</v>
      </c>
      <c r="AM81" s="33">
        <v>0</v>
      </c>
      <c r="AN81" s="120">
        <f>(M81+N81)/BV81</f>
        <v>0.35</v>
      </c>
      <c r="AO81" s="120">
        <f>N81/BV81</f>
        <v>0.1</v>
      </c>
      <c r="AP81" s="27" t="s">
        <v>93</v>
      </c>
      <c r="AQ81" s="27" t="s">
        <v>85</v>
      </c>
      <c r="AR81" s="27" t="s">
        <v>109</v>
      </c>
      <c r="AS81" s="27" t="s">
        <v>135</v>
      </c>
      <c r="AT81" s="27" t="s">
        <v>120</v>
      </c>
      <c r="AU81" s="27" t="s">
        <v>135</v>
      </c>
      <c r="AV81" s="36">
        <v>0</v>
      </c>
      <c r="AW81" s="43"/>
      <c r="AX81" s="43"/>
      <c r="AY81" s="43"/>
      <c r="AZ81" s="43">
        <v>1</v>
      </c>
      <c r="BA81" s="36">
        <v>3.1741199999999998</v>
      </c>
      <c r="BB81" s="36"/>
      <c r="BC81" s="123">
        <f t="shared" si="26"/>
        <v>4.1741200000000003</v>
      </c>
      <c r="BD81" s="36" t="s">
        <v>111</v>
      </c>
      <c r="BE81" s="44"/>
      <c r="BF81" s="44"/>
      <c r="BG81" s="44"/>
      <c r="BH81" s="124">
        <f t="shared" si="27"/>
        <v>4.1741200000000003</v>
      </c>
      <c r="BI81" s="45">
        <f>BH81/BV81</f>
        <v>0.104353</v>
      </c>
      <c r="BJ81" s="39" t="s">
        <v>88</v>
      </c>
      <c r="BK81" s="136">
        <v>40</v>
      </c>
      <c r="BL81" s="137">
        <v>40</v>
      </c>
      <c r="BM81" s="137">
        <v>10</v>
      </c>
      <c r="BN81" s="137">
        <v>10</v>
      </c>
      <c r="BO81" s="137">
        <v>20</v>
      </c>
      <c r="BP81" s="137">
        <v>20</v>
      </c>
      <c r="BQ81" s="138">
        <f t="shared" si="28"/>
        <v>80</v>
      </c>
      <c r="BR81" s="138">
        <f t="shared" si="29"/>
        <v>20</v>
      </c>
      <c r="BS81" s="138">
        <f t="shared" si="30"/>
        <v>40</v>
      </c>
      <c r="BT81" s="138">
        <f t="shared" si="31"/>
        <v>140</v>
      </c>
      <c r="BU81" s="27" t="s">
        <v>129</v>
      </c>
      <c r="BV81" s="202">
        <v>40</v>
      </c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</row>
    <row r="82" spans="1:114" ht="13.5" hidden="1" customHeight="1">
      <c r="A82" s="24" t="s">
        <v>321</v>
      </c>
      <c r="B82" s="150" t="s">
        <v>322</v>
      </c>
      <c r="C82" s="151" t="s">
        <v>323</v>
      </c>
      <c r="D82" s="29" t="s">
        <v>155</v>
      </c>
      <c r="E82" s="28" t="s">
        <v>151</v>
      </c>
      <c r="F82" s="152" t="s">
        <v>108</v>
      </c>
      <c r="G82" s="153" t="s">
        <v>91</v>
      </c>
      <c r="H82" s="27" t="s">
        <v>92</v>
      </c>
      <c r="I82" s="56" t="s">
        <v>158</v>
      </c>
      <c r="J82" s="28" t="s">
        <v>87</v>
      </c>
      <c r="K82" s="107">
        <v>25</v>
      </c>
      <c r="L82" s="33">
        <v>23</v>
      </c>
      <c r="M82" s="33">
        <v>0</v>
      </c>
      <c r="N82" s="33">
        <v>2</v>
      </c>
      <c r="O82" s="107">
        <f t="shared" si="25"/>
        <v>98</v>
      </c>
      <c r="P82" s="33">
        <v>92</v>
      </c>
      <c r="Q82" s="33">
        <v>0</v>
      </c>
      <c r="R82" s="33">
        <v>6</v>
      </c>
      <c r="S82" s="107">
        <f>SUM(T82:Y82)</f>
        <v>23</v>
      </c>
      <c r="T82" s="33">
        <v>0</v>
      </c>
      <c r="U82" s="33">
        <v>23</v>
      </c>
      <c r="V82" s="33">
        <v>0</v>
      </c>
      <c r="W82" s="33">
        <v>0</v>
      </c>
      <c r="X82" s="33">
        <v>0</v>
      </c>
      <c r="Y82" s="33">
        <v>0</v>
      </c>
      <c r="Z82" s="107">
        <f>SUM(AA82:AF82)</f>
        <v>0</v>
      </c>
      <c r="AA82" s="33">
        <v>0</v>
      </c>
      <c r="AB82" s="33">
        <v>0</v>
      </c>
      <c r="AC82" s="33">
        <v>0</v>
      </c>
      <c r="AD82" s="33">
        <v>0</v>
      </c>
      <c r="AE82" s="33">
        <v>0</v>
      </c>
      <c r="AF82" s="33">
        <v>0</v>
      </c>
      <c r="AG82" s="107">
        <f>SUM(AH82:AM82)</f>
        <v>2</v>
      </c>
      <c r="AH82" s="33">
        <v>0</v>
      </c>
      <c r="AI82" s="33">
        <v>2</v>
      </c>
      <c r="AJ82" s="33">
        <v>0</v>
      </c>
      <c r="AK82" s="33">
        <v>0</v>
      </c>
      <c r="AL82" s="33">
        <v>0</v>
      </c>
      <c r="AM82" s="33">
        <v>0</v>
      </c>
      <c r="AN82" s="120">
        <f>(Z82+AG82)/K82</f>
        <v>0.08</v>
      </c>
      <c r="AO82" s="120">
        <f>N82/K82</f>
        <v>0.08</v>
      </c>
      <c r="AP82" s="27" t="s">
        <v>93</v>
      </c>
      <c r="AQ82" s="27" t="s">
        <v>85</v>
      </c>
      <c r="AR82" s="27" t="s">
        <v>158</v>
      </c>
      <c r="AS82" s="27" t="s">
        <v>87</v>
      </c>
      <c r="AT82" s="27" t="s">
        <v>100</v>
      </c>
      <c r="AU82" s="27" t="s">
        <v>140</v>
      </c>
      <c r="AV82" s="36">
        <v>2.8234585000000001</v>
      </c>
      <c r="AW82" s="43"/>
      <c r="AX82" s="43"/>
      <c r="AY82" s="43"/>
      <c r="AZ82" s="36"/>
      <c r="BA82" s="36"/>
      <c r="BB82" s="36"/>
      <c r="BC82" s="123">
        <f t="shared" si="26"/>
        <v>2.8234585000000001</v>
      </c>
      <c r="BD82" s="36" t="s">
        <v>111</v>
      </c>
      <c r="BE82" s="44"/>
      <c r="BF82" s="44"/>
      <c r="BG82" s="44"/>
      <c r="BH82" s="124">
        <f t="shared" si="27"/>
        <v>2.8234585000000001</v>
      </c>
      <c r="BI82" s="59">
        <f>BH82/K82</f>
        <v>0.11293834</v>
      </c>
      <c r="BJ82" s="39" t="s">
        <v>102</v>
      </c>
      <c r="BK82" s="136">
        <v>50</v>
      </c>
      <c r="BL82" s="137">
        <v>50</v>
      </c>
      <c r="BM82" s="137">
        <v>10</v>
      </c>
      <c r="BN82" s="137">
        <v>70</v>
      </c>
      <c r="BO82" s="137">
        <v>20</v>
      </c>
      <c r="BP82" s="137">
        <v>20</v>
      </c>
      <c r="BQ82" s="138">
        <f t="shared" si="28"/>
        <v>100</v>
      </c>
      <c r="BR82" s="138">
        <f t="shared" si="29"/>
        <v>80</v>
      </c>
      <c r="BS82" s="138">
        <f t="shared" si="30"/>
        <v>40</v>
      </c>
      <c r="BT82" s="138">
        <f t="shared" si="31"/>
        <v>220</v>
      </c>
      <c r="BU82" s="27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</row>
    <row r="83" spans="1:114" ht="12.75" hidden="1" customHeight="1">
      <c r="A83" s="24" t="s">
        <v>324</v>
      </c>
      <c r="B83" s="50" t="s">
        <v>325</v>
      </c>
      <c r="C83" s="29" t="s">
        <v>155</v>
      </c>
      <c r="D83" s="29" t="s">
        <v>155</v>
      </c>
      <c r="E83" s="28" t="s">
        <v>151</v>
      </c>
      <c r="F83" s="24" t="s">
        <v>108</v>
      </c>
      <c r="G83" s="27" t="s">
        <v>91</v>
      </c>
      <c r="H83" s="27" t="s">
        <v>92</v>
      </c>
      <c r="I83" s="56" t="s">
        <v>214</v>
      </c>
      <c r="J83" s="27" t="s">
        <v>87</v>
      </c>
      <c r="K83" s="106">
        <v>10</v>
      </c>
      <c r="L83" s="33">
        <v>4</v>
      </c>
      <c r="M83" s="33">
        <v>4</v>
      </c>
      <c r="N83" s="33">
        <v>2</v>
      </c>
      <c r="O83" s="106">
        <f t="shared" si="25"/>
        <v>65</v>
      </c>
      <c r="P83" s="33">
        <v>24</v>
      </c>
      <c r="Q83" s="33">
        <v>32</v>
      </c>
      <c r="R83" s="33">
        <v>9</v>
      </c>
      <c r="S83" s="106">
        <f>SUM(T83:Y83)</f>
        <v>4</v>
      </c>
      <c r="T83" s="33">
        <v>0</v>
      </c>
      <c r="U83" s="33">
        <v>0</v>
      </c>
      <c r="V83" s="33">
        <v>0</v>
      </c>
      <c r="W83" s="33">
        <v>4</v>
      </c>
      <c r="X83" s="33">
        <v>0</v>
      </c>
      <c r="Y83" s="33">
        <v>0</v>
      </c>
      <c r="Z83" s="106">
        <f>SUM(AA83:AF83)</f>
        <v>4</v>
      </c>
      <c r="AA83" s="33">
        <v>0</v>
      </c>
      <c r="AB83" s="33">
        <v>0</v>
      </c>
      <c r="AC83" s="33">
        <v>0</v>
      </c>
      <c r="AD83" s="33">
        <v>0</v>
      </c>
      <c r="AE83" s="33">
        <v>4</v>
      </c>
      <c r="AF83" s="33">
        <v>0</v>
      </c>
      <c r="AG83" s="106">
        <f>SUM(AH83:AM83)</f>
        <v>2</v>
      </c>
      <c r="AH83" s="33">
        <v>0</v>
      </c>
      <c r="AI83" s="33">
        <v>1</v>
      </c>
      <c r="AJ83" s="33">
        <v>1</v>
      </c>
      <c r="AK83" s="33">
        <v>0</v>
      </c>
      <c r="AL83" s="33">
        <v>0</v>
      </c>
      <c r="AM83" s="33">
        <v>0</v>
      </c>
      <c r="AN83" s="120">
        <f>(Z83+AG83)/K83</f>
        <v>0.6</v>
      </c>
      <c r="AO83" s="120">
        <f>N83/K83</f>
        <v>0.2</v>
      </c>
      <c r="AP83" s="27" t="s">
        <v>93</v>
      </c>
      <c r="AQ83" s="27" t="s">
        <v>262</v>
      </c>
      <c r="AR83" s="35" t="s">
        <v>210</v>
      </c>
      <c r="AS83" s="35" t="s">
        <v>135</v>
      </c>
      <c r="AT83" s="35" t="s">
        <v>100</v>
      </c>
      <c r="AU83" s="35" t="s">
        <v>83</v>
      </c>
      <c r="AV83" s="36">
        <v>0.983317</v>
      </c>
      <c r="AW83" s="37"/>
      <c r="AX83" s="37"/>
      <c r="AY83" s="37"/>
      <c r="AZ83" s="37"/>
      <c r="BA83" s="37"/>
      <c r="BB83" s="37"/>
      <c r="BC83" s="123">
        <f t="shared" si="26"/>
        <v>0.983317</v>
      </c>
      <c r="BD83" s="36" t="s">
        <v>111</v>
      </c>
      <c r="BE83" s="44"/>
      <c r="BF83" s="44"/>
      <c r="BG83" s="44">
        <v>2.7933329999999999E-2</v>
      </c>
      <c r="BH83" s="124">
        <f t="shared" si="27"/>
        <v>1.01125033</v>
      </c>
      <c r="BI83" s="45">
        <f>BH83/K83</f>
        <v>0.101125033</v>
      </c>
      <c r="BJ83" s="39" t="s">
        <v>102</v>
      </c>
      <c r="BK83" s="136">
        <v>50</v>
      </c>
      <c r="BL83" s="137">
        <v>50</v>
      </c>
      <c r="BM83" s="137">
        <v>80</v>
      </c>
      <c r="BN83" s="137">
        <v>70</v>
      </c>
      <c r="BO83" s="137">
        <v>20</v>
      </c>
      <c r="BP83" s="137">
        <v>20</v>
      </c>
      <c r="BQ83" s="138">
        <f t="shared" si="28"/>
        <v>100</v>
      </c>
      <c r="BR83" s="138">
        <f t="shared" si="29"/>
        <v>150</v>
      </c>
      <c r="BS83" s="138">
        <f t="shared" si="30"/>
        <v>40</v>
      </c>
      <c r="BT83" s="138">
        <f t="shared" si="31"/>
        <v>290</v>
      </c>
      <c r="BU83" s="55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</row>
    <row r="84" spans="1:114" ht="12.75" hidden="1" customHeight="1">
      <c r="A84" s="54" t="s">
        <v>326</v>
      </c>
      <c r="B84" s="27" t="s">
        <v>327</v>
      </c>
      <c r="C84" s="28" t="s">
        <v>155</v>
      </c>
      <c r="D84" s="29" t="s">
        <v>155</v>
      </c>
      <c r="E84" s="28" t="s">
        <v>151</v>
      </c>
      <c r="F84" s="54" t="s">
        <v>108</v>
      </c>
      <c r="G84" s="27" t="s">
        <v>80</v>
      </c>
      <c r="H84" s="27" t="s">
        <v>81</v>
      </c>
      <c r="I84" s="31" t="s">
        <v>109</v>
      </c>
      <c r="J84" s="47" t="s">
        <v>110</v>
      </c>
      <c r="K84" s="112">
        <v>0</v>
      </c>
      <c r="L84" s="33">
        <v>20</v>
      </c>
      <c r="M84" s="33">
        <v>3</v>
      </c>
      <c r="N84" s="33">
        <v>1</v>
      </c>
      <c r="O84" s="107">
        <f t="shared" si="25"/>
        <v>95</v>
      </c>
      <c r="P84" s="33">
        <v>80</v>
      </c>
      <c r="Q84" s="33">
        <v>3</v>
      </c>
      <c r="R84" s="33">
        <v>12</v>
      </c>
      <c r="S84" s="107">
        <v>0</v>
      </c>
      <c r="T84" s="33">
        <v>0</v>
      </c>
      <c r="U84" s="33">
        <v>20</v>
      </c>
      <c r="V84" s="33">
        <v>0</v>
      </c>
      <c r="W84" s="33">
        <v>0</v>
      </c>
      <c r="X84" s="33">
        <v>0</v>
      </c>
      <c r="Y84" s="33">
        <v>0</v>
      </c>
      <c r="Z84" s="107">
        <v>0</v>
      </c>
      <c r="AA84" s="33">
        <v>0</v>
      </c>
      <c r="AB84" s="33">
        <v>3</v>
      </c>
      <c r="AC84" s="33">
        <v>0</v>
      </c>
      <c r="AD84" s="33">
        <v>0</v>
      </c>
      <c r="AE84" s="33">
        <v>0</v>
      </c>
      <c r="AF84" s="33">
        <v>0</v>
      </c>
      <c r="AG84" s="107">
        <v>0</v>
      </c>
      <c r="AH84" s="33">
        <v>0</v>
      </c>
      <c r="AI84" s="33">
        <v>1</v>
      </c>
      <c r="AJ84" s="33">
        <v>0</v>
      </c>
      <c r="AK84" s="33">
        <v>0</v>
      </c>
      <c r="AL84" s="33">
        <v>0</v>
      </c>
      <c r="AM84" s="33">
        <v>0</v>
      </c>
      <c r="AN84" s="120">
        <f>(M84+N84)/BV84</f>
        <v>0.16666666666666666</v>
      </c>
      <c r="AO84" s="120">
        <f>N84/BV84</f>
        <v>4.1666666666666664E-2</v>
      </c>
      <c r="AP84" s="27" t="s">
        <v>84</v>
      </c>
      <c r="AQ84" s="27" t="s">
        <v>85</v>
      </c>
      <c r="AR84" s="35" t="s">
        <v>109</v>
      </c>
      <c r="AS84" s="47" t="s">
        <v>110</v>
      </c>
      <c r="AT84" s="35" t="s">
        <v>120</v>
      </c>
      <c r="AU84" s="47" t="s">
        <v>87</v>
      </c>
      <c r="AV84" s="36">
        <v>0</v>
      </c>
      <c r="AW84" s="36"/>
      <c r="AX84" s="36"/>
      <c r="AY84" s="36"/>
      <c r="AZ84" s="36">
        <v>1.105</v>
      </c>
      <c r="BA84" s="36">
        <v>0.83899999999999997</v>
      </c>
      <c r="BB84" s="37"/>
      <c r="BC84" s="123">
        <f t="shared" si="26"/>
        <v>1.944</v>
      </c>
      <c r="BD84" s="24"/>
      <c r="BE84" s="24"/>
      <c r="BF84" s="24"/>
      <c r="BG84" s="24"/>
      <c r="BH84" s="124">
        <f t="shared" si="27"/>
        <v>1.944</v>
      </c>
      <c r="BI84" s="45">
        <f>BH84/BV84</f>
        <v>8.1000000000000003E-2</v>
      </c>
      <c r="BJ84" s="39" t="s">
        <v>88</v>
      </c>
      <c r="BK84" s="136">
        <v>50</v>
      </c>
      <c r="BL84" s="137">
        <v>50</v>
      </c>
      <c r="BM84" s="137">
        <v>0</v>
      </c>
      <c r="BN84" s="137">
        <v>30</v>
      </c>
      <c r="BO84" s="137">
        <v>20</v>
      </c>
      <c r="BP84" s="137">
        <v>10</v>
      </c>
      <c r="BQ84" s="138">
        <f t="shared" si="28"/>
        <v>100</v>
      </c>
      <c r="BR84" s="138">
        <f t="shared" si="29"/>
        <v>30</v>
      </c>
      <c r="BS84" s="138">
        <f t="shared" si="30"/>
        <v>30</v>
      </c>
      <c r="BT84" s="138">
        <f t="shared" si="31"/>
        <v>160</v>
      </c>
      <c r="BU84" s="27" t="s">
        <v>328</v>
      </c>
      <c r="BV84" s="202">
        <v>24</v>
      </c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</row>
    <row r="85" spans="1:114" ht="12.75" hidden="1" customHeight="1">
      <c r="A85" s="25" t="s">
        <v>329</v>
      </c>
      <c r="B85" s="29" t="s">
        <v>330</v>
      </c>
      <c r="C85" s="29" t="s">
        <v>155</v>
      </c>
      <c r="D85" s="29" t="s">
        <v>155</v>
      </c>
      <c r="E85" s="28" t="s">
        <v>151</v>
      </c>
      <c r="F85" s="25" t="s">
        <v>79</v>
      </c>
      <c r="G85" s="27" t="s">
        <v>91</v>
      </c>
      <c r="H85" s="27" t="s">
        <v>92</v>
      </c>
      <c r="I85" s="56" t="s">
        <v>94</v>
      </c>
      <c r="J85" s="27" t="s">
        <v>134</v>
      </c>
      <c r="K85" s="107">
        <v>0</v>
      </c>
      <c r="L85" s="33">
        <v>35</v>
      </c>
      <c r="M85" s="33">
        <v>13</v>
      </c>
      <c r="N85" s="33">
        <v>2</v>
      </c>
      <c r="O85" s="106">
        <f t="shared" si="25"/>
        <v>227</v>
      </c>
      <c r="P85" s="33">
        <v>165</v>
      </c>
      <c r="Q85" s="33">
        <v>52</v>
      </c>
      <c r="R85" s="33">
        <v>10</v>
      </c>
      <c r="S85" s="106">
        <v>0</v>
      </c>
      <c r="T85" s="33">
        <v>0</v>
      </c>
      <c r="U85" s="33">
        <v>16</v>
      </c>
      <c r="V85" s="33">
        <v>16</v>
      </c>
      <c r="W85" s="33">
        <v>3</v>
      </c>
      <c r="X85" s="33">
        <v>0</v>
      </c>
      <c r="Y85" s="33">
        <v>0</v>
      </c>
      <c r="Z85" s="106">
        <v>0</v>
      </c>
      <c r="AA85" s="33">
        <v>0</v>
      </c>
      <c r="AB85" s="33">
        <v>12</v>
      </c>
      <c r="AC85" s="33">
        <v>0</v>
      </c>
      <c r="AD85" s="33">
        <v>0</v>
      </c>
      <c r="AE85" s="33">
        <v>1</v>
      </c>
      <c r="AF85" s="33">
        <v>0</v>
      </c>
      <c r="AG85" s="106">
        <v>0</v>
      </c>
      <c r="AH85" s="33">
        <v>0</v>
      </c>
      <c r="AI85" s="33">
        <v>2</v>
      </c>
      <c r="AJ85" s="33">
        <v>0</v>
      </c>
      <c r="AK85" s="33">
        <v>0</v>
      </c>
      <c r="AL85" s="33">
        <v>0</v>
      </c>
      <c r="AM85" s="33">
        <v>0</v>
      </c>
      <c r="AN85" s="120">
        <f>(M85+N85)/BV85</f>
        <v>0.3</v>
      </c>
      <c r="AO85" s="120">
        <f>N85/BV85</f>
        <v>0.04</v>
      </c>
      <c r="AP85" s="27" t="s">
        <v>93</v>
      </c>
      <c r="AQ85" s="27" t="s">
        <v>85</v>
      </c>
      <c r="AR85" s="27" t="s">
        <v>94</v>
      </c>
      <c r="AS85" s="27" t="s">
        <v>134</v>
      </c>
      <c r="AT85" s="35" t="s">
        <v>128</v>
      </c>
      <c r="AU85" s="27" t="s">
        <v>98</v>
      </c>
      <c r="AV85" s="36">
        <v>0</v>
      </c>
      <c r="AW85" s="43"/>
      <c r="AX85" s="43"/>
      <c r="AY85" s="43"/>
      <c r="AZ85" s="43"/>
      <c r="BA85" s="43">
        <v>0.5</v>
      </c>
      <c r="BB85" s="43">
        <v>4.7176499999999999</v>
      </c>
      <c r="BC85" s="123">
        <f t="shared" si="26"/>
        <v>5.2176499999999999</v>
      </c>
      <c r="BD85" s="36" t="s">
        <v>111</v>
      </c>
      <c r="BE85" s="44"/>
      <c r="BF85" s="44"/>
      <c r="BG85" s="44"/>
      <c r="BH85" s="124">
        <f t="shared" si="27"/>
        <v>5.2176499999999999</v>
      </c>
      <c r="BI85" s="45">
        <f>BH85/BV85</f>
        <v>0.104353</v>
      </c>
      <c r="BJ85" s="39" t="s">
        <v>88</v>
      </c>
      <c r="BK85" s="136">
        <v>50</v>
      </c>
      <c r="BL85" s="137">
        <v>50</v>
      </c>
      <c r="BM85" s="137">
        <v>10</v>
      </c>
      <c r="BN85" s="137">
        <v>10</v>
      </c>
      <c r="BO85" s="137">
        <v>20</v>
      </c>
      <c r="BP85" s="137">
        <v>20</v>
      </c>
      <c r="BQ85" s="138">
        <f t="shared" si="28"/>
        <v>100</v>
      </c>
      <c r="BR85" s="138">
        <f t="shared" si="29"/>
        <v>20</v>
      </c>
      <c r="BS85" s="138">
        <f t="shared" si="30"/>
        <v>40</v>
      </c>
      <c r="BT85" s="138">
        <f t="shared" si="31"/>
        <v>160</v>
      </c>
      <c r="BU85" s="27" t="s">
        <v>331</v>
      </c>
      <c r="BV85" s="202">
        <v>50</v>
      </c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</row>
    <row r="86" spans="1:114" ht="13.5" hidden="1" customHeight="1">
      <c r="A86" s="24" t="s">
        <v>332</v>
      </c>
      <c r="B86" s="29" t="s">
        <v>333</v>
      </c>
      <c r="C86" s="30" t="s">
        <v>155</v>
      </c>
      <c r="D86" s="29" t="s">
        <v>155</v>
      </c>
      <c r="E86" s="28" t="s">
        <v>151</v>
      </c>
      <c r="F86" s="24" t="s">
        <v>79</v>
      </c>
      <c r="G86" s="29" t="s">
        <v>91</v>
      </c>
      <c r="H86" s="29" t="s">
        <v>92</v>
      </c>
      <c r="I86" s="29" t="s">
        <v>109</v>
      </c>
      <c r="J86" s="27" t="s">
        <v>134</v>
      </c>
      <c r="K86" s="112">
        <v>0</v>
      </c>
      <c r="L86" s="72">
        <v>60</v>
      </c>
      <c r="M86" s="72">
        <v>23</v>
      </c>
      <c r="N86" s="72">
        <v>4</v>
      </c>
      <c r="O86" s="106">
        <f t="shared" si="25"/>
        <v>395</v>
      </c>
      <c r="P86" s="33">
        <v>286</v>
      </c>
      <c r="Q86" s="33">
        <v>91</v>
      </c>
      <c r="R86" s="33">
        <v>18</v>
      </c>
      <c r="S86" s="106">
        <v>0</v>
      </c>
      <c r="T86" s="33">
        <v>0</v>
      </c>
      <c r="U86" s="33">
        <v>28</v>
      </c>
      <c r="V86" s="33">
        <v>26</v>
      </c>
      <c r="W86" s="33">
        <v>6</v>
      </c>
      <c r="X86" s="33">
        <v>0</v>
      </c>
      <c r="Y86" s="33">
        <v>0</v>
      </c>
      <c r="Z86" s="106">
        <v>0</v>
      </c>
      <c r="AA86" s="33">
        <v>0</v>
      </c>
      <c r="AB86" s="33">
        <v>21</v>
      </c>
      <c r="AC86" s="33">
        <v>0</v>
      </c>
      <c r="AD86" s="33">
        <v>0</v>
      </c>
      <c r="AE86" s="33">
        <v>2</v>
      </c>
      <c r="AF86" s="33">
        <v>0</v>
      </c>
      <c r="AG86" s="106">
        <v>0</v>
      </c>
      <c r="AH86" s="72">
        <v>0</v>
      </c>
      <c r="AI86" s="72">
        <v>4</v>
      </c>
      <c r="AJ86" s="72">
        <v>0</v>
      </c>
      <c r="AK86" s="72">
        <v>0</v>
      </c>
      <c r="AL86" s="72">
        <v>0</v>
      </c>
      <c r="AM86" s="72">
        <v>0</v>
      </c>
      <c r="AN86" s="120">
        <f>(M86+N86)/BV86</f>
        <v>0.31034482758620691</v>
      </c>
      <c r="AO86" s="120">
        <f>N86/BV86</f>
        <v>4.5977011494252873E-2</v>
      </c>
      <c r="AP86" s="27" t="s">
        <v>93</v>
      </c>
      <c r="AQ86" s="27" t="s">
        <v>85</v>
      </c>
      <c r="AR86" s="29" t="s">
        <v>109</v>
      </c>
      <c r="AS86" s="27" t="s">
        <v>134</v>
      </c>
      <c r="AT86" s="29" t="s">
        <v>128</v>
      </c>
      <c r="AU86" s="27" t="s">
        <v>134</v>
      </c>
      <c r="AV86" s="36">
        <v>0</v>
      </c>
      <c r="AW86" s="36"/>
      <c r="AX86" s="36"/>
      <c r="AY86" s="36"/>
      <c r="AZ86" s="36">
        <v>1</v>
      </c>
      <c r="BA86" s="36">
        <v>4</v>
      </c>
      <c r="BB86" s="36">
        <f>4.078711-0.5-0.1</f>
        <v>3.4787110000000001</v>
      </c>
      <c r="BC86" s="123">
        <f t="shared" si="26"/>
        <v>8.4787110000000006</v>
      </c>
      <c r="BD86" s="24" t="s">
        <v>111</v>
      </c>
      <c r="BE86" s="44"/>
      <c r="BF86" s="44">
        <v>0.6</v>
      </c>
      <c r="BG86" s="49"/>
      <c r="BH86" s="124">
        <f t="shared" si="27"/>
        <v>9.0787110000000002</v>
      </c>
      <c r="BI86" s="45">
        <f>BH86/BV86</f>
        <v>0.104353</v>
      </c>
      <c r="BJ86" s="39" t="s">
        <v>102</v>
      </c>
      <c r="BK86" s="136">
        <v>50</v>
      </c>
      <c r="BL86" s="137">
        <v>50</v>
      </c>
      <c r="BM86" s="137">
        <v>40</v>
      </c>
      <c r="BN86" s="137">
        <v>30</v>
      </c>
      <c r="BO86" s="137">
        <v>20</v>
      </c>
      <c r="BP86" s="137">
        <v>20</v>
      </c>
      <c r="BQ86" s="138">
        <f t="shared" si="28"/>
        <v>100</v>
      </c>
      <c r="BR86" s="138">
        <f t="shared" si="29"/>
        <v>70</v>
      </c>
      <c r="BS86" s="138">
        <f t="shared" si="30"/>
        <v>40</v>
      </c>
      <c r="BT86" s="138">
        <f t="shared" si="31"/>
        <v>210</v>
      </c>
      <c r="BU86" s="27" t="s">
        <v>334</v>
      </c>
      <c r="BV86" s="202">
        <v>87</v>
      </c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</row>
    <row r="87" spans="1:114" ht="13.5" hidden="1" customHeight="1">
      <c r="A87" s="25" t="s">
        <v>335</v>
      </c>
      <c r="B87" s="29" t="s">
        <v>336</v>
      </c>
      <c r="C87" s="58" t="s">
        <v>155</v>
      </c>
      <c r="D87" s="30" t="s">
        <v>155</v>
      </c>
      <c r="E87" s="28" t="s">
        <v>151</v>
      </c>
      <c r="F87" s="25" t="s">
        <v>108</v>
      </c>
      <c r="G87" s="28" t="s">
        <v>92</v>
      </c>
      <c r="H87" s="28" t="s">
        <v>92</v>
      </c>
      <c r="I87" s="30" t="s">
        <v>86</v>
      </c>
      <c r="J87" s="28" t="s">
        <v>110</v>
      </c>
      <c r="K87" s="106">
        <v>12</v>
      </c>
      <c r="L87" s="33">
        <v>8</v>
      </c>
      <c r="M87" s="33">
        <v>0</v>
      </c>
      <c r="N87" s="33">
        <v>4</v>
      </c>
      <c r="O87" s="106">
        <f t="shared" si="25"/>
        <v>44</v>
      </c>
      <c r="P87" s="33">
        <v>24</v>
      </c>
      <c r="Q87" s="33">
        <v>0</v>
      </c>
      <c r="R87" s="33">
        <v>20</v>
      </c>
      <c r="S87" s="106">
        <f t="shared" ref="S87:S100" si="32">SUM(T87:Y87)</f>
        <v>8</v>
      </c>
      <c r="T87" s="33">
        <v>0</v>
      </c>
      <c r="U87" s="33">
        <v>0</v>
      </c>
      <c r="V87" s="33">
        <v>0</v>
      </c>
      <c r="W87" s="33">
        <v>8</v>
      </c>
      <c r="X87" s="33">
        <v>0</v>
      </c>
      <c r="Y87" s="33">
        <v>0</v>
      </c>
      <c r="Z87" s="106">
        <f t="shared" ref="Z87:Z100" si="33">SUM(AA87:AF87)</f>
        <v>0</v>
      </c>
      <c r="AA87" s="33">
        <v>0</v>
      </c>
      <c r="AB87" s="33">
        <v>0</v>
      </c>
      <c r="AC87" s="33">
        <v>0</v>
      </c>
      <c r="AD87" s="33">
        <v>0</v>
      </c>
      <c r="AE87" s="33">
        <v>0</v>
      </c>
      <c r="AF87" s="33">
        <v>0</v>
      </c>
      <c r="AG87" s="106">
        <f t="shared" ref="AG87:AG100" si="34">SUM(AH87:AM87)</f>
        <v>4</v>
      </c>
      <c r="AH87" s="33">
        <v>0</v>
      </c>
      <c r="AI87" s="33">
        <v>0</v>
      </c>
      <c r="AJ87" s="33">
        <v>4</v>
      </c>
      <c r="AK87" s="33">
        <v>0</v>
      </c>
      <c r="AL87" s="33">
        <v>0</v>
      </c>
      <c r="AM87" s="33">
        <v>0</v>
      </c>
      <c r="AN87" s="120">
        <f t="shared" ref="AN87:AN92" si="35">(M87+N87)/K87</f>
        <v>0.33333333333333331</v>
      </c>
      <c r="AO87" s="120">
        <f t="shared" ref="AO87:AO100" si="36">N87/K87</f>
        <v>0.33333333333333331</v>
      </c>
      <c r="AP87" s="27" t="s">
        <v>93</v>
      </c>
      <c r="AQ87" s="27" t="s">
        <v>241</v>
      </c>
      <c r="AR87" s="30" t="s">
        <v>86</v>
      </c>
      <c r="AS87" s="28" t="s">
        <v>110</v>
      </c>
      <c r="AT87" s="30" t="s">
        <v>94</v>
      </c>
      <c r="AU87" s="27" t="s">
        <v>101</v>
      </c>
      <c r="AV87" s="36">
        <v>0</v>
      </c>
      <c r="AW87" s="43"/>
      <c r="AX87" s="43"/>
      <c r="AY87" s="43">
        <v>1.0522359999999999</v>
      </c>
      <c r="AZ87" s="37"/>
      <c r="BA87" s="37"/>
      <c r="BB87" s="37"/>
      <c r="BC87" s="123">
        <f t="shared" si="26"/>
        <v>1.0522359999999999</v>
      </c>
      <c r="BD87" s="36" t="s">
        <v>111</v>
      </c>
      <c r="BE87" s="44"/>
      <c r="BF87" s="44">
        <v>0.2</v>
      </c>
      <c r="BG87" s="44"/>
      <c r="BH87" s="124">
        <f t="shared" si="27"/>
        <v>1.2522359999999999</v>
      </c>
      <c r="BI87" s="45">
        <f t="shared" ref="BI87:BI100" si="37">BH87/K87</f>
        <v>0.10435299999999999</v>
      </c>
      <c r="BJ87" s="39" t="s">
        <v>102</v>
      </c>
      <c r="BK87" s="136">
        <v>50</v>
      </c>
      <c r="BL87" s="137">
        <v>50</v>
      </c>
      <c r="BM87" s="137">
        <v>0</v>
      </c>
      <c r="BN87" s="137">
        <v>30</v>
      </c>
      <c r="BO87" s="137">
        <v>20</v>
      </c>
      <c r="BP87" s="137">
        <v>20</v>
      </c>
      <c r="BQ87" s="138">
        <f t="shared" si="28"/>
        <v>100</v>
      </c>
      <c r="BR87" s="138">
        <f t="shared" si="29"/>
        <v>30</v>
      </c>
      <c r="BS87" s="138">
        <f t="shared" si="30"/>
        <v>40</v>
      </c>
      <c r="BT87" s="138">
        <f t="shared" si="31"/>
        <v>170</v>
      </c>
      <c r="BU87" s="27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</row>
    <row r="88" spans="1:114" ht="13.5" hidden="1" customHeight="1">
      <c r="A88" s="25" t="s">
        <v>337</v>
      </c>
      <c r="B88" s="30" t="s">
        <v>338</v>
      </c>
      <c r="C88" s="30" t="s">
        <v>155</v>
      </c>
      <c r="D88" s="30" t="s">
        <v>155</v>
      </c>
      <c r="E88" s="28" t="s">
        <v>151</v>
      </c>
      <c r="F88" s="25" t="s">
        <v>108</v>
      </c>
      <c r="G88" s="30" t="s">
        <v>80</v>
      </c>
      <c r="H88" s="30" t="s">
        <v>81</v>
      </c>
      <c r="I88" s="30" t="s">
        <v>86</v>
      </c>
      <c r="J88" s="28" t="s">
        <v>110</v>
      </c>
      <c r="K88" s="107">
        <v>12</v>
      </c>
      <c r="L88" s="33">
        <v>12</v>
      </c>
      <c r="M88" s="33">
        <v>0</v>
      </c>
      <c r="N88" s="33">
        <v>0</v>
      </c>
      <c r="O88" s="106">
        <f t="shared" si="25"/>
        <v>48</v>
      </c>
      <c r="P88" s="33">
        <v>48</v>
      </c>
      <c r="Q88" s="33">
        <v>0</v>
      </c>
      <c r="R88" s="33">
        <v>0</v>
      </c>
      <c r="S88" s="106">
        <f t="shared" si="32"/>
        <v>12</v>
      </c>
      <c r="T88" s="33">
        <v>0</v>
      </c>
      <c r="U88" s="33">
        <v>12</v>
      </c>
      <c r="V88" s="33">
        <v>0</v>
      </c>
      <c r="W88" s="33">
        <v>0</v>
      </c>
      <c r="X88" s="33">
        <v>0</v>
      </c>
      <c r="Y88" s="33">
        <v>0</v>
      </c>
      <c r="Z88" s="106">
        <f t="shared" si="33"/>
        <v>0</v>
      </c>
      <c r="AA88" s="33">
        <v>0</v>
      </c>
      <c r="AB88" s="33">
        <v>0</v>
      </c>
      <c r="AC88" s="33">
        <v>0</v>
      </c>
      <c r="AD88" s="33">
        <v>0</v>
      </c>
      <c r="AE88" s="33">
        <v>0</v>
      </c>
      <c r="AF88" s="33">
        <v>0</v>
      </c>
      <c r="AG88" s="106">
        <f t="shared" si="34"/>
        <v>0</v>
      </c>
      <c r="AH88" s="33">
        <v>0</v>
      </c>
      <c r="AI88" s="33">
        <v>0</v>
      </c>
      <c r="AJ88" s="33">
        <v>0</v>
      </c>
      <c r="AK88" s="33">
        <v>0</v>
      </c>
      <c r="AL88" s="33">
        <v>0</v>
      </c>
      <c r="AM88" s="33">
        <v>0</v>
      </c>
      <c r="AN88" s="120">
        <f t="shared" si="35"/>
        <v>0</v>
      </c>
      <c r="AO88" s="120">
        <f t="shared" si="36"/>
        <v>0</v>
      </c>
      <c r="AP88" s="27" t="s">
        <v>84</v>
      </c>
      <c r="AQ88" s="27" t="s">
        <v>85</v>
      </c>
      <c r="AR88" s="30" t="s">
        <v>86</v>
      </c>
      <c r="AS88" s="28" t="s">
        <v>110</v>
      </c>
      <c r="AT88" s="30" t="s">
        <v>94</v>
      </c>
      <c r="AU88" s="27" t="s">
        <v>121</v>
      </c>
      <c r="AV88" s="36">
        <v>0</v>
      </c>
      <c r="AW88" s="43"/>
      <c r="AX88" s="43"/>
      <c r="AY88" s="43">
        <v>0.97199999999999998</v>
      </c>
      <c r="AZ88" s="37"/>
      <c r="BA88" s="37"/>
      <c r="BB88" s="37"/>
      <c r="BC88" s="123">
        <f t="shared" si="26"/>
        <v>0.97199999999999998</v>
      </c>
      <c r="BD88" s="36" t="s">
        <v>111</v>
      </c>
      <c r="BE88" s="44"/>
      <c r="BF88" s="44"/>
      <c r="BG88" s="44"/>
      <c r="BH88" s="124">
        <f t="shared" si="27"/>
        <v>0.97199999999999998</v>
      </c>
      <c r="BI88" s="45">
        <f t="shared" si="37"/>
        <v>8.1000000000000003E-2</v>
      </c>
      <c r="BJ88" s="39" t="s">
        <v>88</v>
      </c>
      <c r="BK88" s="136">
        <v>50</v>
      </c>
      <c r="BL88" s="137">
        <v>50</v>
      </c>
      <c r="BM88" s="137">
        <v>0</v>
      </c>
      <c r="BN88" s="137">
        <v>30</v>
      </c>
      <c r="BO88" s="137">
        <v>20</v>
      </c>
      <c r="BP88" s="137">
        <v>10</v>
      </c>
      <c r="BQ88" s="138">
        <f t="shared" si="28"/>
        <v>100</v>
      </c>
      <c r="BR88" s="138">
        <f t="shared" si="29"/>
        <v>30</v>
      </c>
      <c r="BS88" s="138">
        <f t="shared" si="30"/>
        <v>30</v>
      </c>
      <c r="BT88" s="138">
        <f t="shared" si="31"/>
        <v>160</v>
      </c>
      <c r="BU88" s="27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</row>
    <row r="89" spans="1:114" ht="13.5" hidden="1" customHeight="1">
      <c r="A89" s="25" t="s">
        <v>339</v>
      </c>
      <c r="B89" s="30" t="s">
        <v>340</v>
      </c>
      <c r="C89" s="30" t="s">
        <v>155</v>
      </c>
      <c r="D89" s="30" t="s">
        <v>155</v>
      </c>
      <c r="E89" s="28" t="s">
        <v>151</v>
      </c>
      <c r="F89" s="25" t="s">
        <v>108</v>
      </c>
      <c r="G89" s="30" t="s">
        <v>92</v>
      </c>
      <c r="H89" s="30" t="s">
        <v>92</v>
      </c>
      <c r="I89" s="30" t="s">
        <v>100</v>
      </c>
      <c r="J89" s="28" t="s">
        <v>110</v>
      </c>
      <c r="K89" s="107">
        <v>30</v>
      </c>
      <c r="L89" s="33">
        <v>0</v>
      </c>
      <c r="M89" s="33">
        <v>27</v>
      </c>
      <c r="N89" s="33">
        <v>3</v>
      </c>
      <c r="O89" s="106">
        <f t="shared" si="25"/>
        <v>80</v>
      </c>
      <c r="P89" s="33">
        <v>0</v>
      </c>
      <c r="Q89" s="33">
        <v>71</v>
      </c>
      <c r="R89" s="33">
        <v>9</v>
      </c>
      <c r="S89" s="106">
        <f t="shared" si="32"/>
        <v>0</v>
      </c>
      <c r="T89" s="33">
        <v>0</v>
      </c>
      <c r="U89" s="33">
        <v>0</v>
      </c>
      <c r="V89" s="33">
        <v>0</v>
      </c>
      <c r="W89" s="33">
        <v>0</v>
      </c>
      <c r="X89" s="33">
        <v>0</v>
      </c>
      <c r="Y89" s="33">
        <v>0</v>
      </c>
      <c r="Z89" s="106">
        <f t="shared" si="33"/>
        <v>27</v>
      </c>
      <c r="AA89" s="33">
        <v>10</v>
      </c>
      <c r="AB89" s="33">
        <v>17</v>
      </c>
      <c r="AC89" s="33">
        <v>0</v>
      </c>
      <c r="AD89" s="33">
        <v>0</v>
      </c>
      <c r="AE89" s="33">
        <v>0</v>
      </c>
      <c r="AF89" s="33">
        <v>0</v>
      </c>
      <c r="AG89" s="106">
        <f t="shared" si="34"/>
        <v>3</v>
      </c>
      <c r="AH89" s="33">
        <v>0</v>
      </c>
      <c r="AI89" s="33">
        <v>3</v>
      </c>
      <c r="AJ89" s="33">
        <v>0</v>
      </c>
      <c r="AK89" s="33">
        <v>0</v>
      </c>
      <c r="AL89" s="33">
        <v>0</v>
      </c>
      <c r="AM89" s="33">
        <v>0</v>
      </c>
      <c r="AN89" s="120">
        <f t="shared" si="35"/>
        <v>1</v>
      </c>
      <c r="AO89" s="120">
        <f t="shared" si="36"/>
        <v>0.1</v>
      </c>
      <c r="AP89" s="27" t="s">
        <v>93</v>
      </c>
      <c r="AQ89" s="27" t="s">
        <v>241</v>
      </c>
      <c r="AR89" s="30" t="s">
        <v>100</v>
      </c>
      <c r="AS89" s="28" t="s">
        <v>110</v>
      </c>
      <c r="AT89" s="30" t="s">
        <v>86</v>
      </c>
      <c r="AU89" s="27" t="s">
        <v>101</v>
      </c>
      <c r="AV89" s="36">
        <v>0</v>
      </c>
      <c r="AW89" s="43">
        <v>1</v>
      </c>
      <c r="AX89" s="43">
        <v>1.63059</v>
      </c>
      <c r="AY89" s="43"/>
      <c r="AZ89" s="37"/>
      <c r="BA89" s="37"/>
      <c r="BB89" s="37"/>
      <c r="BC89" s="123">
        <f t="shared" si="26"/>
        <v>2.6305899999999998</v>
      </c>
      <c r="BD89" s="36"/>
      <c r="BE89" s="44"/>
      <c r="BF89" s="44">
        <v>0.5</v>
      </c>
      <c r="BG89" s="44"/>
      <c r="BH89" s="124">
        <f t="shared" si="27"/>
        <v>3.1305899999999998</v>
      </c>
      <c r="BI89" s="45">
        <f t="shared" si="37"/>
        <v>0.10435299999999999</v>
      </c>
      <c r="BJ89" s="39" t="s">
        <v>102</v>
      </c>
      <c r="BK89" s="136">
        <v>50</v>
      </c>
      <c r="BL89" s="137">
        <v>50</v>
      </c>
      <c r="BM89" s="137">
        <v>0</v>
      </c>
      <c r="BN89" s="137">
        <v>30</v>
      </c>
      <c r="BO89" s="137">
        <v>20</v>
      </c>
      <c r="BP89" s="137">
        <v>30</v>
      </c>
      <c r="BQ89" s="138">
        <f t="shared" si="28"/>
        <v>100</v>
      </c>
      <c r="BR89" s="138">
        <f t="shared" si="29"/>
        <v>30</v>
      </c>
      <c r="BS89" s="138">
        <f t="shared" si="30"/>
        <v>50</v>
      </c>
      <c r="BT89" s="138">
        <f t="shared" si="31"/>
        <v>180</v>
      </c>
      <c r="BU89" s="27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</row>
    <row r="90" spans="1:114" ht="13.5" hidden="1" customHeight="1">
      <c r="A90" s="24" t="s">
        <v>341</v>
      </c>
      <c r="B90" s="58" t="s">
        <v>342</v>
      </c>
      <c r="C90" s="58" t="s">
        <v>155</v>
      </c>
      <c r="D90" s="30" t="s">
        <v>155</v>
      </c>
      <c r="E90" s="28" t="s">
        <v>151</v>
      </c>
      <c r="F90" s="24" t="s">
        <v>108</v>
      </c>
      <c r="G90" s="28" t="s">
        <v>91</v>
      </c>
      <c r="H90" s="28" t="s">
        <v>92</v>
      </c>
      <c r="I90" s="47" t="s">
        <v>82</v>
      </c>
      <c r="J90" s="58" t="s">
        <v>87</v>
      </c>
      <c r="K90" s="112">
        <v>51</v>
      </c>
      <c r="L90" s="24">
        <v>20</v>
      </c>
      <c r="M90" s="24">
        <v>27</v>
      </c>
      <c r="N90" s="24">
        <v>4</v>
      </c>
      <c r="O90" s="106">
        <f t="shared" si="25"/>
        <v>188</v>
      </c>
      <c r="P90" s="24">
        <v>80</v>
      </c>
      <c r="Q90" s="24">
        <v>96</v>
      </c>
      <c r="R90" s="24">
        <v>12</v>
      </c>
      <c r="S90" s="106">
        <f t="shared" si="32"/>
        <v>20</v>
      </c>
      <c r="T90" s="24">
        <v>0</v>
      </c>
      <c r="U90" s="24">
        <v>20</v>
      </c>
      <c r="V90" s="24">
        <v>0</v>
      </c>
      <c r="W90" s="24">
        <v>0</v>
      </c>
      <c r="X90" s="24">
        <v>0</v>
      </c>
      <c r="Y90" s="24">
        <v>0</v>
      </c>
      <c r="Z90" s="106">
        <f t="shared" si="33"/>
        <v>27</v>
      </c>
      <c r="AA90" s="24">
        <v>6</v>
      </c>
      <c r="AB90" s="24">
        <v>21</v>
      </c>
      <c r="AC90" s="24">
        <v>0</v>
      </c>
      <c r="AD90" s="24">
        <v>0</v>
      </c>
      <c r="AE90" s="24">
        <v>0</v>
      </c>
      <c r="AF90" s="24">
        <v>0</v>
      </c>
      <c r="AG90" s="106">
        <f t="shared" si="34"/>
        <v>4</v>
      </c>
      <c r="AH90" s="24">
        <v>2</v>
      </c>
      <c r="AI90" s="24">
        <v>2</v>
      </c>
      <c r="AJ90" s="24">
        <v>0</v>
      </c>
      <c r="AK90" s="24">
        <v>0</v>
      </c>
      <c r="AL90" s="24">
        <v>0</v>
      </c>
      <c r="AM90" s="24">
        <v>0</v>
      </c>
      <c r="AN90" s="120">
        <f t="shared" si="35"/>
        <v>0.60784313725490191</v>
      </c>
      <c r="AO90" s="120">
        <f t="shared" si="36"/>
        <v>7.8431372549019607E-2</v>
      </c>
      <c r="AP90" s="27" t="s">
        <v>93</v>
      </c>
      <c r="AQ90" s="27" t="s">
        <v>85</v>
      </c>
      <c r="AR90" s="47" t="s">
        <v>82</v>
      </c>
      <c r="AS90" s="47" t="s">
        <v>87</v>
      </c>
      <c r="AT90" s="47" t="s">
        <v>86</v>
      </c>
      <c r="AU90" s="35" t="s">
        <v>83</v>
      </c>
      <c r="AV90" s="36">
        <v>0</v>
      </c>
      <c r="AW90" s="43"/>
      <c r="AX90" s="43">
        <v>2.5</v>
      </c>
      <c r="AY90" s="43">
        <v>2.1572891900000002</v>
      </c>
      <c r="AZ90" s="37"/>
      <c r="BA90" s="37"/>
      <c r="BB90" s="37"/>
      <c r="BC90" s="123">
        <f t="shared" si="26"/>
        <v>4.6572891900000002</v>
      </c>
      <c r="BD90" s="24" t="s">
        <v>111</v>
      </c>
      <c r="BE90" s="44"/>
      <c r="BF90" s="44">
        <v>1</v>
      </c>
      <c r="BG90" s="44"/>
      <c r="BH90" s="124">
        <f t="shared" si="27"/>
        <v>5.6572891900000002</v>
      </c>
      <c r="BI90" s="45">
        <f t="shared" si="37"/>
        <v>0.11092723901960784</v>
      </c>
      <c r="BJ90" s="39" t="s">
        <v>102</v>
      </c>
      <c r="BK90" s="136">
        <v>50</v>
      </c>
      <c r="BL90" s="137">
        <v>50</v>
      </c>
      <c r="BM90" s="137">
        <v>0</v>
      </c>
      <c r="BN90" s="137">
        <v>30</v>
      </c>
      <c r="BO90" s="137">
        <v>20</v>
      </c>
      <c r="BP90" s="137">
        <v>20</v>
      </c>
      <c r="BQ90" s="138">
        <f t="shared" si="28"/>
        <v>100</v>
      </c>
      <c r="BR90" s="138">
        <f t="shared" si="29"/>
        <v>30</v>
      </c>
      <c r="BS90" s="138">
        <f t="shared" si="30"/>
        <v>40</v>
      </c>
      <c r="BT90" s="138">
        <f t="shared" si="31"/>
        <v>170</v>
      </c>
      <c r="BU90" s="35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</row>
    <row r="91" spans="1:114" ht="13.5" hidden="1" customHeight="1">
      <c r="A91" s="25" t="s">
        <v>343</v>
      </c>
      <c r="B91" s="29" t="s">
        <v>344</v>
      </c>
      <c r="C91" s="58" t="s">
        <v>155</v>
      </c>
      <c r="D91" s="30" t="s">
        <v>155</v>
      </c>
      <c r="E91" s="28" t="s">
        <v>151</v>
      </c>
      <c r="F91" s="25" t="s">
        <v>108</v>
      </c>
      <c r="G91" s="28" t="s">
        <v>80</v>
      </c>
      <c r="H91" s="30" t="s">
        <v>81</v>
      </c>
      <c r="I91" s="30" t="s">
        <v>82</v>
      </c>
      <c r="J91" s="28" t="s">
        <v>135</v>
      </c>
      <c r="K91" s="107">
        <v>30</v>
      </c>
      <c r="L91" s="33">
        <v>30</v>
      </c>
      <c r="M91" s="33">
        <v>0</v>
      </c>
      <c r="N91" s="33">
        <v>0</v>
      </c>
      <c r="O91" s="106">
        <f t="shared" si="25"/>
        <v>86</v>
      </c>
      <c r="P91" s="33">
        <v>86</v>
      </c>
      <c r="Q91" s="33">
        <v>0</v>
      </c>
      <c r="R91" s="33">
        <v>0</v>
      </c>
      <c r="S91" s="106">
        <f t="shared" si="32"/>
        <v>30</v>
      </c>
      <c r="T91" s="33">
        <v>12</v>
      </c>
      <c r="U91" s="33">
        <v>18</v>
      </c>
      <c r="V91" s="33">
        <v>0</v>
      </c>
      <c r="W91" s="33">
        <v>0</v>
      </c>
      <c r="X91" s="33">
        <v>0</v>
      </c>
      <c r="Y91" s="33">
        <v>0</v>
      </c>
      <c r="Z91" s="106">
        <f t="shared" si="33"/>
        <v>0</v>
      </c>
      <c r="AA91" s="33">
        <v>0</v>
      </c>
      <c r="AB91" s="33">
        <v>0</v>
      </c>
      <c r="AC91" s="33">
        <v>0</v>
      </c>
      <c r="AD91" s="33">
        <v>0</v>
      </c>
      <c r="AE91" s="33">
        <v>0</v>
      </c>
      <c r="AF91" s="33">
        <v>0</v>
      </c>
      <c r="AG91" s="106">
        <f t="shared" si="34"/>
        <v>0</v>
      </c>
      <c r="AH91" s="33">
        <v>0</v>
      </c>
      <c r="AI91" s="33">
        <v>0</v>
      </c>
      <c r="AJ91" s="33">
        <v>0</v>
      </c>
      <c r="AK91" s="33">
        <v>0</v>
      </c>
      <c r="AL91" s="33">
        <v>0</v>
      </c>
      <c r="AM91" s="33">
        <v>0</v>
      </c>
      <c r="AN91" s="120">
        <f t="shared" si="35"/>
        <v>0</v>
      </c>
      <c r="AO91" s="120">
        <f t="shared" si="36"/>
        <v>0</v>
      </c>
      <c r="AP91" s="27" t="s">
        <v>84</v>
      </c>
      <c r="AQ91" s="27" t="s">
        <v>85</v>
      </c>
      <c r="AR91" s="30" t="s">
        <v>82</v>
      </c>
      <c r="AS91" s="30" t="s">
        <v>135</v>
      </c>
      <c r="AT91" s="30" t="s">
        <v>109</v>
      </c>
      <c r="AU91" s="27" t="s">
        <v>119</v>
      </c>
      <c r="AV91" s="36">
        <v>0</v>
      </c>
      <c r="AW91" s="43"/>
      <c r="AX91" s="43">
        <v>1.5</v>
      </c>
      <c r="AY91" s="43">
        <v>0.93</v>
      </c>
      <c r="AZ91" s="37"/>
      <c r="BA91" s="37"/>
      <c r="BB91" s="37"/>
      <c r="BC91" s="123">
        <f t="shared" si="26"/>
        <v>2.4300000000000002</v>
      </c>
      <c r="BD91" s="36"/>
      <c r="BE91" s="44"/>
      <c r="BF91" s="44"/>
      <c r="BG91" s="44"/>
      <c r="BH91" s="124">
        <f t="shared" si="27"/>
        <v>2.4300000000000002</v>
      </c>
      <c r="BI91" s="45">
        <f t="shared" si="37"/>
        <v>8.1000000000000003E-2</v>
      </c>
      <c r="BJ91" s="39" t="s">
        <v>102</v>
      </c>
      <c r="BK91" s="136">
        <v>50</v>
      </c>
      <c r="BL91" s="137">
        <v>50</v>
      </c>
      <c r="BM91" s="137">
        <v>0</v>
      </c>
      <c r="BN91" s="137">
        <v>30</v>
      </c>
      <c r="BO91" s="137">
        <v>20</v>
      </c>
      <c r="BP91" s="137">
        <v>20</v>
      </c>
      <c r="BQ91" s="138">
        <f t="shared" si="28"/>
        <v>100</v>
      </c>
      <c r="BR91" s="138">
        <f t="shared" si="29"/>
        <v>30</v>
      </c>
      <c r="BS91" s="138">
        <f t="shared" si="30"/>
        <v>40</v>
      </c>
      <c r="BT91" s="138">
        <f t="shared" si="31"/>
        <v>170</v>
      </c>
      <c r="BU91" s="27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</row>
    <row r="92" spans="1:114" ht="13.5" hidden="1" customHeight="1">
      <c r="A92" s="25" t="s">
        <v>345</v>
      </c>
      <c r="B92" s="29" t="s">
        <v>346</v>
      </c>
      <c r="C92" s="58" t="s">
        <v>155</v>
      </c>
      <c r="D92" s="30" t="s">
        <v>155</v>
      </c>
      <c r="E92" s="28" t="s">
        <v>151</v>
      </c>
      <c r="F92" s="25" t="s">
        <v>108</v>
      </c>
      <c r="G92" s="28" t="s">
        <v>80</v>
      </c>
      <c r="H92" s="28" t="s">
        <v>80</v>
      </c>
      <c r="I92" s="30" t="s">
        <v>82</v>
      </c>
      <c r="J92" s="28" t="s">
        <v>135</v>
      </c>
      <c r="K92" s="107">
        <v>53</v>
      </c>
      <c r="L92" s="33">
        <v>45</v>
      </c>
      <c r="M92" s="33">
        <v>8</v>
      </c>
      <c r="N92" s="33">
        <v>0</v>
      </c>
      <c r="O92" s="106">
        <f t="shared" si="25"/>
        <v>176</v>
      </c>
      <c r="P92" s="33">
        <v>150</v>
      </c>
      <c r="Q92" s="33">
        <v>26</v>
      </c>
      <c r="R92" s="33">
        <v>0</v>
      </c>
      <c r="S92" s="106">
        <f t="shared" si="32"/>
        <v>45</v>
      </c>
      <c r="T92" s="33">
        <v>15</v>
      </c>
      <c r="U92" s="33">
        <v>30</v>
      </c>
      <c r="V92" s="33">
        <v>0</v>
      </c>
      <c r="W92" s="33">
        <v>0</v>
      </c>
      <c r="X92" s="33">
        <v>0</v>
      </c>
      <c r="Y92" s="33">
        <v>0</v>
      </c>
      <c r="Z92" s="106">
        <f t="shared" si="33"/>
        <v>8</v>
      </c>
      <c r="AA92" s="33">
        <v>3</v>
      </c>
      <c r="AB92" s="33">
        <v>5</v>
      </c>
      <c r="AC92" s="33">
        <v>0</v>
      </c>
      <c r="AD92" s="33">
        <v>0</v>
      </c>
      <c r="AE92" s="33">
        <v>0</v>
      </c>
      <c r="AF92" s="33">
        <v>0</v>
      </c>
      <c r="AG92" s="106">
        <f t="shared" si="34"/>
        <v>0</v>
      </c>
      <c r="AH92" s="33">
        <v>0</v>
      </c>
      <c r="AI92" s="33">
        <v>0</v>
      </c>
      <c r="AJ92" s="33">
        <v>0</v>
      </c>
      <c r="AK92" s="33">
        <v>0</v>
      </c>
      <c r="AL92" s="33">
        <v>0</v>
      </c>
      <c r="AM92" s="33">
        <v>0</v>
      </c>
      <c r="AN92" s="120">
        <f t="shared" si="35"/>
        <v>0.15094339622641509</v>
      </c>
      <c r="AO92" s="120">
        <f t="shared" si="36"/>
        <v>0</v>
      </c>
      <c r="AP92" s="27" t="s">
        <v>93</v>
      </c>
      <c r="AQ92" s="27" t="s">
        <v>85</v>
      </c>
      <c r="AR92" s="30" t="s">
        <v>82</v>
      </c>
      <c r="AS92" s="30" t="s">
        <v>135</v>
      </c>
      <c r="AT92" s="30" t="s">
        <v>109</v>
      </c>
      <c r="AU92" s="27" t="s">
        <v>119</v>
      </c>
      <c r="AV92" s="36">
        <v>0</v>
      </c>
      <c r="AW92" s="43"/>
      <c r="AX92" s="43">
        <v>2</v>
      </c>
      <c r="AY92" s="43">
        <v>3.883</v>
      </c>
      <c r="AZ92" s="37"/>
      <c r="BA92" s="37"/>
      <c r="BB92" s="37"/>
      <c r="BC92" s="123">
        <f t="shared" si="26"/>
        <v>5.883</v>
      </c>
      <c r="BD92" s="36"/>
      <c r="BE92" s="44"/>
      <c r="BF92" s="44"/>
      <c r="BG92" s="44"/>
      <c r="BH92" s="124">
        <f t="shared" si="27"/>
        <v>5.883</v>
      </c>
      <c r="BI92" s="45">
        <f t="shared" si="37"/>
        <v>0.111</v>
      </c>
      <c r="BJ92" s="39" t="s">
        <v>102</v>
      </c>
      <c r="BK92" s="136">
        <v>50</v>
      </c>
      <c r="BL92" s="137">
        <v>50</v>
      </c>
      <c r="BM92" s="137">
        <v>0</v>
      </c>
      <c r="BN92" s="137">
        <v>70</v>
      </c>
      <c r="BO92" s="137">
        <v>20</v>
      </c>
      <c r="BP92" s="137">
        <v>20</v>
      </c>
      <c r="BQ92" s="138">
        <f t="shared" si="28"/>
        <v>100</v>
      </c>
      <c r="BR92" s="138">
        <f t="shared" si="29"/>
        <v>70</v>
      </c>
      <c r="BS92" s="138">
        <f t="shared" si="30"/>
        <v>40</v>
      </c>
      <c r="BT92" s="138">
        <f t="shared" si="31"/>
        <v>210</v>
      </c>
      <c r="BU92" s="27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8"/>
      <c r="DD92" s="8"/>
      <c r="DE92" s="8"/>
      <c r="DF92" s="8"/>
      <c r="DG92" s="8"/>
      <c r="DH92" s="8"/>
      <c r="DI92" s="8"/>
      <c r="DJ92" s="8"/>
    </row>
    <row r="93" spans="1:114" ht="13.5" hidden="1" customHeight="1">
      <c r="A93" s="26" t="s">
        <v>347</v>
      </c>
      <c r="B93" s="27" t="s">
        <v>348</v>
      </c>
      <c r="C93" s="28" t="s">
        <v>155</v>
      </c>
      <c r="D93" s="29" t="s">
        <v>155</v>
      </c>
      <c r="E93" s="28" t="s">
        <v>151</v>
      </c>
      <c r="F93" s="54" t="s">
        <v>108</v>
      </c>
      <c r="G93" s="27" t="s">
        <v>91</v>
      </c>
      <c r="H93" s="27" t="s">
        <v>92</v>
      </c>
      <c r="I93" s="31" t="s">
        <v>100</v>
      </c>
      <c r="J93" s="47" t="s">
        <v>98</v>
      </c>
      <c r="K93" s="115">
        <v>25</v>
      </c>
      <c r="L93" s="33">
        <v>17</v>
      </c>
      <c r="M93" s="33">
        <v>6</v>
      </c>
      <c r="N93" s="33">
        <v>2</v>
      </c>
      <c r="O93" s="106">
        <f t="shared" si="25"/>
        <v>118</v>
      </c>
      <c r="P93" s="33">
        <v>81</v>
      </c>
      <c r="Q93" s="33">
        <v>29</v>
      </c>
      <c r="R93" s="33">
        <v>8</v>
      </c>
      <c r="S93" s="106">
        <f t="shared" si="32"/>
        <v>17</v>
      </c>
      <c r="T93" s="33">
        <v>0</v>
      </c>
      <c r="U93" s="33">
        <v>8</v>
      </c>
      <c r="V93" s="33">
        <v>5</v>
      </c>
      <c r="W93" s="33">
        <v>4</v>
      </c>
      <c r="X93" s="33">
        <v>0</v>
      </c>
      <c r="Y93" s="33">
        <v>0</v>
      </c>
      <c r="Z93" s="106">
        <f t="shared" si="33"/>
        <v>6</v>
      </c>
      <c r="AA93" s="33">
        <v>0</v>
      </c>
      <c r="AB93" s="33">
        <v>4</v>
      </c>
      <c r="AC93" s="33">
        <v>1</v>
      </c>
      <c r="AD93" s="33">
        <v>0</v>
      </c>
      <c r="AE93" s="33">
        <v>1</v>
      </c>
      <c r="AF93" s="33">
        <v>0</v>
      </c>
      <c r="AG93" s="106">
        <f t="shared" si="34"/>
        <v>2</v>
      </c>
      <c r="AH93" s="33">
        <v>0</v>
      </c>
      <c r="AI93" s="33">
        <v>2</v>
      </c>
      <c r="AJ93" s="33">
        <v>0</v>
      </c>
      <c r="AK93" s="33">
        <v>0</v>
      </c>
      <c r="AL93" s="33">
        <v>0</v>
      </c>
      <c r="AM93" s="33">
        <v>0</v>
      </c>
      <c r="AN93" s="120">
        <f>(Z93+AG93)/K93</f>
        <v>0.32</v>
      </c>
      <c r="AO93" s="120">
        <f t="shared" si="36"/>
        <v>0.08</v>
      </c>
      <c r="AP93" s="27" t="s">
        <v>93</v>
      </c>
      <c r="AQ93" s="27" t="s">
        <v>85</v>
      </c>
      <c r="AR93" s="35" t="s">
        <v>100</v>
      </c>
      <c r="AS93" s="47" t="s">
        <v>101</v>
      </c>
      <c r="AT93" s="35" t="s">
        <v>82</v>
      </c>
      <c r="AU93" s="47" t="s">
        <v>87</v>
      </c>
      <c r="AV93" s="36">
        <v>0</v>
      </c>
      <c r="AW93" s="36">
        <v>1.5</v>
      </c>
      <c r="AX93" s="36">
        <v>0.60882499999999995</v>
      </c>
      <c r="AY93" s="36"/>
      <c r="AZ93" s="37"/>
      <c r="BA93" s="37"/>
      <c r="BB93" s="37"/>
      <c r="BC93" s="123">
        <f t="shared" si="26"/>
        <v>2.1088249999999999</v>
      </c>
      <c r="BD93" s="24"/>
      <c r="BE93" s="24"/>
      <c r="BF93" s="44">
        <v>0.5</v>
      </c>
      <c r="BG93" s="24"/>
      <c r="BH93" s="124">
        <f t="shared" si="27"/>
        <v>2.6088249999999999</v>
      </c>
      <c r="BI93" s="59">
        <f t="shared" si="37"/>
        <v>0.104353</v>
      </c>
      <c r="BJ93" s="39" t="s">
        <v>88</v>
      </c>
      <c r="BK93" s="136">
        <v>50</v>
      </c>
      <c r="BL93" s="137">
        <v>50</v>
      </c>
      <c r="BM93" s="137">
        <v>0</v>
      </c>
      <c r="BN93" s="137">
        <v>30</v>
      </c>
      <c r="BO93" s="137">
        <v>0</v>
      </c>
      <c r="BP93" s="137">
        <v>20</v>
      </c>
      <c r="BQ93" s="138">
        <f t="shared" si="28"/>
        <v>100</v>
      </c>
      <c r="BR93" s="138">
        <f t="shared" si="29"/>
        <v>30</v>
      </c>
      <c r="BS93" s="138">
        <f t="shared" si="30"/>
        <v>20</v>
      </c>
      <c r="BT93" s="138">
        <f t="shared" si="31"/>
        <v>150</v>
      </c>
      <c r="BU93" s="27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8"/>
      <c r="DD93" s="8"/>
      <c r="DE93" s="8"/>
      <c r="DF93" s="8"/>
      <c r="DG93" s="8"/>
      <c r="DH93" s="8"/>
      <c r="DI93" s="8"/>
      <c r="DJ93" s="8"/>
    </row>
    <row r="94" spans="1:114" ht="13.5" hidden="1" customHeight="1">
      <c r="A94" s="54" t="s">
        <v>349</v>
      </c>
      <c r="B94" s="30" t="s">
        <v>350</v>
      </c>
      <c r="C94" s="28" t="s">
        <v>351</v>
      </c>
      <c r="D94" s="29" t="s">
        <v>295</v>
      </c>
      <c r="E94" s="28" t="s">
        <v>107</v>
      </c>
      <c r="F94" s="24" t="s">
        <v>108</v>
      </c>
      <c r="G94" s="27" t="s">
        <v>80</v>
      </c>
      <c r="H94" s="27" t="s">
        <v>80</v>
      </c>
      <c r="I94" s="31" t="s">
        <v>86</v>
      </c>
      <c r="J94" s="47" t="s">
        <v>87</v>
      </c>
      <c r="K94" s="112">
        <v>46</v>
      </c>
      <c r="L94" s="33">
        <v>31</v>
      </c>
      <c r="M94" s="33">
        <v>15</v>
      </c>
      <c r="N94" s="33">
        <v>0</v>
      </c>
      <c r="O94" s="106">
        <f t="shared" si="25"/>
        <v>196</v>
      </c>
      <c r="P94" s="33">
        <v>132</v>
      </c>
      <c r="Q94" s="33">
        <v>64</v>
      </c>
      <c r="R94" s="33">
        <v>0</v>
      </c>
      <c r="S94" s="106">
        <f t="shared" si="32"/>
        <v>31</v>
      </c>
      <c r="T94" s="33">
        <v>0</v>
      </c>
      <c r="U94" s="33">
        <v>23</v>
      </c>
      <c r="V94" s="33">
        <v>8</v>
      </c>
      <c r="W94" s="33">
        <v>0</v>
      </c>
      <c r="X94" s="33">
        <v>0</v>
      </c>
      <c r="Y94" s="33">
        <v>0</v>
      </c>
      <c r="Z94" s="106">
        <f t="shared" si="33"/>
        <v>15</v>
      </c>
      <c r="AA94" s="33">
        <v>0</v>
      </c>
      <c r="AB94" s="33">
        <v>13</v>
      </c>
      <c r="AC94" s="33">
        <v>2</v>
      </c>
      <c r="AD94" s="33">
        <v>0</v>
      </c>
      <c r="AE94" s="33">
        <v>0</v>
      </c>
      <c r="AF94" s="33">
        <v>0</v>
      </c>
      <c r="AG94" s="106">
        <f t="shared" si="34"/>
        <v>0</v>
      </c>
      <c r="AH94" s="33">
        <v>0</v>
      </c>
      <c r="AI94" s="33">
        <v>0</v>
      </c>
      <c r="AJ94" s="33">
        <v>0</v>
      </c>
      <c r="AK94" s="33">
        <v>0</v>
      </c>
      <c r="AL94" s="33">
        <v>0</v>
      </c>
      <c r="AM94" s="33">
        <v>0</v>
      </c>
      <c r="AN94" s="120">
        <f>(M94+N94)/K94</f>
        <v>0.32608695652173914</v>
      </c>
      <c r="AO94" s="120">
        <f t="shared" si="36"/>
        <v>0</v>
      </c>
      <c r="AP94" s="27" t="s">
        <v>93</v>
      </c>
      <c r="AQ94" s="27" t="s">
        <v>85</v>
      </c>
      <c r="AR94" s="58" t="s">
        <v>86</v>
      </c>
      <c r="AS94" s="47" t="s">
        <v>87</v>
      </c>
      <c r="AT94" s="35" t="s">
        <v>94</v>
      </c>
      <c r="AU94" s="47" t="s">
        <v>119</v>
      </c>
      <c r="AV94" s="36">
        <v>1.4477641299999999</v>
      </c>
      <c r="AW94" s="36"/>
      <c r="AX94" s="43"/>
      <c r="AY94" s="43">
        <f>3.15642586</f>
        <v>3.1564258600000001</v>
      </c>
      <c r="AZ94" s="37"/>
      <c r="BA94" s="37"/>
      <c r="BB94" s="37"/>
      <c r="BC94" s="123">
        <f t="shared" si="26"/>
        <v>4.6041899900000001</v>
      </c>
      <c r="BD94" s="24"/>
      <c r="BE94" s="24"/>
      <c r="BF94" s="24"/>
      <c r="BG94" s="24"/>
      <c r="BH94" s="124">
        <f t="shared" si="27"/>
        <v>4.6041899900000001</v>
      </c>
      <c r="BI94" s="45">
        <f t="shared" si="37"/>
        <v>0.10009108673913043</v>
      </c>
      <c r="BJ94" s="39" t="s">
        <v>102</v>
      </c>
      <c r="BK94" s="136">
        <v>30</v>
      </c>
      <c r="BL94" s="137">
        <v>5</v>
      </c>
      <c r="BM94" s="137">
        <v>50</v>
      </c>
      <c r="BN94" s="137">
        <v>70</v>
      </c>
      <c r="BO94" s="137">
        <v>0</v>
      </c>
      <c r="BP94" s="137">
        <v>20</v>
      </c>
      <c r="BQ94" s="138">
        <f t="shared" si="28"/>
        <v>35</v>
      </c>
      <c r="BR94" s="138">
        <f t="shared" si="29"/>
        <v>120</v>
      </c>
      <c r="BS94" s="138">
        <f t="shared" si="30"/>
        <v>20</v>
      </c>
      <c r="BT94" s="138">
        <f t="shared" si="31"/>
        <v>175</v>
      </c>
      <c r="BU94" s="55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8"/>
      <c r="DD94" s="8"/>
      <c r="DE94" s="8"/>
      <c r="DF94" s="8"/>
      <c r="DG94" s="8"/>
      <c r="DH94" s="8"/>
      <c r="DI94" s="8"/>
      <c r="DJ94" s="8"/>
    </row>
    <row r="95" spans="1:114" ht="13.5" hidden="1" customHeight="1">
      <c r="A95" s="24" t="s">
        <v>352</v>
      </c>
      <c r="B95" s="35" t="s">
        <v>510</v>
      </c>
      <c r="C95" s="35" t="s">
        <v>354</v>
      </c>
      <c r="D95" s="50" t="s">
        <v>313</v>
      </c>
      <c r="E95" s="28" t="s">
        <v>151</v>
      </c>
      <c r="F95" s="24" t="s">
        <v>108</v>
      </c>
      <c r="G95" s="47" t="s">
        <v>92</v>
      </c>
      <c r="H95" s="47" t="s">
        <v>92</v>
      </c>
      <c r="I95" s="31" t="s">
        <v>100</v>
      </c>
      <c r="J95" s="28" t="s">
        <v>87</v>
      </c>
      <c r="K95" s="109">
        <v>29</v>
      </c>
      <c r="L95" s="24">
        <v>19</v>
      </c>
      <c r="M95" s="24">
        <v>6</v>
      </c>
      <c r="N95" s="24">
        <v>4</v>
      </c>
      <c r="O95" s="106">
        <f t="shared" si="25"/>
        <v>128</v>
      </c>
      <c r="P95" s="33">
        <v>92</v>
      </c>
      <c r="Q95" s="33">
        <v>24</v>
      </c>
      <c r="R95" s="33">
        <v>12</v>
      </c>
      <c r="S95" s="106">
        <f t="shared" si="32"/>
        <v>19</v>
      </c>
      <c r="T95" s="33">
        <v>0</v>
      </c>
      <c r="U95" s="33">
        <v>7</v>
      </c>
      <c r="V95" s="33">
        <v>8</v>
      </c>
      <c r="W95" s="33">
        <v>4</v>
      </c>
      <c r="X95" s="33">
        <v>0</v>
      </c>
      <c r="Y95" s="33">
        <v>0</v>
      </c>
      <c r="Z95" s="106">
        <f t="shared" si="33"/>
        <v>6</v>
      </c>
      <c r="AA95" s="33">
        <v>0</v>
      </c>
      <c r="AB95" s="33">
        <v>3</v>
      </c>
      <c r="AC95" s="33">
        <v>3</v>
      </c>
      <c r="AD95" s="33">
        <v>0</v>
      </c>
      <c r="AE95" s="33">
        <v>0</v>
      </c>
      <c r="AF95" s="33">
        <v>0</v>
      </c>
      <c r="AG95" s="106">
        <f t="shared" si="34"/>
        <v>4</v>
      </c>
      <c r="AH95" s="33">
        <v>0</v>
      </c>
      <c r="AI95" s="33">
        <v>4</v>
      </c>
      <c r="AJ95" s="33">
        <v>0</v>
      </c>
      <c r="AK95" s="33">
        <v>0</v>
      </c>
      <c r="AL95" s="33">
        <v>0</v>
      </c>
      <c r="AM95" s="33">
        <v>0</v>
      </c>
      <c r="AN95" s="120">
        <f>(M95+N95)/K95</f>
        <v>0.34482758620689657</v>
      </c>
      <c r="AO95" s="120">
        <f t="shared" si="36"/>
        <v>0.13793103448275862</v>
      </c>
      <c r="AP95" s="27" t="s">
        <v>93</v>
      </c>
      <c r="AQ95" s="27" t="s">
        <v>85</v>
      </c>
      <c r="AR95" s="31" t="s">
        <v>100</v>
      </c>
      <c r="AS95" s="28" t="s">
        <v>87</v>
      </c>
      <c r="AT95" s="35" t="s">
        <v>82</v>
      </c>
      <c r="AU95" s="28" t="s">
        <v>134</v>
      </c>
      <c r="AV95" s="36">
        <v>0.38700000000000001</v>
      </c>
      <c r="AW95" s="43">
        <v>2.1294369999999998</v>
      </c>
      <c r="AX95" s="37"/>
      <c r="AY95" s="37"/>
      <c r="AZ95" s="37"/>
      <c r="BA95" s="37"/>
      <c r="BB95" s="37"/>
      <c r="BC95" s="123">
        <f t="shared" si="26"/>
        <v>2.5164369999999998</v>
      </c>
      <c r="BD95" s="24" t="s">
        <v>111</v>
      </c>
      <c r="BE95" s="44"/>
      <c r="BF95" s="44">
        <v>0.5</v>
      </c>
      <c r="BG95" s="49">
        <v>9.7999999999999997E-3</v>
      </c>
      <c r="BH95" s="124">
        <f t="shared" si="27"/>
        <v>3.0262369999999996</v>
      </c>
      <c r="BI95" s="45">
        <f t="shared" si="37"/>
        <v>0.10435299999999999</v>
      </c>
      <c r="BJ95" s="39" t="s">
        <v>102</v>
      </c>
      <c r="BK95" s="136">
        <v>50</v>
      </c>
      <c r="BL95" s="137">
        <v>45</v>
      </c>
      <c r="BM95" s="137">
        <v>50</v>
      </c>
      <c r="BN95" s="137">
        <v>30</v>
      </c>
      <c r="BO95" s="137">
        <v>20</v>
      </c>
      <c r="BP95" s="137">
        <v>20</v>
      </c>
      <c r="BQ95" s="138">
        <f t="shared" si="28"/>
        <v>95</v>
      </c>
      <c r="BR95" s="138">
        <f t="shared" si="29"/>
        <v>80</v>
      </c>
      <c r="BS95" s="138">
        <f t="shared" si="30"/>
        <v>40</v>
      </c>
      <c r="BT95" s="138">
        <f t="shared" si="31"/>
        <v>215</v>
      </c>
      <c r="BU95" s="55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</row>
    <row r="96" spans="1:114" ht="12.75" hidden="1" customHeight="1">
      <c r="A96" s="25" t="s">
        <v>355</v>
      </c>
      <c r="B96" s="30" t="s">
        <v>356</v>
      </c>
      <c r="C96" s="30" t="s">
        <v>357</v>
      </c>
      <c r="D96" s="30" t="s">
        <v>127</v>
      </c>
      <c r="E96" s="28" t="s">
        <v>78</v>
      </c>
      <c r="F96" s="25" t="s">
        <v>108</v>
      </c>
      <c r="G96" s="28" t="s">
        <v>80</v>
      </c>
      <c r="H96" s="28" t="s">
        <v>358</v>
      </c>
      <c r="I96" s="47" t="s">
        <v>158</v>
      </c>
      <c r="J96" s="47" t="s">
        <v>134</v>
      </c>
      <c r="K96" s="112">
        <v>45</v>
      </c>
      <c r="L96" s="24">
        <v>31</v>
      </c>
      <c r="M96" s="24">
        <v>14</v>
      </c>
      <c r="N96" s="33">
        <v>0</v>
      </c>
      <c r="O96" s="106">
        <f t="shared" si="25"/>
        <v>163</v>
      </c>
      <c r="P96" s="33">
        <v>114</v>
      </c>
      <c r="Q96" s="33">
        <v>49</v>
      </c>
      <c r="R96" s="33">
        <v>0</v>
      </c>
      <c r="S96" s="106">
        <f t="shared" si="32"/>
        <v>31</v>
      </c>
      <c r="T96" s="33">
        <v>6</v>
      </c>
      <c r="U96" s="33">
        <v>21</v>
      </c>
      <c r="V96" s="33">
        <v>4</v>
      </c>
      <c r="W96" s="33">
        <v>0</v>
      </c>
      <c r="X96" s="33">
        <v>0</v>
      </c>
      <c r="Y96" s="33">
        <v>0</v>
      </c>
      <c r="Z96" s="106">
        <f t="shared" si="33"/>
        <v>14</v>
      </c>
      <c r="AA96" s="33">
        <v>2</v>
      </c>
      <c r="AB96" s="33">
        <v>12</v>
      </c>
      <c r="AC96" s="33">
        <v>0</v>
      </c>
      <c r="AD96" s="33">
        <v>0</v>
      </c>
      <c r="AE96" s="33">
        <v>0</v>
      </c>
      <c r="AF96" s="33">
        <v>0</v>
      </c>
      <c r="AG96" s="106">
        <f t="shared" si="34"/>
        <v>0</v>
      </c>
      <c r="AH96" s="33">
        <v>0</v>
      </c>
      <c r="AI96" s="33">
        <v>0</v>
      </c>
      <c r="AJ96" s="33">
        <v>0</v>
      </c>
      <c r="AK96" s="33">
        <v>0</v>
      </c>
      <c r="AL96" s="33">
        <v>0</v>
      </c>
      <c r="AM96" s="33">
        <v>0</v>
      </c>
      <c r="AN96" s="120">
        <f>(M96+N96)/K96</f>
        <v>0.31111111111111112</v>
      </c>
      <c r="AO96" s="120">
        <f t="shared" si="36"/>
        <v>0</v>
      </c>
      <c r="AP96" s="27" t="s">
        <v>93</v>
      </c>
      <c r="AQ96" s="29" t="s">
        <v>85</v>
      </c>
      <c r="AR96" s="35" t="s">
        <v>158</v>
      </c>
      <c r="AS96" s="35" t="s">
        <v>134</v>
      </c>
      <c r="AT96" s="35" t="s">
        <v>82</v>
      </c>
      <c r="AU96" s="35" t="s">
        <v>101</v>
      </c>
      <c r="AV96" s="36">
        <v>1.90934812</v>
      </c>
      <c r="AW96" s="36">
        <v>2.9620000000000002</v>
      </c>
      <c r="AX96" s="37"/>
      <c r="AY96" s="37"/>
      <c r="AZ96" s="37"/>
      <c r="BA96" s="37"/>
      <c r="BB96" s="37"/>
      <c r="BC96" s="123">
        <f t="shared" si="26"/>
        <v>4.8713481200000004</v>
      </c>
      <c r="BD96" s="36" t="s">
        <v>111</v>
      </c>
      <c r="BE96" s="49"/>
      <c r="BF96" s="49"/>
      <c r="BG96" s="49"/>
      <c r="BH96" s="124">
        <f t="shared" si="27"/>
        <v>4.8713481200000004</v>
      </c>
      <c r="BI96" s="45">
        <f t="shared" si="37"/>
        <v>0.10825218044444446</v>
      </c>
      <c r="BJ96" s="39" t="s">
        <v>102</v>
      </c>
      <c r="BK96" s="136">
        <v>40</v>
      </c>
      <c r="BL96" s="137">
        <v>10</v>
      </c>
      <c r="BM96" s="137">
        <v>80</v>
      </c>
      <c r="BN96" s="137">
        <v>70</v>
      </c>
      <c r="BO96" s="137">
        <v>20</v>
      </c>
      <c r="BP96" s="137">
        <v>10</v>
      </c>
      <c r="BQ96" s="138">
        <f t="shared" si="28"/>
        <v>50</v>
      </c>
      <c r="BR96" s="138">
        <f t="shared" si="29"/>
        <v>150</v>
      </c>
      <c r="BS96" s="138">
        <f t="shared" si="30"/>
        <v>30</v>
      </c>
      <c r="BT96" s="138">
        <f t="shared" si="31"/>
        <v>230</v>
      </c>
      <c r="BU96" s="27"/>
      <c r="BV96" s="9"/>
      <c r="BW96" s="9"/>
      <c r="BX96" s="9"/>
      <c r="BY96" s="9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</row>
    <row r="97" spans="1:114" ht="12.75" hidden="1" customHeight="1">
      <c r="A97" s="25" t="s">
        <v>359</v>
      </c>
      <c r="B97" s="30" t="s">
        <v>360</v>
      </c>
      <c r="C97" s="58" t="s">
        <v>357</v>
      </c>
      <c r="D97" s="30" t="s">
        <v>127</v>
      </c>
      <c r="E97" s="28" t="s">
        <v>78</v>
      </c>
      <c r="F97" s="25" t="s">
        <v>108</v>
      </c>
      <c r="G97" s="30" t="s">
        <v>92</v>
      </c>
      <c r="H97" s="30" t="s">
        <v>92</v>
      </c>
      <c r="I97" s="58" t="s">
        <v>213</v>
      </c>
      <c r="J97" s="47" t="s">
        <v>134</v>
      </c>
      <c r="K97" s="107">
        <v>44</v>
      </c>
      <c r="L97" s="53">
        <v>0</v>
      </c>
      <c r="M97" s="53">
        <v>30</v>
      </c>
      <c r="N97" s="33">
        <v>14</v>
      </c>
      <c r="O97" s="106">
        <f t="shared" si="25"/>
        <v>128</v>
      </c>
      <c r="P97" s="33">
        <v>0</v>
      </c>
      <c r="Q97" s="33">
        <v>82</v>
      </c>
      <c r="R97" s="33">
        <v>46</v>
      </c>
      <c r="S97" s="106">
        <f t="shared" si="32"/>
        <v>0</v>
      </c>
      <c r="T97" s="33">
        <v>0</v>
      </c>
      <c r="U97" s="33">
        <v>0</v>
      </c>
      <c r="V97" s="33">
        <v>0</v>
      </c>
      <c r="W97" s="33">
        <v>0</v>
      </c>
      <c r="X97" s="33">
        <v>0</v>
      </c>
      <c r="Y97" s="33">
        <v>0</v>
      </c>
      <c r="Z97" s="106">
        <f t="shared" si="33"/>
        <v>30</v>
      </c>
      <c r="AA97" s="33">
        <v>18</v>
      </c>
      <c r="AB97" s="33">
        <v>10</v>
      </c>
      <c r="AC97" s="33">
        <v>2</v>
      </c>
      <c r="AD97" s="33">
        <v>0</v>
      </c>
      <c r="AE97" s="33">
        <v>0</v>
      </c>
      <c r="AF97" s="33">
        <v>0</v>
      </c>
      <c r="AG97" s="106">
        <f t="shared" si="34"/>
        <v>14</v>
      </c>
      <c r="AH97" s="33">
        <v>0</v>
      </c>
      <c r="AI97" s="33">
        <v>14</v>
      </c>
      <c r="AJ97" s="33">
        <v>0</v>
      </c>
      <c r="AK97" s="33">
        <v>0</v>
      </c>
      <c r="AL97" s="33">
        <v>0</v>
      </c>
      <c r="AM97" s="33">
        <v>0</v>
      </c>
      <c r="AN97" s="120">
        <f>(Z97+AG97)/K97</f>
        <v>1</v>
      </c>
      <c r="AO97" s="120">
        <f t="shared" si="36"/>
        <v>0.31818181818181818</v>
      </c>
      <c r="AP97" s="27" t="s">
        <v>93</v>
      </c>
      <c r="AQ97" s="27" t="s">
        <v>85</v>
      </c>
      <c r="AR97" s="58" t="s">
        <v>97</v>
      </c>
      <c r="AS97" s="58" t="s">
        <v>121</v>
      </c>
      <c r="AT97" s="58" t="s">
        <v>100</v>
      </c>
      <c r="AU97" s="58" t="s">
        <v>98</v>
      </c>
      <c r="AV97" s="36">
        <v>3.3519188</v>
      </c>
      <c r="AW97" s="43"/>
      <c r="AX97" s="43"/>
      <c r="AY97" s="43"/>
      <c r="AZ97" s="37"/>
      <c r="BA97" s="37"/>
      <c r="BB97" s="37"/>
      <c r="BC97" s="123">
        <f t="shared" si="26"/>
        <v>3.3519188</v>
      </c>
      <c r="BD97" s="36" t="s">
        <v>111</v>
      </c>
      <c r="BE97" s="44"/>
      <c r="BF97" s="44"/>
      <c r="BG97" s="44"/>
      <c r="BH97" s="124">
        <f t="shared" si="27"/>
        <v>3.3519188</v>
      </c>
      <c r="BI97" s="45">
        <f t="shared" si="37"/>
        <v>7.6179972727272727E-2</v>
      </c>
      <c r="BJ97" s="39" t="s">
        <v>102</v>
      </c>
      <c r="BK97" s="136">
        <v>40</v>
      </c>
      <c r="BL97" s="137">
        <v>10</v>
      </c>
      <c r="BM97" s="137">
        <v>80</v>
      </c>
      <c r="BN97" s="137">
        <v>70</v>
      </c>
      <c r="BO97" s="137">
        <v>0</v>
      </c>
      <c r="BP97" s="137">
        <v>30</v>
      </c>
      <c r="BQ97" s="138">
        <f t="shared" si="28"/>
        <v>50</v>
      </c>
      <c r="BR97" s="138">
        <f t="shared" si="29"/>
        <v>150</v>
      </c>
      <c r="BS97" s="138">
        <f t="shared" si="30"/>
        <v>30</v>
      </c>
      <c r="BT97" s="138">
        <f t="shared" si="31"/>
        <v>230</v>
      </c>
      <c r="BU97" s="35"/>
      <c r="BV97" s="8"/>
      <c r="BW97" s="8"/>
      <c r="BX97" s="8"/>
      <c r="BY97" s="57"/>
      <c r="BZ97" s="57"/>
      <c r="CA97" s="57"/>
      <c r="CB97" s="57"/>
      <c r="CC97" s="57"/>
      <c r="CD97" s="57"/>
      <c r="CE97" s="57"/>
      <c r="CF97" s="57"/>
      <c r="CG97" s="57"/>
      <c r="CH97" s="57"/>
      <c r="CI97" s="57"/>
      <c r="CJ97" s="57"/>
      <c r="CK97" s="57"/>
      <c r="CL97" s="57"/>
      <c r="CM97" s="57"/>
      <c r="CN97" s="57"/>
      <c r="CO97" s="57"/>
      <c r="CP97" s="57"/>
      <c r="CQ97" s="57"/>
      <c r="CR97" s="57"/>
      <c r="CS97" s="57"/>
      <c r="CT97" s="57"/>
      <c r="CU97" s="57"/>
      <c r="CV97" s="57"/>
      <c r="CW97" s="57"/>
      <c r="CX97" s="57"/>
      <c r="CY97" s="57"/>
      <c r="CZ97" s="57"/>
      <c r="DA97" s="57"/>
      <c r="DB97" s="57"/>
      <c r="DC97" s="57"/>
      <c r="DD97" s="57"/>
      <c r="DE97" s="57"/>
      <c r="DF97" s="57"/>
      <c r="DG97" s="57"/>
      <c r="DH97" s="57"/>
      <c r="DI97" s="57"/>
      <c r="DJ97" s="57"/>
    </row>
    <row r="98" spans="1:114" ht="13.5" hidden="1" customHeight="1">
      <c r="A98" s="26" t="s">
        <v>361</v>
      </c>
      <c r="B98" s="73" t="s">
        <v>362</v>
      </c>
      <c r="C98" s="73" t="s">
        <v>357</v>
      </c>
      <c r="D98" s="29" t="s">
        <v>127</v>
      </c>
      <c r="E98" s="27" t="s">
        <v>78</v>
      </c>
      <c r="F98" s="26" t="s">
        <v>108</v>
      </c>
      <c r="G98" s="35" t="s">
        <v>92</v>
      </c>
      <c r="H98" s="35" t="s">
        <v>92</v>
      </c>
      <c r="I98" s="31" t="s">
        <v>109</v>
      </c>
      <c r="J98" s="28" t="s">
        <v>87</v>
      </c>
      <c r="K98" s="114">
        <v>10</v>
      </c>
      <c r="L98" s="33">
        <v>7</v>
      </c>
      <c r="M98" s="33">
        <v>2</v>
      </c>
      <c r="N98" s="33">
        <v>1</v>
      </c>
      <c r="O98" s="106">
        <f t="shared" si="25"/>
        <v>43</v>
      </c>
      <c r="P98" s="33">
        <v>31</v>
      </c>
      <c r="Q98" s="33">
        <v>8</v>
      </c>
      <c r="R98" s="33">
        <v>4</v>
      </c>
      <c r="S98" s="106">
        <f t="shared" si="32"/>
        <v>7</v>
      </c>
      <c r="T98" s="33">
        <v>0</v>
      </c>
      <c r="U98" s="33">
        <v>4</v>
      </c>
      <c r="V98" s="33">
        <v>3</v>
      </c>
      <c r="W98" s="33">
        <v>0</v>
      </c>
      <c r="X98" s="33">
        <v>0</v>
      </c>
      <c r="Y98" s="33">
        <v>0</v>
      </c>
      <c r="Z98" s="106">
        <f t="shared" si="33"/>
        <v>2</v>
      </c>
      <c r="AA98" s="33">
        <v>0</v>
      </c>
      <c r="AB98" s="33">
        <v>2</v>
      </c>
      <c r="AC98" s="33">
        <v>0</v>
      </c>
      <c r="AD98" s="33">
        <v>0</v>
      </c>
      <c r="AE98" s="33">
        <v>0</v>
      </c>
      <c r="AF98" s="33">
        <v>0</v>
      </c>
      <c r="AG98" s="106">
        <f t="shared" si="34"/>
        <v>1</v>
      </c>
      <c r="AH98" s="33">
        <v>0</v>
      </c>
      <c r="AI98" s="33">
        <v>1</v>
      </c>
      <c r="AJ98" s="33">
        <v>0</v>
      </c>
      <c r="AK98" s="33">
        <v>0</v>
      </c>
      <c r="AL98" s="33">
        <v>0</v>
      </c>
      <c r="AM98" s="33">
        <v>0</v>
      </c>
      <c r="AN98" s="120">
        <f>(Z98+AG98)/K98</f>
        <v>0.3</v>
      </c>
      <c r="AO98" s="120">
        <f t="shared" si="36"/>
        <v>0.1</v>
      </c>
      <c r="AP98" s="27" t="s">
        <v>93</v>
      </c>
      <c r="AQ98" s="27" t="s">
        <v>85</v>
      </c>
      <c r="AR98" s="35" t="s">
        <v>109</v>
      </c>
      <c r="AS98" s="35" t="s">
        <v>87</v>
      </c>
      <c r="AT98" s="35" t="s">
        <v>94</v>
      </c>
      <c r="AU98" s="35" t="s">
        <v>87</v>
      </c>
      <c r="AV98" s="36">
        <v>0</v>
      </c>
      <c r="AW98" s="36"/>
      <c r="AX98" s="36"/>
      <c r="AZ98" s="36">
        <v>1.0435300000000001</v>
      </c>
      <c r="BA98" s="37"/>
      <c r="BB98" s="37"/>
      <c r="BC98" s="123">
        <f t="shared" si="26"/>
        <v>1.0435300000000001</v>
      </c>
      <c r="BD98" s="24"/>
      <c r="BE98" s="154"/>
      <c r="BF98" s="154"/>
      <c r="BG98" s="44"/>
      <c r="BH98" s="124">
        <f t="shared" si="27"/>
        <v>1.0435300000000001</v>
      </c>
      <c r="BI98" s="45">
        <f t="shared" si="37"/>
        <v>0.104353</v>
      </c>
      <c r="BJ98" s="39" t="s">
        <v>88</v>
      </c>
      <c r="BK98" s="136">
        <v>40</v>
      </c>
      <c r="BL98" s="137">
        <v>10</v>
      </c>
      <c r="BM98" s="137">
        <v>0</v>
      </c>
      <c r="BN98" s="137">
        <v>30</v>
      </c>
      <c r="BO98" s="137">
        <v>0</v>
      </c>
      <c r="BP98" s="137">
        <v>20</v>
      </c>
      <c r="BQ98" s="138">
        <f t="shared" si="28"/>
        <v>50</v>
      </c>
      <c r="BR98" s="138">
        <f t="shared" si="29"/>
        <v>30</v>
      </c>
      <c r="BS98" s="138">
        <f t="shared" si="30"/>
        <v>20</v>
      </c>
      <c r="BT98" s="138">
        <f t="shared" si="31"/>
        <v>100</v>
      </c>
      <c r="BU98" s="55"/>
      <c r="BV98" s="8"/>
      <c r="BW98" s="8"/>
      <c r="BX98" s="8"/>
      <c r="BY98" s="40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8"/>
      <c r="DD98" s="8"/>
      <c r="DE98" s="8"/>
      <c r="DF98" s="8"/>
      <c r="DG98" s="8"/>
      <c r="DH98" s="8"/>
      <c r="DI98" s="8"/>
      <c r="DJ98" s="8"/>
    </row>
    <row r="99" spans="1:114" ht="13.5" hidden="1" customHeight="1">
      <c r="A99" s="155" t="s">
        <v>363</v>
      </c>
      <c r="B99" s="47" t="s">
        <v>364</v>
      </c>
      <c r="C99" s="47" t="s">
        <v>365</v>
      </c>
      <c r="D99" s="29" t="s">
        <v>127</v>
      </c>
      <c r="E99" s="27" t="s">
        <v>78</v>
      </c>
      <c r="F99" s="26" t="s">
        <v>108</v>
      </c>
      <c r="G99" s="35" t="s">
        <v>91</v>
      </c>
      <c r="H99" s="35" t="s">
        <v>92</v>
      </c>
      <c r="I99" s="31" t="s">
        <v>210</v>
      </c>
      <c r="J99" s="28" t="s">
        <v>99</v>
      </c>
      <c r="K99" s="109">
        <v>51</v>
      </c>
      <c r="L99" s="33">
        <v>34</v>
      </c>
      <c r="M99" s="33">
        <v>14</v>
      </c>
      <c r="N99" s="74">
        <v>3</v>
      </c>
      <c r="O99" s="106">
        <f t="shared" si="25"/>
        <v>200</v>
      </c>
      <c r="P99" s="33">
        <v>144</v>
      </c>
      <c r="Q99" s="33">
        <v>44</v>
      </c>
      <c r="R99" s="33">
        <v>12</v>
      </c>
      <c r="S99" s="106">
        <f t="shared" si="32"/>
        <v>34</v>
      </c>
      <c r="T99" s="33">
        <v>2</v>
      </c>
      <c r="U99" s="33">
        <v>22</v>
      </c>
      <c r="V99" s="33">
        <v>8</v>
      </c>
      <c r="W99" s="33">
        <v>2</v>
      </c>
      <c r="X99" s="33">
        <v>0</v>
      </c>
      <c r="Y99" s="33">
        <v>0</v>
      </c>
      <c r="Z99" s="106">
        <f t="shared" si="33"/>
        <v>14</v>
      </c>
      <c r="AA99" s="33">
        <v>6</v>
      </c>
      <c r="AB99" s="33">
        <v>8</v>
      </c>
      <c r="AC99" s="33">
        <v>0</v>
      </c>
      <c r="AD99" s="33">
        <v>0</v>
      </c>
      <c r="AE99" s="33">
        <v>0</v>
      </c>
      <c r="AF99" s="33">
        <v>0</v>
      </c>
      <c r="AG99" s="106">
        <f t="shared" si="34"/>
        <v>3</v>
      </c>
      <c r="AH99" s="33">
        <v>0</v>
      </c>
      <c r="AI99" s="33">
        <v>3</v>
      </c>
      <c r="AJ99" s="33">
        <v>0</v>
      </c>
      <c r="AK99" s="33">
        <v>0</v>
      </c>
      <c r="AL99" s="33">
        <v>0</v>
      </c>
      <c r="AM99" s="33">
        <v>0</v>
      </c>
      <c r="AN99" s="120">
        <f>(M99+N99)/K99</f>
        <v>0.33333333333333331</v>
      </c>
      <c r="AO99" s="120">
        <f t="shared" si="36"/>
        <v>5.8823529411764705E-2</v>
      </c>
      <c r="AP99" s="27" t="s">
        <v>93</v>
      </c>
      <c r="AQ99" s="27" t="s">
        <v>85</v>
      </c>
      <c r="AR99" s="35" t="s">
        <v>210</v>
      </c>
      <c r="AS99" s="35" t="s">
        <v>98</v>
      </c>
      <c r="AT99" s="35" t="s">
        <v>82</v>
      </c>
      <c r="AU99" s="35" t="s">
        <v>101</v>
      </c>
      <c r="AV99" s="36">
        <v>4.2307753000000003</v>
      </c>
      <c r="AW99" s="36"/>
      <c r="AX99" s="36"/>
      <c r="AY99" s="36"/>
      <c r="AZ99" s="37"/>
      <c r="BA99" s="37"/>
      <c r="BB99" s="37"/>
      <c r="BC99" s="123">
        <f t="shared" si="26"/>
        <v>4.2307753000000003</v>
      </c>
      <c r="BD99" s="24" t="s">
        <v>111</v>
      </c>
      <c r="BE99" s="154"/>
      <c r="BF99" s="154"/>
      <c r="BG99" s="44">
        <v>8.1499999999999993E-3</v>
      </c>
      <c r="BH99" s="124">
        <f t="shared" si="27"/>
        <v>4.2389253</v>
      </c>
      <c r="BI99" s="156">
        <f t="shared" si="37"/>
        <v>8.3116182352941173E-2</v>
      </c>
      <c r="BJ99" s="39" t="s">
        <v>102</v>
      </c>
      <c r="BK99" s="136">
        <v>40</v>
      </c>
      <c r="BL99" s="137">
        <v>10</v>
      </c>
      <c r="BM99" s="137">
        <v>80</v>
      </c>
      <c r="BN99" s="137">
        <v>70</v>
      </c>
      <c r="BO99" s="137">
        <v>0</v>
      </c>
      <c r="BP99" s="137">
        <v>20</v>
      </c>
      <c r="BQ99" s="138">
        <f t="shared" si="28"/>
        <v>50</v>
      </c>
      <c r="BR99" s="138">
        <f t="shared" si="29"/>
        <v>150</v>
      </c>
      <c r="BS99" s="138">
        <f t="shared" si="30"/>
        <v>20</v>
      </c>
      <c r="BT99" s="138">
        <f t="shared" si="31"/>
        <v>220</v>
      </c>
      <c r="BU99" s="55"/>
      <c r="BV99" s="8"/>
      <c r="BW99" s="8"/>
      <c r="BX99" s="8"/>
      <c r="BY99" s="40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8"/>
      <c r="DD99" s="8"/>
      <c r="DE99" s="8"/>
      <c r="DF99" s="8"/>
      <c r="DG99" s="8"/>
      <c r="DH99" s="8"/>
      <c r="DI99" s="8"/>
      <c r="DJ99" s="8"/>
    </row>
    <row r="100" spans="1:114" ht="12.75" hidden="1">
      <c r="A100" s="155" t="s">
        <v>366</v>
      </c>
      <c r="B100" s="29" t="s">
        <v>367</v>
      </c>
      <c r="C100" s="29" t="s">
        <v>365</v>
      </c>
      <c r="D100" s="29" t="s">
        <v>127</v>
      </c>
      <c r="E100" s="28" t="s">
        <v>78</v>
      </c>
      <c r="F100" s="25" t="s">
        <v>108</v>
      </c>
      <c r="G100" s="27" t="s">
        <v>80</v>
      </c>
      <c r="H100" s="27" t="s">
        <v>358</v>
      </c>
      <c r="I100" s="31" t="s">
        <v>86</v>
      </c>
      <c r="J100" s="28" t="s">
        <v>101</v>
      </c>
      <c r="K100" s="116">
        <v>15</v>
      </c>
      <c r="L100" s="33">
        <v>10</v>
      </c>
      <c r="M100" s="33">
        <v>4</v>
      </c>
      <c r="N100" s="33">
        <v>1</v>
      </c>
      <c r="O100" s="106">
        <f t="shared" si="25"/>
        <v>49</v>
      </c>
      <c r="P100" s="33">
        <v>26</v>
      </c>
      <c r="Q100" s="33">
        <v>19</v>
      </c>
      <c r="R100" s="33">
        <v>4</v>
      </c>
      <c r="S100" s="106">
        <f t="shared" si="32"/>
        <v>10</v>
      </c>
      <c r="T100" s="33">
        <v>8</v>
      </c>
      <c r="U100" s="33">
        <v>0</v>
      </c>
      <c r="V100" s="33">
        <v>2</v>
      </c>
      <c r="W100" s="33">
        <v>0</v>
      </c>
      <c r="X100" s="33">
        <v>0</v>
      </c>
      <c r="Y100" s="33">
        <v>0</v>
      </c>
      <c r="Z100" s="106">
        <f t="shared" si="33"/>
        <v>4</v>
      </c>
      <c r="AA100" s="33">
        <v>0</v>
      </c>
      <c r="AB100" s="33">
        <v>3</v>
      </c>
      <c r="AC100" s="33">
        <v>0</v>
      </c>
      <c r="AD100" s="33">
        <v>1</v>
      </c>
      <c r="AE100" s="33">
        <v>0</v>
      </c>
      <c r="AF100" s="33">
        <v>0</v>
      </c>
      <c r="AG100" s="106">
        <f t="shared" si="34"/>
        <v>1</v>
      </c>
      <c r="AH100" s="33">
        <v>0</v>
      </c>
      <c r="AI100" s="33">
        <v>1</v>
      </c>
      <c r="AJ100" s="33">
        <v>0</v>
      </c>
      <c r="AK100" s="33">
        <v>0</v>
      </c>
      <c r="AL100" s="33">
        <v>0</v>
      </c>
      <c r="AM100" s="33">
        <v>0</v>
      </c>
      <c r="AN100" s="120">
        <f>(M100+N100)/K100</f>
        <v>0.33333333333333331</v>
      </c>
      <c r="AO100" s="120">
        <f t="shared" si="36"/>
        <v>6.6666666666666666E-2</v>
      </c>
      <c r="AP100" s="27" t="s">
        <v>93</v>
      </c>
      <c r="AQ100" s="27" t="s">
        <v>85</v>
      </c>
      <c r="AR100" s="35" t="s">
        <v>86</v>
      </c>
      <c r="AS100" s="27" t="s">
        <v>101</v>
      </c>
      <c r="AT100" s="35" t="s">
        <v>94</v>
      </c>
      <c r="AU100" s="27" t="s">
        <v>83</v>
      </c>
      <c r="AV100" s="36">
        <v>0</v>
      </c>
      <c r="AW100" s="43"/>
      <c r="AX100" s="43"/>
      <c r="AY100" s="43">
        <v>1.5</v>
      </c>
      <c r="AZ100" s="37"/>
      <c r="BA100" s="37"/>
      <c r="BB100" s="37"/>
      <c r="BC100" s="123">
        <f t="shared" si="26"/>
        <v>1.5</v>
      </c>
      <c r="BD100" s="36"/>
      <c r="BE100" s="157"/>
      <c r="BF100" s="157"/>
      <c r="BG100" s="49"/>
      <c r="BH100" s="124">
        <f t="shared" si="27"/>
        <v>1.5</v>
      </c>
      <c r="BI100" s="156">
        <f t="shared" si="37"/>
        <v>0.1</v>
      </c>
      <c r="BJ100" s="39" t="s">
        <v>88</v>
      </c>
      <c r="BK100" s="136">
        <v>40</v>
      </c>
      <c r="BL100" s="137">
        <v>10</v>
      </c>
      <c r="BM100" s="137">
        <v>50</v>
      </c>
      <c r="BN100" s="137">
        <v>30</v>
      </c>
      <c r="BO100" s="137">
        <v>20</v>
      </c>
      <c r="BP100" s="137">
        <v>10</v>
      </c>
      <c r="BQ100" s="138">
        <f t="shared" si="28"/>
        <v>50</v>
      </c>
      <c r="BR100" s="138">
        <f t="shared" si="29"/>
        <v>80</v>
      </c>
      <c r="BS100" s="138">
        <f t="shared" si="30"/>
        <v>30</v>
      </c>
      <c r="BT100" s="138">
        <f t="shared" si="31"/>
        <v>160</v>
      </c>
      <c r="BU100" s="27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8"/>
      <c r="DD100" s="8"/>
      <c r="DE100" s="8"/>
      <c r="DF100" s="8"/>
      <c r="DG100" s="8"/>
      <c r="DH100" s="8"/>
      <c r="DI100" s="8"/>
      <c r="DJ100" s="8"/>
    </row>
    <row r="101" spans="1:114" ht="13.5" hidden="1" customHeight="1">
      <c r="A101" s="25" t="s">
        <v>368</v>
      </c>
      <c r="B101" s="29" t="s">
        <v>369</v>
      </c>
      <c r="C101" s="29" t="s">
        <v>370</v>
      </c>
      <c r="D101" s="29" t="s">
        <v>106</v>
      </c>
      <c r="E101" s="28" t="s">
        <v>107</v>
      </c>
      <c r="F101" s="25" t="s">
        <v>79</v>
      </c>
      <c r="G101" s="27" t="s">
        <v>80</v>
      </c>
      <c r="H101" s="27" t="s">
        <v>80</v>
      </c>
      <c r="I101" s="31" t="s">
        <v>109</v>
      </c>
      <c r="J101" s="28" t="s">
        <v>87</v>
      </c>
      <c r="K101" s="116">
        <v>0</v>
      </c>
      <c r="L101" s="33">
        <v>10</v>
      </c>
      <c r="M101" s="33">
        <v>6</v>
      </c>
      <c r="N101" s="33">
        <v>1</v>
      </c>
      <c r="O101" s="106">
        <f t="shared" si="25"/>
        <v>70</v>
      </c>
      <c r="P101" s="33">
        <v>44</v>
      </c>
      <c r="Q101" s="33">
        <v>26</v>
      </c>
      <c r="R101" s="33">
        <v>0</v>
      </c>
      <c r="S101" s="106">
        <v>0</v>
      </c>
      <c r="T101" s="33">
        <v>0</v>
      </c>
      <c r="U101" s="33">
        <v>7</v>
      </c>
      <c r="V101" s="33">
        <v>3</v>
      </c>
      <c r="W101" s="33">
        <v>0</v>
      </c>
      <c r="X101" s="33">
        <v>0</v>
      </c>
      <c r="Y101" s="33">
        <v>0</v>
      </c>
      <c r="Z101" s="106">
        <v>0</v>
      </c>
      <c r="AA101" s="33">
        <v>0</v>
      </c>
      <c r="AB101" s="33">
        <v>5</v>
      </c>
      <c r="AC101" s="33">
        <v>0</v>
      </c>
      <c r="AD101" s="33">
        <v>1</v>
      </c>
      <c r="AE101" s="33">
        <v>0</v>
      </c>
      <c r="AF101" s="33">
        <v>0</v>
      </c>
      <c r="AG101" s="106">
        <v>0</v>
      </c>
      <c r="AH101" s="33">
        <v>0</v>
      </c>
      <c r="AI101" s="33">
        <v>1</v>
      </c>
      <c r="AJ101" s="33">
        <v>0</v>
      </c>
      <c r="AK101" s="33">
        <v>0</v>
      </c>
      <c r="AL101" s="33">
        <v>0</v>
      </c>
      <c r="AM101" s="33">
        <v>0</v>
      </c>
      <c r="AN101" s="120">
        <f>(M101+N101)/BV101</f>
        <v>0.41176470588235292</v>
      </c>
      <c r="AO101" s="120">
        <f>N101/BV101</f>
        <v>5.8823529411764705E-2</v>
      </c>
      <c r="AP101" s="27" t="s">
        <v>93</v>
      </c>
      <c r="AQ101" s="27" t="s">
        <v>85</v>
      </c>
      <c r="AR101" s="35" t="s">
        <v>109</v>
      </c>
      <c r="AS101" s="27" t="s">
        <v>87</v>
      </c>
      <c r="AT101" s="35" t="s">
        <v>120</v>
      </c>
      <c r="AU101" s="27" t="s">
        <v>99</v>
      </c>
      <c r="AV101" s="36">
        <v>0</v>
      </c>
      <c r="AW101" s="43"/>
      <c r="AX101" s="43"/>
      <c r="AY101" s="43"/>
      <c r="AZ101" s="43">
        <v>1.665</v>
      </c>
      <c r="BA101" s="37"/>
      <c r="BB101" s="37"/>
      <c r="BC101" s="123">
        <f t="shared" si="26"/>
        <v>1.665</v>
      </c>
      <c r="BD101" s="36"/>
      <c r="BE101" s="49"/>
      <c r="BF101" s="49"/>
      <c r="BG101" s="49"/>
      <c r="BH101" s="124">
        <f t="shared" si="27"/>
        <v>1.665</v>
      </c>
      <c r="BI101" s="45">
        <f>BH101/BV101</f>
        <v>9.794117647058824E-2</v>
      </c>
      <c r="BJ101" s="39" t="s">
        <v>88</v>
      </c>
      <c r="BK101" s="136">
        <v>30</v>
      </c>
      <c r="BL101" s="137">
        <v>35</v>
      </c>
      <c r="BM101" s="137">
        <v>10</v>
      </c>
      <c r="BN101" s="137">
        <v>30</v>
      </c>
      <c r="BO101" s="137">
        <v>0</v>
      </c>
      <c r="BP101" s="137">
        <v>20</v>
      </c>
      <c r="BQ101" s="138">
        <f t="shared" si="28"/>
        <v>65</v>
      </c>
      <c r="BR101" s="138">
        <f t="shared" si="29"/>
        <v>40</v>
      </c>
      <c r="BS101" s="138">
        <f t="shared" si="30"/>
        <v>20</v>
      </c>
      <c r="BT101" s="138">
        <f t="shared" si="31"/>
        <v>125</v>
      </c>
      <c r="BU101" s="27" t="s">
        <v>371</v>
      </c>
      <c r="BV101" s="202">
        <v>17</v>
      </c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8"/>
      <c r="DD101" s="8"/>
      <c r="DE101" s="8"/>
      <c r="DF101" s="8"/>
      <c r="DG101" s="8"/>
      <c r="DH101" s="8"/>
      <c r="DI101" s="8"/>
      <c r="DJ101" s="8"/>
    </row>
    <row r="102" spans="1:114" ht="12.75" hidden="1" customHeight="1">
      <c r="A102" s="25" t="s">
        <v>372</v>
      </c>
      <c r="B102" s="75" t="s">
        <v>373</v>
      </c>
      <c r="C102" s="75" t="s">
        <v>374</v>
      </c>
      <c r="D102" s="29" t="s">
        <v>127</v>
      </c>
      <c r="E102" s="28" t="s">
        <v>78</v>
      </c>
      <c r="F102" s="25" t="s">
        <v>79</v>
      </c>
      <c r="G102" s="35" t="s">
        <v>80</v>
      </c>
      <c r="H102" s="35" t="s">
        <v>80</v>
      </c>
      <c r="I102" s="31" t="s">
        <v>86</v>
      </c>
      <c r="J102" s="30" t="s">
        <v>134</v>
      </c>
      <c r="K102" s="109">
        <v>20</v>
      </c>
      <c r="L102" s="33">
        <v>13</v>
      </c>
      <c r="M102" s="33">
        <v>6</v>
      </c>
      <c r="N102" s="33">
        <v>1</v>
      </c>
      <c r="O102" s="106">
        <f t="shared" si="25"/>
        <v>95</v>
      </c>
      <c r="P102" s="33">
        <v>59</v>
      </c>
      <c r="Q102" s="33">
        <v>32</v>
      </c>
      <c r="R102" s="33">
        <v>4</v>
      </c>
      <c r="S102" s="106">
        <f>SUM(T102:Y102)</f>
        <v>13</v>
      </c>
      <c r="T102" s="33">
        <v>0</v>
      </c>
      <c r="U102" s="33">
        <v>6</v>
      </c>
      <c r="V102" s="33">
        <v>7</v>
      </c>
      <c r="W102" s="33">
        <v>0</v>
      </c>
      <c r="X102" s="33">
        <v>0</v>
      </c>
      <c r="Y102" s="33">
        <v>0</v>
      </c>
      <c r="Z102" s="106">
        <f t="shared" ref="Z102:Z109" si="38">SUM(AA102:AF102)</f>
        <v>6</v>
      </c>
      <c r="AA102" s="33">
        <v>0</v>
      </c>
      <c r="AB102" s="33">
        <v>2</v>
      </c>
      <c r="AC102" s="33">
        <v>2</v>
      </c>
      <c r="AD102" s="33">
        <v>2</v>
      </c>
      <c r="AE102" s="33">
        <v>0</v>
      </c>
      <c r="AF102" s="33">
        <v>0</v>
      </c>
      <c r="AG102" s="106">
        <f>SUM(AH102:AM102)</f>
        <v>1</v>
      </c>
      <c r="AH102" s="33">
        <v>0</v>
      </c>
      <c r="AI102" s="33">
        <v>1</v>
      </c>
      <c r="AJ102" s="33">
        <v>0</v>
      </c>
      <c r="AK102" s="33">
        <v>0</v>
      </c>
      <c r="AL102" s="33">
        <v>0</v>
      </c>
      <c r="AM102" s="33">
        <v>0</v>
      </c>
      <c r="AN102" s="120">
        <f>(M102+N102)/K102</f>
        <v>0.35</v>
      </c>
      <c r="AO102" s="120">
        <f t="shared" ref="AO102:AO109" si="39">N102/K102</f>
        <v>0.05</v>
      </c>
      <c r="AP102" s="27" t="s">
        <v>93</v>
      </c>
      <c r="AQ102" s="27" t="s">
        <v>85</v>
      </c>
      <c r="AR102" s="35" t="s">
        <v>86</v>
      </c>
      <c r="AS102" s="30" t="s">
        <v>134</v>
      </c>
      <c r="AT102" s="35" t="s">
        <v>94</v>
      </c>
      <c r="AU102" s="30" t="s">
        <v>140</v>
      </c>
      <c r="AV102" s="36">
        <v>0</v>
      </c>
      <c r="AW102" s="37"/>
      <c r="AX102" s="37"/>
      <c r="AY102" s="36">
        <v>0.25</v>
      </c>
      <c r="AZ102" s="36">
        <v>1.7090000000000001</v>
      </c>
      <c r="BA102" s="36"/>
      <c r="BB102" s="36"/>
      <c r="BC102" s="123">
        <f t="shared" si="26"/>
        <v>1.9590000000000001</v>
      </c>
      <c r="BD102" s="49" t="s">
        <v>111</v>
      </c>
      <c r="BE102" s="49"/>
      <c r="BF102" s="49"/>
      <c r="BG102" s="69"/>
      <c r="BH102" s="124">
        <f t="shared" si="27"/>
        <v>1.9590000000000001</v>
      </c>
      <c r="BI102" s="45">
        <f t="shared" ref="BI102:BI109" si="40">BH102/K102</f>
        <v>9.7950000000000009E-2</v>
      </c>
      <c r="BJ102" s="39" t="s">
        <v>88</v>
      </c>
      <c r="BK102" s="136">
        <v>40</v>
      </c>
      <c r="BL102" s="137">
        <v>10</v>
      </c>
      <c r="BM102" s="137">
        <v>0</v>
      </c>
      <c r="BN102" s="137">
        <v>30</v>
      </c>
      <c r="BO102" s="137">
        <v>0</v>
      </c>
      <c r="BP102" s="137">
        <v>20</v>
      </c>
      <c r="BQ102" s="138">
        <f t="shared" si="28"/>
        <v>50</v>
      </c>
      <c r="BR102" s="138">
        <f t="shared" si="29"/>
        <v>30</v>
      </c>
      <c r="BS102" s="138">
        <f t="shared" si="30"/>
        <v>20</v>
      </c>
      <c r="BT102" s="138">
        <f t="shared" si="31"/>
        <v>100</v>
      </c>
      <c r="BU102" s="55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8"/>
      <c r="DD102" s="8"/>
      <c r="DE102" s="8"/>
      <c r="DF102" s="8"/>
      <c r="DG102" s="8"/>
      <c r="DH102" s="8"/>
      <c r="DI102" s="8"/>
      <c r="DJ102" s="8"/>
    </row>
    <row r="103" spans="1:114" ht="12.75" hidden="1" customHeight="1">
      <c r="A103" s="25" t="s">
        <v>375</v>
      </c>
      <c r="B103" s="50" t="s">
        <v>376</v>
      </c>
      <c r="C103" s="50" t="s">
        <v>374</v>
      </c>
      <c r="D103" s="29" t="s">
        <v>127</v>
      </c>
      <c r="E103" s="28" t="s">
        <v>78</v>
      </c>
      <c r="F103" s="25" t="s">
        <v>79</v>
      </c>
      <c r="G103" s="35" t="s">
        <v>91</v>
      </c>
      <c r="H103" s="35" t="s">
        <v>92</v>
      </c>
      <c r="I103" s="31" t="s">
        <v>213</v>
      </c>
      <c r="J103" s="30" t="s">
        <v>119</v>
      </c>
      <c r="K103" s="109">
        <v>97</v>
      </c>
      <c r="L103" s="33">
        <v>72</v>
      </c>
      <c r="M103" s="33">
        <v>19</v>
      </c>
      <c r="N103" s="33">
        <v>6</v>
      </c>
      <c r="O103" s="106">
        <f t="shared" si="25"/>
        <v>478</v>
      </c>
      <c r="P103" s="33">
        <v>356</v>
      </c>
      <c r="Q103" s="33">
        <v>100</v>
      </c>
      <c r="R103" s="33">
        <v>22</v>
      </c>
      <c r="S103" s="106">
        <f>SUM(T103:Y103)</f>
        <v>72</v>
      </c>
      <c r="T103" s="33">
        <v>0</v>
      </c>
      <c r="U103" s="33">
        <v>25</v>
      </c>
      <c r="V103" s="33">
        <v>26</v>
      </c>
      <c r="W103" s="33">
        <v>21</v>
      </c>
      <c r="X103" s="33">
        <v>0</v>
      </c>
      <c r="Y103" s="33">
        <v>0</v>
      </c>
      <c r="Z103" s="106">
        <f t="shared" si="38"/>
        <v>19</v>
      </c>
      <c r="AA103" s="33">
        <v>0</v>
      </c>
      <c r="AB103" s="33">
        <v>14</v>
      </c>
      <c r="AC103" s="33">
        <v>0</v>
      </c>
      <c r="AD103" s="33">
        <v>0</v>
      </c>
      <c r="AE103" s="33">
        <v>3</v>
      </c>
      <c r="AF103" s="33">
        <v>2</v>
      </c>
      <c r="AG103" s="106">
        <f>SUM(AH103:AM103)</f>
        <v>6</v>
      </c>
      <c r="AH103" s="33">
        <v>0</v>
      </c>
      <c r="AI103" s="33">
        <v>4</v>
      </c>
      <c r="AJ103" s="33">
        <v>2</v>
      </c>
      <c r="AK103" s="33">
        <v>0</v>
      </c>
      <c r="AL103" s="33">
        <v>0</v>
      </c>
      <c r="AM103" s="33">
        <v>0</v>
      </c>
      <c r="AN103" s="120">
        <f>(Z103+AG103)/K103</f>
        <v>0.25773195876288657</v>
      </c>
      <c r="AO103" s="120">
        <f t="shared" si="39"/>
        <v>6.1855670103092786E-2</v>
      </c>
      <c r="AP103" s="27" t="s">
        <v>93</v>
      </c>
      <c r="AQ103" s="27" t="s">
        <v>85</v>
      </c>
      <c r="AR103" s="35" t="s">
        <v>210</v>
      </c>
      <c r="AS103" s="30" t="s">
        <v>87</v>
      </c>
      <c r="AT103" s="35" t="s">
        <v>82</v>
      </c>
      <c r="AU103" s="30" t="s">
        <v>101</v>
      </c>
      <c r="AV103" s="36">
        <v>6.9498053999999998</v>
      </c>
      <c r="AW103" s="37"/>
      <c r="AX103" s="37"/>
      <c r="AY103" s="37"/>
      <c r="AZ103" s="37"/>
      <c r="BA103" s="37"/>
      <c r="BB103" s="37"/>
      <c r="BC103" s="123">
        <f t="shared" si="26"/>
        <v>6.9498053999999998</v>
      </c>
      <c r="BD103" s="49" t="s">
        <v>111</v>
      </c>
      <c r="BE103" s="49"/>
      <c r="BF103" s="49">
        <v>1.65</v>
      </c>
      <c r="BG103" s="69"/>
      <c r="BH103" s="124">
        <f t="shared" si="27"/>
        <v>8.5998053999999993</v>
      </c>
      <c r="BI103" s="45">
        <f t="shared" si="40"/>
        <v>8.8657787628865975E-2</v>
      </c>
      <c r="BJ103" s="39" t="s">
        <v>102</v>
      </c>
      <c r="BK103" s="136">
        <v>40</v>
      </c>
      <c r="BL103" s="137">
        <v>10</v>
      </c>
      <c r="BM103" s="137">
        <v>80</v>
      </c>
      <c r="BN103" s="137">
        <v>70</v>
      </c>
      <c r="BO103" s="137">
        <v>20</v>
      </c>
      <c r="BP103" s="137">
        <v>20</v>
      </c>
      <c r="BQ103" s="138">
        <f t="shared" si="28"/>
        <v>50</v>
      </c>
      <c r="BR103" s="138">
        <f t="shared" si="29"/>
        <v>150</v>
      </c>
      <c r="BS103" s="138">
        <f t="shared" si="30"/>
        <v>40</v>
      </c>
      <c r="BT103" s="138">
        <f t="shared" si="31"/>
        <v>240</v>
      </c>
      <c r="BU103" s="55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8"/>
      <c r="DD103" s="8"/>
      <c r="DE103" s="8"/>
      <c r="DF103" s="8"/>
      <c r="DG103" s="8"/>
      <c r="DH103" s="8"/>
      <c r="DI103" s="8"/>
      <c r="DJ103" s="8"/>
    </row>
    <row r="104" spans="1:114" ht="12.75" customHeight="1">
      <c r="A104" s="25" t="s">
        <v>377</v>
      </c>
      <c r="B104" s="50" t="s">
        <v>378</v>
      </c>
      <c r="C104" s="50" t="s">
        <v>379</v>
      </c>
      <c r="D104" s="30" t="s">
        <v>150</v>
      </c>
      <c r="E104" s="28" t="s">
        <v>151</v>
      </c>
      <c r="F104" s="25" t="s">
        <v>79</v>
      </c>
      <c r="G104" s="28" t="s">
        <v>91</v>
      </c>
      <c r="H104" s="28" t="s">
        <v>92</v>
      </c>
      <c r="I104" s="31" t="s">
        <v>82</v>
      </c>
      <c r="J104" s="30" t="s">
        <v>87</v>
      </c>
      <c r="K104" s="109">
        <v>25</v>
      </c>
      <c r="L104" s="24">
        <v>18</v>
      </c>
      <c r="M104" s="24">
        <v>6</v>
      </c>
      <c r="N104" s="33">
        <v>1</v>
      </c>
      <c r="O104" s="106">
        <f t="shared" si="25"/>
        <v>113</v>
      </c>
      <c r="P104" s="33">
        <v>82</v>
      </c>
      <c r="Q104" s="33">
        <v>26</v>
      </c>
      <c r="R104" s="33">
        <v>5</v>
      </c>
      <c r="S104" s="106">
        <f>SUM(T104:Y104)</f>
        <v>18</v>
      </c>
      <c r="T104" s="33">
        <v>0</v>
      </c>
      <c r="U104" s="33">
        <v>8</v>
      </c>
      <c r="V104" s="33">
        <v>8</v>
      </c>
      <c r="W104" s="33">
        <v>2</v>
      </c>
      <c r="X104" s="33">
        <v>0</v>
      </c>
      <c r="Y104" s="33">
        <v>0</v>
      </c>
      <c r="Z104" s="106">
        <f t="shared" si="38"/>
        <v>6</v>
      </c>
      <c r="AA104" s="33">
        <v>0</v>
      </c>
      <c r="AB104" s="33">
        <v>4</v>
      </c>
      <c r="AC104" s="33">
        <v>0</v>
      </c>
      <c r="AD104" s="33">
        <v>0</v>
      </c>
      <c r="AE104" s="33">
        <v>2</v>
      </c>
      <c r="AF104" s="33">
        <v>0</v>
      </c>
      <c r="AG104" s="106">
        <f>SUM(AH104:AM104)</f>
        <v>1</v>
      </c>
      <c r="AH104" s="33">
        <v>0</v>
      </c>
      <c r="AI104" s="33">
        <v>1</v>
      </c>
      <c r="AJ104" s="33">
        <v>0</v>
      </c>
      <c r="AK104" s="33">
        <v>0</v>
      </c>
      <c r="AL104" s="33">
        <v>0</v>
      </c>
      <c r="AM104" s="33">
        <v>0</v>
      </c>
      <c r="AN104" s="120">
        <f>(Z104+AG104)/K104</f>
        <v>0.28000000000000003</v>
      </c>
      <c r="AO104" s="120">
        <f t="shared" si="39"/>
        <v>0.04</v>
      </c>
      <c r="AP104" s="27" t="s">
        <v>93</v>
      </c>
      <c r="AQ104" s="28" t="s">
        <v>85</v>
      </c>
      <c r="AR104" s="35" t="s">
        <v>82</v>
      </c>
      <c r="AS104" s="47" t="s">
        <v>87</v>
      </c>
      <c r="AT104" s="35" t="s">
        <v>86</v>
      </c>
      <c r="AU104" s="47" t="s">
        <v>140</v>
      </c>
      <c r="AV104" s="36">
        <v>0</v>
      </c>
      <c r="AW104" s="43"/>
      <c r="AX104" s="43">
        <v>2.6019999999999999</v>
      </c>
      <c r="AY104" s="43"/>
      <c r="AZ104" s="37"/>
      <c r="BA104" s="37"/>
      <c r="BB104" s="37"/>
      <c r="BC104" s="123">
        <f t="shared" si="26"/>
        <v>2.6019999999999999</v>
      </c>
      <c r="BD104" s="36" t="s">
        <v>111</v>
      </c>
      <c r="BE104" s="44"/>
      <c r="BF104" s="44"/>
      <c r="BG104" s="44"/>
      <c r="BH104" s="124">
        <f t="shared" si="27"/>
        <v>2.6019999999999999</v>
      </c>
      <c r="BI104" s="45">
        <f t="shared" si="40"/>
        <v>0.10407999999999999</v>
      </c>
      <c r="BJ104" s="39" t="s">
        <v>88</v>
      </c>
      <c r="BK104" s="136">
        <v>50</v>
      </c>
      <c r="BL104" s="137">
        <v>25</v>
      </c>
      <c r="BM104" s="137">
        <v>0</v>
      </c>
      <c r="BN104" s="137">
        <v>10</v>
      </c>
      <c r="BO104" s="137">
        <v>0</v>
      </c>
      <c r="BP104" s="137">
        <v>20</v>
      </c>
      <c r="BQ104" s="138">
        <f t="shared" si="28"/>
        <v>75</v>
      </c>
      <c r="BR104" s="138">
        <f t="shared" si="29"/>
        <v>10</v>
      </c>
      <c r="BS104" s="138">
        <f t="shared" si="30"/>
        <v>20</v>
      </c>
      <c r="BT104" s="138">
        <f t="shared" si="31"/>
        <v>105</v>
      </c>
      <c r="BU104" s="55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  <c r="DI104" s="8"/>
      <c r="DJ104" s="8"/>
    </row>
    <row r="105" spans="1:114" ht="12.75" hidden="1" customHeight="1">
      <c r="A105" s="24" t="s">
        <v>380</v>
      </c>
      <c r="B105" s="35" t="s">
        <v>381</v>
      </c>
      <c r="C105" s="35" t="s">
        <v>382</v>
      </c>
      <c r="D105" s="50" t="s">
        <v>313</v>
      </c>
      <c r="E105" s="28" t="s">
        <v>151</v>
      </c>
      <c r="F105" s="24" t="s">
        <v>108</v>
      </c>
      <c r="G105" s="47" t="s">
        <v>92</v>
      </c>
      <c r="H105" s="47" t="s">
        <v>92</v>
      </c>
      <c r="I105" s="31" t="s">
        <v>86</v>
      </c>
      <c r="J105" s="30" t="s">
        <v>87</v>
      </c>
      <c r="K105" s="112">
        <v>40</v>
      </c>
      <c r="L105" s="24">
        <v>28</v>
      </c>
      <c r="M105" s="24">
        <v>9</v>
      </c>
      <c r="N105" s="24">
        <v>3</v>
      </c>
      <c r="O105" s="106">
        <f t="shared" si="25"/>
        <v>196</v>
      </c>
      <c r="P105" s="24">
        <v>140</v>
      </c>
      <c r="Q105" s="24">
        <v>43</v>
      </c>
      <c r="R105" s="24">
        <v>13</v>
      </c>
      <c r="S105" s="106">
        <f>SUM(T105:Y105)</f>
        <v>28</v>
      </c>
      <c r="T105" s="24">
        <v>0</v>
      </c>
      <c r="U105" s="24">
        <v>12</v>
      </c>
      <c r="V105" s="24">
        <v>11</v>
      </c>
      <c r="W105" s="24">
        <v>5</v>
      </c>
      <c r="X105" s="24">
        <v>0</v>
      </c>
      <c r="Y105" s="24">
        <v>0</v>
      </c>
      <c r="Z105" s="106">
        <f t="shared" si="38"/>
        <v>9</v>
      </c>
      <c r="AA105" s="24">
        <v>0</v>
      </c>
      <c r="AB105" s="24">
        <v>6</v>
      </c>
      <c r="AC105" s="24">
        <v>2</v>
      </c>
      <c r="AD105" s="24">
        <v>0</v>
      </c>
      <c r="AE105" s="24">
        <v>1</v>
      </c>
      <c r="AF105" s="24">
        <v>0</v>
      </c>
      <c r="AG105" s="106">
        <f>SUM(AH105:AM105)</f>
        <v>3</v>
      </c>
      <c r="AH105" s="24">
        <v>0</v>
      </c>
      <c r="AI105" s="24">
        <v>2</v>
      </c>
      <c r="AJ105" s="24">
        <v>1</v>
      </c>
      <c r="AK105" s="24">
        <v>0</v>
      </c>
      <c r="AL105" s="24">
        <v>0</v>
      </c>
      <c r="AM105" s="24">
        <v>0</v>
      </c>
      <c r="AN105" s="120">
        <f>(Z105+AG105)/K105</f>
        <v>0.3</v>
      </c>
      <c r="AO105" s="120">
        <f t="shared" si="39"/>
        <v>7.4999999999999997E-2</v>
      </c>
      <c r="AP105" s="27" t="s">
        <v>93</v>
      </c>
      <c r="AQ105" s="27" t="s">
        <v>85</v>
      </c>
      <c r="AR105" s="58" t="s">
        <v>86</v>
      </c>
      <c r="AS105" s="30" t="s">
        <v>87</v>
      </c>
      <c r="AT105" s="35" t="s">
        <v>109</v>
      </c>
      <c r="AU105" s="47" t="s">
        <v>134</v>
      </c>
      <c r="AV105" s="36">
        <v>0</v>
      </c>
      <c r="AW105" s="43"/>
      <c r="AX105" s="43"/>
      <c r="AY105" s="36">
        <v>2</v>
      </c>
      <c r="AZ105" s="36">
        <v>2.1739999999999999</v>
      </c>
      <c r="BA105" s="37"/>
      <c r="BB105" s="37"/>
      <c r="BC105" s="123">
        <f t="shared" si="26"/>
        <v>4.1739999999999995</v>
      </c>
      <c r="BD105" s="24" t="s">
        <v>111</v>
      </c>
      <c r="BE105" s="44"/>
      <c r="BF105" s="44"/>
      <c r="BG105" s="67"/>
      <c r="BH105" s="124">
        <f t="shared" si="27"/>
        <v>4.1739999999999995</v>
      </c>
      <c r="BI105" s="45">
        <f t="shared" si="40"/>
        <v>0.10434999999999998</v>
      </c>
      <c r="BJ105" s="39" t="s">
        <v>102</v>
      </c>
      <c r="BK105" s="136">
        <v>50</v>
      </c>
      <c r="BL105" s="137">
        <v>45</v>
      </c>
      <c r="BM105" s="137">
        <v>50</v>
      </c>
      <c r="BN105" s="137">
        <v>10</v>
      </c>
      <c r="BO105" s="137">
        <v>20</v>
      </c>
      <c r="BP105" s="137">
        <v>20</v>
      </c>
      <c r="BQ105" s="138">
        <f t="shared" si="28"/>
        <v>95</v>
      </c>
      <c r="BR105" s="138">
        <f t="shared" si="29"/>
        <v>60</v>
      </c>
      <c r="BS105" s="138">
        <f t="shared" si="30"/>
        <v>40</v>
      </c>
      <c r="BT105" s="138">
        <f t="shared" si="31"/>
        <v>195</v>
      </c>
      <c r="BU105" s="55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8"/>
      <c r="DD105" s="8"/>
      <c r="DE105" s="8"/>
      <c r="DF105" s="8"/>
      <c r="DG105" s="8"/>
      <c r="DH105" s="8"/>
      <c r="DI105" s="8"/>
      <c r="DJ105" s="8"/>
    </row>
    <row r="106" spans="1:114" ht="12.75" customHeight="1">
      <c r="A106" s="25" t="s">
        <v>383</v>
      </c>
      <c r="B106" s="50" t="s">
        <v>144</v>
      </c>
      <c r="C106" s="29" t="s">
        <v>384</v>
      </c>
      <c r="D106" s="29" t="s">
        <v>150</v>
      </c>
      <c r="E106" s="28" t="s">
        <v>151</v>
      </c>
      <c r="F106" s="25" t="s">
        <v>79</v>
      </c>
      <c r="G106" s="27" t="s">
        <v>80</v>
      </c>
      <c r="H106" s="27" t="s">
        <v>385</v>
      </c>
      <c r="I106" s="47" t="s">
        <v>86</v>
      </c>
      <c r="J106" s="35" t="s">
        <v>121</v>
      </c>
      <c r="K106" s="112">
        <v>4</v>
      </c>
      <c r="L106" s="33">
        <v>2</v>
      </c>
      <c r="M106" s="33">
        <v>2</v>
      </c>
      <c r="N106" s="33">
        <v>0</v>
      </c>
      <c r="O106" s="106">
        <f t="shared" si="25"/>
        <v>16</v>
      </c>
      <c r="P106" s="33">
        <v>8</v>
      </c>
      <c r="Q106" s="33">
        <v>8</v>
      </c>
      <c r="R106" s="33">
        <v>0</v>
      </c>
      <c r="S106" s="106">
        <f>SUM(T106:W106)</f>
        <v>2</v>
      </c>
      <c r="T106" s="33">
        <v>0</v>
      </c>
      <c r="U106" s="33">
        <v>2</v>
      </c>
      <c r="V106" s="33">
        <v>0</v>
      </c>
      <c r="W106" s="33">
        <v>0</v>
      </c>
      <c r="X106" s="33">
        <v>0</v>
      </c>
      <c r="Y106" s="33">
        <v>0</v>
      </c>
      <c r="Z106" s="106">
        <f t="shared" si="38"/>
        <v>2</v>
      </c>
      <c r="AA106" s="33">
        <v>0</v>
      </c>
      <c r="AB106" s="33">
        <v>2</v>
      </c>
      <c r="AC106" s="33">
        <v>0</v>
      </c>
      <c r="AD106" s="33">
        <v>0</v>
      </c>
      <c r="AE106" s="33">
        <v>0</v>
      </c>
      <c r="AF106" s="33">
        <v>0</v>
      </c>
      <c r="AG106" s="106">
        <f>SUM(AH106:AJ106)</f>
        <v>0</v>
      </c>
      <c r="AH106" s="33">
        <v>0</v>
      </c>
      <c r="AI106" s="33">
        <v>0</v>
      </c>
      <c r="AJ106" s="33">
        <v>0</v>
      </c>
      <c r="AK106" s="33">
        <v>0</v>
      </c>
      <c r="AL106" s="33">
        <v>0</v>
      </c>
      <c r="AM106" s="33">
        <v>0</v>
      </c>
      <c r="AN106" s="120">
        <f>(M106+N106)/K106</f>
        <v>0.5</v>
      </c>
      <c r="AO106" s="120">
        <f t="shared" si="39"/>
        <v>0</v>
      </c>
      <c r="AP106" s="27" t="s">
        <v>93</v>
      </c>
      <c r="AQ106" s="27" t="s">
        <v>85</v>
      </c>
      <c r="AR106" s="47" t="s">
        <v>86</v>
      </c>
      <c r="AS106" s="35" t="s">
        <v>121</v>
      </c>
      <c r="AT106" s="47" t="s">
        <v>109</v>
      </c>
      <c r="AU106" s="35" t="s">
        <v>146</v>
      </c>
      <c r="AV106" s="36">
        <v>0</v>
      </c>
      <c r="AW106" s="43"/>
      <c r="AX106" s="43"/>
      <c r="AY106" s="43">
        <v>0.46800000000000003</v>
      </c>
      <c r="AZ106" s="37"/>
      <c r="BA106" s="37"/>
      <c r="BB106" s="37"/>
      <c r="BC106" s="123">
        <f t="shared" si="26"/>
        <v>0.46800000000000003</v>
      </c>
      <c r="BD106" s="36"/>
      <c r="BE106" s="44"/>
      <c r="BF106" s="44"/>
      <c r="BG106" s="44"/>
      <c r="BH106" s="124">
        <f t="shared" si="27"/>
        <v>0.46800000000000003</v>
      </c>
      <c r="BI106" s="45">
        <f t="shared" si="40"/>
        <v>0.11700000000000001</v>
      </c>
      <c r="BJ106" s="39" t="s">
        <v>102</v>
      </c>
      <c r="BK106" s="136">
        <v>50</v>
      </c>
      <c r="BL106" s="137">
        <v>25</v>
      </c>
      <c r="BM106" s="137">
        <v>10</v>
      </c>
      <c r="BN106" s="137">
        <v>70</v>
      </c>
      <c r="BO106" s="137">
        <v>0</v>
      </c>
      <c r="BP106" s="137">
        <v>20</v>
      </c>
      <c r="BQ106" s="138">
        <f t="shared" si="28"/>
        <v>75</v>
      </c>
      <c r="BR106" s="138">
        <f t="shared" si="29"/>
        <v>80</v>
      </c>
      <c r="BS106" s="138">
        <f t="shared" si="30"/>
        <v>20</v>
      </c>
      <c r="BT106" s="138">
        <f t="shared" si="31"/>
        <v>175</v>
      </c>
      <c r="BU106" s="27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  <c r="DJ106" s="8"/>
    </row>
    <row r="107" spans="1:114" ht="12" hidden="1" customHeight="1">
      <c r="A107" s="25" t="s">
        <v>386</v>
      </c>
      <c r="B107" s="50" t="s">
        <v>387</v>
      </c>
      <c r="C107" s="29" t="s">
        <v>388</v>
      </c>
      <c r="D107" s="29" t="s">
        <v>274</v>
      </c>
      <c r="E107" s="28" t="s">
        <v>118</v>
      </c>
      <c r="F107" s="25" t="s">
        <v>79</v>
      </c>
      <c r="G107" s="27" t="s">
        <v>91</v>
      </c>
      <c r="H107" s="27" t="s">
        <v>92</v>
      </c>
      <c r="I107" s="47" t="s">
        <v>214</v>
      </c>
      <c r="J107" s="35" t="s">
        <v>134</v>
      </c>
      <c r="K107" s="112">
        <v>34</v>
      </c>
      <c r="L107" s="33">
        <v>28</v>
      </c>
      <c r="M107" s="33">
        <v>5</v>
      </c>
      <c r="N107" s="33">
        <v>1</v>
      </c>
      <c r="O107" s="106">
        <f t="shared" si="25"/>
        <v>158</v>
      </c>
      <c r="P107" s="33">
        <v>130</v>
      </c>
      <c r="Q107" s="33">
        <v>24</v>
      </c>
      <c r="R107" s="33">
        <v>4</v>
      </c>
      <c r="S107" s="106">
        <f>SUM(T107:Y107)</f>
        <v>28</v>
      </c>
      <c r="T107" s="33">
        <v>0</v>
      </c>
      <c r="U107" s="33">
        <v>12</v>
      </c>
      <c r="V107" s="33">
        <v>14</v>
      </c>
      <c r="W107" s="33">
        <v>2</v>
      </c>
      <c r="X107" s="33">
        <v>0</v>
      </c>
      <c r="Y107" s="33">
        <v>0</v>
      </c>
      <c r="Z107" s="106">
        <f t="shared" si="38"/>
        <v>5</v>
      </c>
      <c r="AA107" s="33">
        <v>0</v>
      </c>
      <c r="AB107" s="33">
        <v>4</v>
      </c>
      <c r="AC107" s="33">
        <v>0</v>
      </c>
      <c r="AD107" s="33">
        <v>0</v>
      </c>
      <c r="AE107" s="33">
        <v>1</v>
      </c>
      <c r="AF107" s="33">
        <v>0</v>
      </c>
      <c r="AG107" s="106">
        <f>SUM(AH107:AM107)</f>
        <v>1</v>
      </c>
      <c r="AH107" s="33">
        <v>0</v>
      </c>
      <c r="AI107" s="33">
        <v>1</v>
      </c>
      <c r="AJ107" s="33">
        <v>0</v>
      </c>
      <c r="AK107" s="33">
        <v>0</v>
      </c>
      <c r="AL107" s="33">
        <v>0</v>
      </c>
      <c r="AM107" s="33">
        <v>0</v>
      </c>
      <c r="AN107" s="120">
        <f>(Z107+AG107)/K107</f>
        <v>0.17647058823529413</v>
      </c>
      <c r="AO107" s="120">
        <f t="shared" si="39"/>
        <v>2.9411764705882353E-2</v>
      </c>
      <c r="AP107" s="27" t="s">
        <v>93</v>
      </c>
      <c r="AQ107" s="27" t="s">
        <v>85</v>
      </c>
      <c r="AR107" s="47" t="s">
        <v>97</v>
      </c>
      <c r="AS107" s="35" t="s">
        <v>83</v>
      </c>
      <c r="AT107" s="47" t="s">
        <v>100</v>
      </c>
      <c r="AU107" s="35" t="s">
        <v>83</v>
      </c>
      <c r="AV107" s="36">
        <v>1.64518345</v>
      </c>
      <c r="AW107" s="43"/>
      <c r="AX107" s="43"/>
      <c r="AY107" s="43"/>
      <c r="AZ107" s="37"/>
      <c r="BA107" s="37"/>
      <c r="BB107" s="37"/>
      <c r="BC107" s="123">
        <f t="shared" si="26"/>
        <v>1.64518345</v>
      </c>
      <c r="BD107" s="36" t="s">
        <v>111</v>
      </c>
      <c r="BE107" s="44"/>
      <c r="BF107" s="44">
        <v>1.8</v>
      </c>
      <c r="BG107" s="44">
        <v>1.2999999999999999E-2</v>
      </c>
      <c r="BH107" s="124">
        <f t="shared" si="27"/>
        <v>3.4581834499999999</v>
      </c>
      <c r="BI107" s="45">
        <f t="shared" si="40"/>
        <v>0.10171127794117647</v>
      </c>
      <c r="BJ107" s="39" t="s">
        <v>88</v>
      </c>
      <c r="BK107" s="136">
        <v>20</v>
      </c>
      <c r="BL107" s="137">
        <v>15</v>
      </c>
      <c r="BM107" s="137">
        <v>30</v>
      </c>
      <c r="BN107" s="137">
        <v>70</v>
      </c>
      <c r="BO107" s="137">
        <v>0</v>
      </c>
      <c r="BP107" s="137">
        <v>10</v>
      </c>
      <c r="BQ107" s="138">
        <f t="shared" si="28"/>
        <v>35</v>
      </c>
      <c r="BR107" s="138">
        <f t="shared" si="29"/>
        <v>100</v>
      </c>
      <c r="BS107" s="138">
        <f t="shared" si="30"/>
        <v>10</v>
      </c>
      <c r="BT107" s="138">
        <f t="shared" si="31"/>
        <v>145</v>
      </c>
      <c r="BU107" s="27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8"/>
      <c r="DD107" s="8"/>
      <c r="DE107" s="8"/>
      <c r="DF107" s="8"/>
      <c r="DG107" s="8"/>
      <c r="DH107" s="8"/>
      <c r="DI107" s="8"/>
      <c r="DJ107" s="8"/>
    </row>
    <row r="108" spans="1:114" ht="12.75" hidden="1" customHeight="1">
      <c r="A108" s="26" t="s">
        <v>389</v>
      </c>
      <c r="B108" s="29" t="s">
        <v>390</v>
      </c>
      <c r="C108" s="29" t="s">
        <v>391</v>
      </c>
      <c r="D108" s="29" t="s">
        <v>106</v>
      </c>
      <c r="E108" s="28" t="s">
        <v>107</v>
      </c>
      <c r="F108" s="25" t="s">
        <v>79</v>
      </c>
      <c r="G108" s="27" t="s">
        <v>80</v>
      </c>
      <c r="H108" s="27" t="s">
        <v>81</v>
      </c>
      <c r="I108" s="56" t="s">
        <v>82</v>
      </c>
      <c r="J108" s="28" t="s">
        <v>135</v>
      </c>
      <c r="K108" s="113">
        <v>6</v>
      </c>
      <c r="L108" s="33">
        <v>6</v>
      </c>
      <c r="M108" s="33">
        <v>0</v>
      </c>
      <c r="N108" s="33">
        <v>0</v>
      </c>
      <c r="O108" s="106">
        <v>26</v>
      </c>
      <c r="P108" s="33">
        <v>24</v>
      </c>
      <c r="Q108" s="33">
        <v>0</v>
      </c>
      <c r="R108" s="33">
        <v>0</v>
      </c>
      <c r="S108" s="106">
        <f>SUM(T108:Y108)</f>
        <v>6</v>
      </c>
      <c r="T108" s="33">
        <v>0</v>
      </c>
      <c r="U108" s="33">
        <v>4</v>
      </c>
      <c r="V108" s="33">
        <v>2</v>
      </c>
      <c r="W108" s="33">
        <v>0</v>
      </c>
      <c r="X108" s="33">
        <v>0</v>
      </c>
      <c r="Y108" s="33">
        <v>0</v>
      </c>
      <c r="Z108" s="106">
        <f t="shared" si="38"/>
        <v>0</v>
      </c>
      <c r="AA108" s="33">
        <v>0</v>
      </c>
      <c r="AB108" s="33">
        <v>0</v>
      </c>
      <c r="AC108" s="33">
        <v>0</v>
      </c>
      <c r="AD108" s="33">
        <v>0</v>
      </c>
      <c r="AE108" s="33">
        <v>0</v>
      </c>
      <c r="AF108" s="33">
        <v>0</v>
      </c>
      <c r="AG108" s="106">
        <f>SUM(AH108:AM108)</f>
        <v>0</v>
      </c>
      <c r="AH108" s="33">
        <v>0</v>
      </c>
      <c r="AI108" s="33">
        <v>0</v>
      </c>
      <c r="AJ108" s="33">
        <v>0</v>
      </c>
      <c r="AK108" s="33">
        <v>0</v>
      </c>
      <c r="AL108" s="33">
        <v>0</v>
      </c>
      <c r="AM108" s="33">
        <v>0</v>
      </c>
      <c r="AN108" s="120">
        <f>(Z108+AG108)/K108</f>
        <v>0</v>
      </c>
      <c r="AO108" s="120">
        <f t="shared" si="39"/>
        <v>0</v>
      </c>
      <c r="AP108" s="27" t="s">
        <v>84</v>
      </c>
      <c r="AQ108" s="27" t="s">
        <v>85</v>
      </c>
      <c r="AR108" s="27" t="s">
        <v>82</v>
      </c>
      <c r="AS108" s="27" t="s">
        <v>135</v>
      </c>
      <c r="AT108" s="27" t="s">
        <v>86</v>
      </c>
      <c r="AU108" s="27" t="s">
        <v>135</v>
      </c>
      <c r="AV108" s="36">
        <v>0</v>
      </c>
      <c r="AW108" s="36"/>
      <c r="AX108" s="36">
        <v>0.70199999999999996</v>
      </c>
      <c r="AY108" s="37"/>
      <c r="AZ108" s="37"/>
      <c r="BA108" s="37"/>
      <c r="BB108" s="37"/>
      <c r="BC108" s="123">
        <f t="shared" si="26"/>
        <v>0.70199999999999996</v>
      </c>
      <c r="BD108" s="36" t="s">
        <v>111</v>
      </c>
      <c r="BE108" s="49"/>
      <c r="BF108" s="49"/>
      <c r="BG108" s="49"/>
      <c r="BH108" s="124">
        <f t="shared" si="27"/>
        <v>0.70199999999999996</v>
      </c>
      <c r="BI108" s="45">
        <f t="shared" si="40"/>
        <v>0.11699999999999999</v>
      </c>
      <c r="BJ108" s="39" t="s">
        <v>88</v>
      </c>
      <c r="BK108" s="136">
        <v>30</v>
      </c>
      <c r="BL108" s="137">
        <v>35</v>
      </c>
      <c r="BM108" s="137">
        <v>0</v>
      </c>
      <c r="BN108" s="137">
        <v>70</v>
      </c>
      <c r="BO108" s="137">
        <v>0</v>
      </c>
      <c r="BP108" s="137">
        <v>20</v>
      </c>
      <c r="BQ108" s="138">
        <f t="shared" si="28"/>
        <v>65</v>
      </c>
      <c r="BR108" s="138">
        <f t="shared" si="29"/>
        <v>70</v>
      </c>
      <c r="BS108" s="138">
        <f t="shared" si="30"/>
        <v>20</v>
      </c>
      <c r="BT108" s="138">
        <f t="shared" si="31"/>
        <v>155</v>
      </c>
      <c r="BU108" s="27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8"/>
      <c r="DD108" s="8"/>
      <c r="DE108" s="8"/>
      <c r="DF108" s="8"/>
      <c r="DG108" s="8"/>
      <c r="DH108" s="8"/>
      <c r="DI108" s="8"/>
      <c r="DJ108" s="8"/>
    </row>
    <row r="109" spans="1:114" ht="12.75" hidden="1" customHeight="1">
      <c r="A109" s="24" t="s">
        <v>392</v>
      </c>
      <c r="B109" s="29" t="s">
        <v>393</v>
      </c>
      <c r="C109" s="30" t="s">
        <v>394</v>
      </c>
      <c r="D109" s="29" t="s">
        <v>77</v>
      </c>
      <c r="E109" s="28" t="s">
        <v>78</v>
      </c>
      <c r="F109" s="24" t="s">
        <v>108</v>
      </c>
      <c r="G109" s="29" t="s">
        <v>395</v>
      </c>
      <c r="H109" s="29" t="s">
        <v>395</v>
      </c>
      <c r="I109" s="76" t="s">
        <v>109</v>
      </c>
      <c r="J109" s="30" t="s">
        <v>87</v>
      </c>
      <c r="K109" s="106">
        <v>38</v>
      </c>
      <c r="L109" s="72">
        <v>27</v>
      </c>
      <c r="M109" s="72">
        <v>9</v>
      </c>
      <c r="N109" s="72">
        <v>2</v>
      </c>
      <c r="O109" s="106">
        <f t="shared" ref="O109:O121" si="41">SUM(P109:R109)</f>
        <v>173</v>
      </c>
      <c r="P109" s="72">
        <v>125</v>
      </c>
      <c r="Q109" s="72">
        <v>40</v>
      </c>
      <c r="R109" s="72">
        <v>8</v>
      </c>
      <c r="S109" s="106">
        <f>SUM(T109:Y109)</f>
        <v>27</v>
      </c>
      <c r="T109" s="72">
        <v>0</v>
      </c>
      <c r="U109" s="72">
        <v>13</v>
      </c>
      <c r="V109" s="72">
        <v>12</v>
      </c>
      <c r="W109" s="72">
        <v>2</v>
      </c>
      <c r="X109" s="72">
        <v>0</v>
      </c>
      <c r="Y109" s="72">
        <v>0</v>
      </c>
      <c r="Z109" s="106">
        <f t="shared" si="38"/>
        <v>9</v>
      </c>
      <c r="AA109" s="72">
        <v>0</v>
      </c>
      <c r="AB109" s="72">
        <v>9</v>
      </c>
      <c r="AC109" s="72">
        <v>0</v>
      </c>
      <c r="AD109" s="72">
        <v>0</v>
      </c>
      <c r="AE109" s="72">
        <v>0</v>
      </c>
      <c r="AF109" s="72">
        <v>0</v>
      </c>
      <c r="AG109" s="106">
        <f>SUM(AH109:AM109)</f>
        <v>2</v>
      </c>
      <c r="AH109" s="72">
        <v>0</v>
      </c>
      <c r="AI109" s="72">
        <v>2</v>
      </c>
      <c r="AJ109" s="72">
        <v>0</v>
      </c>
      <c r="AK109" s="72">
        <v>0</v>
      </c>
      <c r="AL109" s="72">
        <v>0</v>
      </c>
      <c r="AM109" s="72">
        <v>0</v>
      </c>
      <c r="AN109" s="120">
        <f>(M109+N109)/K109</f>
        <v>0.28947368421052633</v>
      </c>
      <c r="AO109" s="120">
        <f t="shared" si="39"/>
        <v>5.2631578947368418E-2</v>
      </c>
      <c r="AP109" s="27" t="s">
        <v>93</v>
      </c>
      <c r="AQ109" s="29" t="s">
        <v>85</v>
      </c>
      <c r="AR109" s="29" t="s">
        <v>109</v>
      </c>
      <c r="AS109" s="30" t="s">
        <v>87</v>
      </c>
      <c r="AT109" s="29" t="s">
        <v>94</v>
      </c>
      <c r="AU109" s="30" t="s">
        <v>98</v>
      </c>
      <c r="AV109" s="36">
        <v>0</v>
      </c>
      <c r="AW109" s="36"/>
      <c r="AX109" s="37"/>
      <c r="AY109" s="36"/>
      <c r="AZ109" s="36">
        <v>0.2</v>
      </c>
      <c r="BA109" s="36">
        <v>3.524</v>
      </c>
      <c r="BB109" s="36"/>
      <c r="BC109" s="123">
        <f t="shared" si="26"/>
        <v>3.7240000000000002</v>
      </c>
      <c r="BD109" s="24"/>
      <c r="BE109" s="24"/>
      <c r="BF109" s="24"/>
      <c r="BG109" s="24"/>
      <c r="BH109" s="124">
        <f t="shared" si="27"/>
        <v>3.7240000000000002</v>
      </c>
      <c r="BI109" s="45">
        <f t="shared" si="40"/>
        <v>9.8000000000000004E-2</v>
      </c>
      <c r="BJ109" s="39" t="s">
        <v>88</v>
      </c>
      <c r="BK109" s="136">
        <v>40</v>
      </c>
      <c r="BL109" s="137">
        <v>20</v>
      </c>
      <c r="BM109" s="137">
        <v>50</v>
      </c>
      <c r="BN109" s="137">
        <v>30</v>
      </c>
      <c r="BO109" s="137">
        <v>0</v>
      </c>
      <c r="BP109" s="137">
        <v>20</v>
      </c>
      <c r="BQ109" s="138">
        <f t="shared" si="28"/>
        <v>60</v>
      </c>
      <c r="BR109" s="138">
        <f t="shared" si="29"/>
        <v>80</v>
      </c>
      <c r="BS109" s="138">
        <f t="shared" si="30"/>
        <v>20</v>
      </c>
      <c r="BT109" s="138">
        <f t="shared" si="31"/>
        <v>160</v>
      </c>
      <c r="BU109" s="30"/>
      <c r="BV109" s="77"/>
      <c r="BW109" s="77"/>
      <c r="BX109" s="77"/>
      <c r="BY109" s="77"/>
      <c r="BZ109" s="77"/>
      <c r="CA109" s="77"/>
      <c r="CB109" s="77"/>
      <c r="CC109" s="77"/>
      <c r="CD109" s="77"/>
      <c r="CE109" s="77"/>
      <c r="CF109" s="77"/>
      <c r="CG109" s="77"/>
      <c r="CH109" s="77"/>
      <c r="CI109" s="77"/>
      <c r="CJ109" s="77"/>
      <c r="CK109" s="77"/>
      <c r="CL109" s="77"/>
      <c r="CM109" s="77"/>
      <c r="CN109" s="77"/>
      <c r="CO109" s="77"/>
      <c r="CP109" s="77"/>
      <c r="CQ109" s="77"/>
      <c r="CR109" s="77"/>
      <c r="CS109" s="77"/>
      <c r="CT109" s="77"/>
      <c r="CU109" s="77"/>
      <c r="CV109" s="77"/>
      <c r="CW109" s="77"/>
      <c r="CX109" s="77"/>
      <c r="CY109" s="77"/>
      <c r="CZ109" s="77"/>
      <c r="DA109" s="77"/>
      <c r="DB109" s="77"/>
      <c r="DC109" s="77"/>
      <c r="DD109" s="77"/>
      <c r="DE109" s="77"/>
      <c r="DF109" s="77"/>
      <c r="DG109" s="77"/>
      <c r="DH109" s="77"/>
      <c r="DI109" s="77"/>
      <c r="DJ109" s="77"/>
    </row>
    <row r="110" spans="1:114" ht="12.75" hidden="1" customHeight="1">
      <c r="A110" s="26" t="s">
        <v>396</v>
      </c>
      <c r="B110" s="30" t="s">
        <v>397</v>
      </c>
      <c r="C110" s="30" t="s">
        <v>394</v>
      </c>
      <c r="D110" s="30" t="s">
        <v>77</v>
      </c>
      <c r="E110" s="28" t="s">
        <v>78</v>
      </c>
      <c r="F110" s="25" t="s">
        <v>79</v>
      </c>
      <c r="G110" s="30" t="s">
        <v>80</v>
      </c>
      <c r="H110" s="30" t="s">
        <v>81</v>
      </c>
      <c r="I110" s="30" t="s">
        <v>94</v>
      </c>
      <c r="J110" s="28" t="s">
        <v>146</v>
      </c>
      <c r="K110" s="106">
        <v>0</v>
      </c>
      <c r="L110" s="33">
        <v>6</v>
      </c>
      <c r="M110" s="33">
        <v>0</v>
      </c>
      <c r="N110" s="33">
        <v>0</v>
      </c>
      <c r="O110" s="106">
        <f t="shared" si="41"/>
        <v>24</v>
      </c>
      <c r="P110" s="33">
        <v>24</v>
      </c>
      <c r="Q110" s="33">
        <v>0</v>
      </c>
      <c r="R110" s="33">
        <v>0</v>
      </c>
      <c r="S110" s="106">
        <v>0</v>
      </c>
      <c r="T110" s="33">
        <v>0</v>
      </c>
      <c r="U110" s="33">
        <v>6</v>
      </c>
      <c r="V110" s="33">
        <v>0</v>
      </c>
      <c r="W110" s="33">
        <v>0</v>
      </c>
      <c r="X110" s="33">
        <v>0</v>
      </c>
      <c r="Y110" s="33">
        <v>0</v>
      </c>
      <c r="Z110" s="106">
        <v>0</v>
      </c>
      <c r="AA110" s="33">
        <v>0</v>
      </c>
      <c r="AB110" s="33">
        <v>0</v>
      </c>
      <c r="AC110" s="33">
        <v>0</v>
      </c>
      <c r="AD110" s="33">
        <v>0</v>
      </c>
      <c r="AE110" s="33">
        <v>0</v>
      </c>
      <c r="AF110" s="33">
        <v>0</v>
      </c>
      <c r="AG110" s="106">
        <v>0</v>
      </c>
      <c r="AH110" s="33">
        <v>0</v>
      </c>
      <c r="AI110" s="33">
        <v>0</v>
      </c>
      <c r="AJ110" s="33">
        <v>0</v>
      </c>
      <c r="AK110" s="33">
        <v>0</v>
      </c>
      <c r="AL110" s="33">
        <v>0</v>
      </c>
      <c r="AM110" s="33">
        <v>0</v>
      </c>
      <c r="AN110" s="120">
        <f>(M110+N110)/BV110</f>
        <v>0</v>
      </c>
      <c r="AO110" s="120">
        <f>N110/BV110</f>
        <v>0</v>
      </c>
      <c r="AP110" s="27" t="s">
        <v>84</v>
      </c>
      <c r="AQ110" s="27" t="s">
        <v>85</v>
      </c>
      <c r="AR110" s="30" t="s">
        <v>94</v>
      </c>
      <c r="AS110" s="30" t="s">
        <v>146</v>
      </c>
      <c r="AT110" s="30" t="s">
        <v>120</v>
      </c>
      <c r="AU110" s="27" t="s">
        <v>119</v>
      </c>
      <c r="AV110" s="36">
        <v>0</v>
      </c>
      <c r="AW110" s="43"/>
      <c r="AX110" s="43"/>
      <c r="AY110" s="43"/>
      <c r="AZ110" s="37"/>
      <c r="BA110" s="36">
        <v>0.54</v>
      </c>
      <c r="BB110" s="37"/>
      <c r="BC110" s="123">
        <f t="shared" si="26"/>
        <v>0.54</v>
      </c>
      <c r="BD110" s="43"/>
      <c r="BE110" s="44"/>
      <c r="BF110" s="44"/>
      <c r="BG110" s="44"/>
      <c r="BH110" s="124">
        <f t="shared" si="27"/>
        <v>0.54</v>
      </c>
      <c r="BI110" s="45">
        <f>BH110/BV110</f>
        <v>9.0000000000000011E-2</v>
      </c>
      <c r="BJ110" s="39" t="s">
        <v>122</v>
      </c>
      <c r="BK110" s="136">
        <v>40</v>
      </c>
      <c r="BL110" s="137">
        <v>20</v>
      </c>
      <c r="BM110" s="137">
        <v>10</v>
      </c>
      <c r="BN110" s="137">
        <v>10</v>
      </c>
      <c r="BO110" s="137">
        <v>0</v>
      </c>
      <c r="BP110" s="137">
        <v>10</v>
      </c>
      <c r="BQ110" s="138">
        <f t="shared" si="28"/>
        <v>60</v>
      </c>
      <c r="BR110" s="138">
        <f t="shared" si="29"/>
        <v>20</v>
      </c>
      <c r="BS110" s="138">
        <f t="shared" si="30"/>
        <v>10</v>
      </c>
      <c r="BT110" s="138">
        <f t="shared" si="31"/>
        <v>90</v>
      </c>
      <c r="BU110" s="27" t="s">
        <v>184</v>
      </c>
      <c r="BV110" s="202">
        <v>6</v>
      </c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8"/>
      <c r="DD110" s="8"/>
      <c r="DE110" s="8"/>
      <c r="DF110" s="8"/>
      <c r="DG110" s="8"/>
      <c r="DH110" s="8"/>
      <c r="DI110" s="8"/>
      <c r="DJ110" s="8"/>
    </row>
    <row r="111" spans="1:114" ht="12.75" hidden="1" customHeight="1">
      <c r="A111" s="26" t="s">
        <v>398</v>
      </c>
      <c r="B111" s="58" t="s">
        <v>399</v>
      </c>
      <c r="C111" s="58" t="s">
        <v>394</v>
      </c>
      <c r="D111" s="58" t="s">
        <v>77</v>
      </c>
      <c r="E111" s="28" t="s">
        <v>78</v>
      </c>
      <c r="F111" s="26" t="s">
        <v>108</v>
      </c>
      <c r="G111" s="47" t="s">
        <v>92</v>
      </c>
      <c r="H111" s="47" t="s">
        <v>92</v>
      </c>
      <c r="I111" s="47" t="s">
        <v>100</v>
      </c>
      <c r="J111" s="47" t="s">
        <v>87</v>
      </c>
      <c r="K111" s="112">
        <v>30</v>
      </c>
      <c r="L111" s="54">
        <v>24</v>
      </c>
      <c r="M111" s="54">
        <v>4</v>
      </c>
      <c r="N111" s="53">
        <v>2</v>
      </c>
      <c r="O111" s="106">
        <f t="shared" si="41"/>
        <v>158</v>
      </c>
      <c r="P111" s="53">
        <v>122</v>
      </c>
      <c r="Q111" s="53">
        <v>28</v>
      </c>
      <c r="R111" s="53">
        <v>8</v>
      </c>
      <c r="S111" s="106">
        <f>SUM(T111:Y111)</f>
        <v>24</v>
      </c>
      <c r="T111" s="53">
        <v>0</v>
      </c>
      <c r="U111" s="53">
        <v>4</v>
      </c>
      <c r="V111" s="53">
        <v>8</v>
      </c>
      <c r="W111" s="53">
        <v>12</v>
      </c>
      <c r="X111" s="53">
        <v>0</v>
      </c>
      <c r="Y111" s="53">
        <v>0</v>
      </c>
      <c r="Z111" s="106">
        <f>SUM(AA111:AF111)</f>
        <v>4</v>
      </c>
      <c r="AA111" s="53">
        <v>0</v>
      </c>
      <c r="AB111" s="53">
        <v>0</v>
      </c>
      <c r="AC111" s="53">
        <v>0</v>
      </c>
      <c r="AD111" s="53">
        <v>4</v>
      </c>
      <c r="AE111" s="53">
        <v>0</v>
      </c>
      <c r="AF111" s="53">
        <v>0</v>
      </c>
      <c r="AG111" s="106">
        <f>SUM(AH111:AM111)</f>
        <v>2</v>
      </c>
      <c r="AH111" s="53">
        <v>0</v>
      </c>
      <c r="AI111" s="53">
        <v>2</v>
      </c>
      <c r="AJ111" s="53">
        <v>0</v>
      </c>
      <c r="AK111" s="53">
        <v>0</v>
      </c>
      <c r="AL111" s="53">
        <v>0</v>
      </c>
      <c r="AM111" s="53">
        <v>0</v>
      </c>
      <c r="AN111" s="122">
        <f>(Z111+AG111)/K111</f>
        <v>0.2</v>
      </c>
      <c r="AO111" s="120">
        <f>N111/K111</f>
        <v>6.6666666666666666E-2</v>
      </c>
      <c r="AP111" s="27" t="s">
        <v>93</v>
      </c>
      <c r="AQ111" s="47" t="s">
        <v>85</v>
      </c>
      <c r="AR111" s="47" t="s">
        <v>100</v>
      </c>
      <c r="AS111" s="47" t="s">
        <v>87</v>
      </c>
      <c r="AT111" s="47" t="s">
        <v>82</v>
      </c>
      <c r="AU111" s="58" t="s">
        <v>400</v>
      </c>
      <c r="AV111" s="36">
        <v>0.41</v>
      </c>
      <c r="AW111" s="43">
        <v>1</v>
      </c>
      <c r="AX111" s="43">
        <v>1.2205900000000001</v>
      </c>
      <c r="AY111" s="43"/>
      <c r="AZ111" s="37"/>
      <c r="BA111" s="37"/>
      <c r="BB111" s="37"/>
      <c r="BC111" s="123">
        <f t="shared" si="26"/>
        <v>2.6305899999999998</v>
      </c>
      <c r="BD111" s="43" t="s">
        <v>111</v>
      </c>
      <c r="BE111" s="44"/>
      <c r="BF111" s="44">
        <v>0.5</v>
      </c>
      <c r="BG111" s="44"/>
      <c r="BH111" s="124">
        <f t="shared" si="27"/>
        <v>3.1305899999999998</v>
      </c>
      <c r="BI111" s="45">
        <f>BH111/K111</f>
        <v>0.10435299999999999</v>
      </c>
      <c r="BJ111" s="39" t="s">
        <v>102</v>
      </c>
      <c r="BK111" s="136">
        <v>40</v>
      </c>
      <c r="BL111" s="137">
        <v>20</v>
      </c>
      <c r="BM111" s="137">
        <v>50</v>
      </c>
      <c r="BN111" s="137">
        <v>30</v>
      </c>
      <c r="BO111" s="137">
        <v>0</v>
      </c>
      <c r="BP111" s="137">
        <v>30</v>
      </c>
      <c r="BQ111" s="138">
        <f t="shared" si="28"/>
        <v>60</v>
      </c>
      <c r="BR111" s="138">
        <f t="shared" si="29"/>
        <v>80</v>
      </c>
      <c r="BS111" s="138">
        <f t="shared" si="30"/>
        <v>30</v>
      </c>
      <c r="BT111" s="138">
        <f t="shared" si="31"/>
        <v>170</v>
      </c>
      <c r="BU111" s="35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</row>
    <row r="112" spans="1:114" ht="12.75" hidden="1" customHeight="1">
      <c r="A112" s="24" t="s">
        <v>401</v>
      </c>
      <c r="B112" s="29" t="s">
        <v>402</v>
      </c>
      <c r="C112" s="30" t="s">
        <v>394</v>
      </c>
      <c r="D112" s="29" t="s">
        <v>77</v>
      </c>
      <c r="E112" s="28" t="s">
        <v>78</v>
      </c>
      <c r="F112" s="24" t="s">
        <v>79</v>
      </c>
      <c r="G112" s="29" t="s">
        <v>91</v>
      </c>
      <c r="H112" s="29" t="s">
        <v>92</v>
      </c>
      <c r="I112" s="76" t="s">
        <v>100</v>
      </c>
      <c r="J112" s="30" t="s">
        <v>87</v>
      </c>
      <c r="K112" s="106">
        <v>36</v>
      </c>
      <c r="L112" s="72">
        <v>24</v>
      </c>
      <c r="M112" s="72">
        <v>10</v>
      </c>
      <c r="N112" s="72">
        <v>2</v>
      </c>
      <c r="O112" s="107">
        <f t="shared" si="41"/>
        <v>166</v>
      </c>
      <c r="P112" s="72">
        <v>112</v>
      </c>
      <c r="Q112" s="72">
        <v>46</v>
      </c>
      <c r="R112" s="72">
        <v>8</v>
      </c>
      <c r="S112" s="107">
        <f>SUM(T112:Y112)</f>
        <v>24</v>
      </c>
      <c r="T112" s="72">
        <v>0</v>
      </c>
      <c r="U112" s="72">
        <v>12</v>
      </c>
      <c r="V112" s="72">
        <v>8</v>
      </c>
      <c r="W112" s="72">
        <v>4</v>
      </c>
      <c r="X112" s="72">
        <v>0</v>
      </c>
      <c r="Y112" s="72">
        <v>0</v>
      </c>
      <c r="Z112" s="107">
        <f>SUM(AA112:AF112)</f>
        <v>10</v>
      </c>
      <c r="AA112" s="72">
        <v>0</v>
      </c>
      <c r="AB112" s="72">
        <v>8</v>
      </c>
      <c r="AC112" s="72">
        <v>0</v>
      </c>
      <c r="AD112" s="72">
        <v>0</v>
      </c>
      <c r="AE112" s="72">
        <v>2</v>
      </c>
      <c r="AF112" s="72">
        <v>0</v>
      </c>
      <c r="AG112" s="107">
        <f>SUM(AH112:AM112)</f>
        <v>2</v>
      </c>
      <c r="AH112" s="72">
        <v>0</v>
      </c>
      <c r="AI112" s="72">
        <v>2</v>
      </c>
      <c r="AJ112" s="72">
        <v>0</v>
      </c>
      <c r="AK112" s="72">
        <v>0</v>
      </c>
      <c r="AL112" s="72">
        <v>0</v>
      </c>
      <c r="AM112" s="72">
        <v>0</v>
      </c>
      <c r="AN112" s="120">
        <f>(Z112+AG112)/K112</f>
        <v>0.33333333333333331</v>
      </c>
      <c r="AO112" s="120">
        <f>N112/K112</f>
        <v>5.5555555555555552E-2</v>
      </c>
      <c r="AP112" s="27" t="s">
        <v>93</v>
      </c>
      <c r="AQ112" s="29" t="s">
        <v>85</v>
      </c>
      <c r="AR112" s="29" t="s">
        <v>100</v>
      </c>
      <c r="AS112" s="30" t="s">
        <v>87</v>
      </c>
      <c r="AT112" s="29" t="s">
        <v>82</v>
      </c>
      <c r="AU112" s="30" t="s">
        <v>98</v>
      </c>
      <c r="AV112" s="36">
        <v>0</v>
      </c>
      <c r="AW112" s="36">
        <v>2</v>
      </c>
      <c r="AX112" s="36">
        <v>1.5436489200000001</v>
      </c>
      <c r="AY112" s="36"/>
      <c r="AZ112" s="37"/>
      <c r="BA112" s="37"/>
      <c r="BB112" s="37"/>
      <c r="BC112" s="123">
        <f t="shared" si="26"/>
        <v>3.5436489199999999</v>
      </c>
      <c r="BD112" s="24"/>
      <c r="BE112" s="24"/>
      <c r="BF112" s="44">
        <v>0.6</v>
      </c>
      <c r="BG112" s="24"/>
      <c r="BH112" s="124">
        <f t="shared" si="27"/>
        <v>4.1436489199999995</v>
      </c>
      <c r="BI112" s="45">
        <f>BH112/K112</f>
        <v>0.11510135888888888</v>
      </c>
      <c r="BJ112" s="39" t="s">
        <v>102</v>
      </c>
      <c r="BK112" s="136">
        <v>40</v>
      </c>
      <c r="BL112" s="137">
        <v>20</v>
      </c>
      <c r="BM112" s="137">
        <v>30</v>
      </c>
      <c r="BN112" s="137">
        <v>70</v>
      </c>
      <c r="BO112" s="137">
        <v>0</v>
      </c>
      <c r="BP112" s="137">
        <v>20</v>
      </c>
      <c r="BQ112" s="138">
        <f t="shared" si="28"/>
        <v>60</v>
      </c>
      <c r="BR112" s="138">
        <f t="shared" si="29"/>
        <v>100</v>
      </c>
      <c r="BS112" s="138">
        <f t="shared" si="30"/>
        <v>20</v>
      </c>
      <c r="BT112" s="138">
        <f t="shared" si="31"/>
        <v>180</v>
      </c>
      <c r="BU112" s="27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</row>
    <row r="113" spans="1:114" ht="12" hidden="1" customHeight="1">
      <c r="A113" s="24" t="s">
        <v>403</v>
      </c>
      <c r="B113" s="29" t="s">
        <v>404</v>
      </c>
      <c r="C113" s="30" t="s">
        <v>394</v>
      </c>
      <c r="D113" s="29" t="s">
        <v>77</v>
      </c>
      <c r="E113" s="28" t="s">
        <v>78</v>
      </c>
      <c r="F113" s="24" t="s">
        <v>108</v>
      </c>
      <c r="G113" s="29" t="s">
        <v>395</v>
      </c>
      <c r="H113" s="29" t="s">
        <v>395</v>
      </c>
      <c r="I113" s="76" t="s">
        <v>109</v>
      </c>
      <c r="J113" s="30" t="s">
        <v>140</v>
      </c>
      <c r="K113" s="106">
        <v>25</v>
      </c>
      <c r="L113" s="72">
        <v>18</v>
      </c>
      <c r="M113" s="72">
        <v>6</v>
      </c>
      <c r="N113" s="72">
        <v>1</v>
      </c>
      <c r="O113" s="106">
        <f t="shared" si="41"/>
        <v>113</v>
      </c>
      <c r="P113" s="72">
        <v>83</v>
      </c>
      <c r="Q113" s="72">
        <v>26</v>
      </c>
      <c r="R113" s="72">
        <v>4</v>
      </c>
      <c r="S113" s="106">
        <f>SUM(T113:Y113)</f>
        <v>18</v>
      </c>
      <c r="T113" s="72">
        <v>0</v>
      </c>
      <c r="U113" s="72">
        <v>8</v>
      </c>
      <c r="V113" s="72">
        <v>8</v>
      </c>
      <c r="W113" s="72">
        <v>2</v>
      </c>
      <c r="X113" s="72">
        <v>0</v>
      </c>
      <c r="Y113" s="72">
        <v>0</v>
      </c>
      <c r="Z113" s="106">
        <f>SUM(AA113:AF113)</f>
        <v>6</v>
      </c>
      <c r="AA113" s="72">
        <v>0</v>
      </c>
      <c r="AB113" s="72">
        <v>6</v>
      </c>
      <c r="AC113" s="72">
        <v>0</v>
      </c>
      <c r="AD113" s="72">
        <v>0</v>
      </c>
      <c r="AE113" s="72">
        <v>0</v>
      </c>
      <c r="AF113" s="72">
        <v>0</v>
      </c>
      <c r="AG113" s="106">
        <f>SUM(AH113:AM113)</f>
        <v>1</v>
      </c>
      <c r="AH113" s="72">
        <v>0</v>
      </c>
      <c r="AI113" s="72">
        <v>1</v>
      </c>
      <c r="AJ113" s="72">
        <v>0</v>
      </c>
      <c r="AK113" s="72">
        <v>0</v>
      </c>
      <c r="AL113" s="72">
        <v>0</v>
      </c>
      <c r="AM113" s="72">
        <v>0</v>
      </c>
      <c r="AN113" s="120">
        <f>(M113+N113)/K113</f>
        <v>0.28000000000000003</v>
      </c>
      <c r="AO113" s="120">
        <f>N113/K113</f>
        <v>0.04</v>
      </c>
      <c r="AP113" s="27" t="s">
        <v>93</v>
      </c>
      <c r="AQ113" s="29" t="s">
        <v>85</v>
      </c>
      <c r="AR113" s="29" t="s">
        <v>109</v>
      </c>
      <c r="AS113" s="30" t="s">
        <v>101</v>
      </c>
      <c r="AT113" s="29" t="s">
        <v>94</v>
      </c>
      <c r="AU113" s="30" t="s">
        <v>101</v>
      </c>
      <c r="AV113" s="36">
        <v>0</v>
      </c>
      <c r="AW113" s="36"/>
      <c r="AX113" s="36"/>
      <c r="AY113" s="36"/>
      <c r="AZ113" s="36">
        <v>0.3</v>
      </c>
      <c r="BA113" s="36">
        <v>2.15</v>
      </c>
      <c r="BB113" s="36"/>
      <c r="BC113" s="123">
        <f t="shared" si="26"/>
        <v>2.4499999999999997</v>
      </c>
      <c r="BD113" s="24"/>
      <c r="BE113" s="24"/>
      <c r="BF113" s="24"/>
      <c r="BG113" s="24"/>
      <c r="BH113" s="124">
        <f t="shared" si="27"/>
        <v>2.4499999999999997</v>
      </c>
      <c r="BI113" s="45">
        <f>BH113/K113</f>
        <v>9.799999999999999E-2</v>
      </c>
      <c r="BJ113" s="39" t="s">
        <v>88</v>
      </c>
      <c r="BK113" s="136">
        <v>40</v>
      </c>
      <c r="BL113" s="137">
        <v>20</v>
      </c>
      <c r="BM113" s="137">
        <v>50</v>
      </c>
      <c r="BN113" s="137">
        <v>10</v>
      </c>
      <c r="BO113" s="137">
        <v>0</v>
      </c>
      <c r="BP113" s="137">
        <v>20</v>
      </c>
      <c r="BQ113" s="138">
        <f t="shared" si="28"/>
        <v>60</v>
      </c>
      <c r="BR113" s="138">
        <f t="shared" si="29"/>
        <v>60</v>
      </c>
      <c r="BS113" s="138">
        <f t="shared" si="30"/>
        <v>20</v>
      </c>
      <c r="BT113" s="138">
        <f t="shared" si="31"/>
        <v>140</v>
      </c>
      <c r="BU113" s="30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  <c r="DJ113" s="8"/>
    </row>
    <row r="114" spans="1:114" ht="12.75" hidden="1" customHeight="1">
      <c r="A114" s="25" t="s">
        <v>405</v>
      </c>
      <c r="B114" s="30" t="s">
        <v>406</v>
      </c>
      <c r="C114" s="30" t="s">
        <v>295</v>
      </c>
      <c r="D114" s="30" t="s">
        <v>295</v>
      </c>
      <c r="E114" s="28" t="s">
        <v>107</v>
      </c>
      <c r="F114" s="25" t="s">
        <v>108</v>
      </c>
      <c r="G114" s="30" t="s">
        <v>92</v>
      </c>
      <c r="H114" s="30" t="s">
        <v>92</v>
      </c>
      <c r="I114" s="58" t="s">
        <v>109</v>
      </c>
      <c r="J114" s="58" t="s">
        <v>87</v>
      </c>
      <c r="K114" s="107">
        <v>2</v>
      </c>
      <c r="L114" s="33">
        <v>0</v>
      </c>
      <c r="M114" s="33">
        <v>0</v>
      </c>
      <c r="N114" s="33">
        <v>2</v>
      </c>
      <c r="O114" s="106">
        <f t="shared" si="41"/>
        <v>8</v>
      </c>
      <c r="P114" s="33">
        <v>0</v>
      </c>
      <c r="Q114" s="33">
        <v>0</v>
      </c>
      <c r="R114" s="33">
        <v>8</v>
      </c>
      <c r="S114" s="106">
        <f>SUM(T114:Y114)</f>
        <v>0</v>
      </c>
      <c r="T114" s="33">
        <v>0</v>
      </c>
      <c r="U114" s="33">
        <v>0</v>
      </c>
      <c r="V114" s="33">
        <v>0</v>
      </c>
      <c r="W114" s="33">
        <v>0</v>
      </c>
      <c r="X114" s="33">
        <v>0</v>
      </c>
      <c r="Y114" s="33">
        <v>0</v>
      </c>
      <c r="Z114" s="106">
        <f>SUM(AA114:AF114)</f>
        <v>0</v>
      </c>
      <c r="AA114" s="33">
        <v>0</v>
      </c>
      <c r="AB114" s="33">
        <v>0</v>
      </c>
      <c r="AC114" s="33">
        <v>0</v>
      </c>
      <c r="AD114" s="33">
        <v>0</v>
      </c>
      <c r="AE114" s="33">
        <v>0</v>
      </c>
      <c r="AF114" s="33">
        <v>0</v>
      </c>
      <c r="AG114" s="106">
        <f>SUM(AH114:AM114)</f>
        <v>2</v>
      </c>
      <c r="AH114" s="33">
        <v>0</v>
      </c>
      <c r="AI114" s="33">
        <v>2</v>
      </c>
      <c r="AJ114" s="33">
        <v>0</v>
      </c>
      <c r="AK114" s="33">
        <v>0</v>
      </c>
      <c r="AL114" s="33">
        <v>0</v>
      </c>
      <c r="AM114" s="33">
        <v>0</v>
      </c>
      <c r="AN114" s="120">
        <f>(Z114+AG114)/K114</f>
        <v>1</v>
      </c>
      <c r="AO114" s="120">
        <f>N114/K114</f>
        <v>1</v>
      </c>
      <c r="AP114" s="27" t="s">
        <v>93</v>
      </c>
      <c r="AQ114" s="27" t="s">
        <v>85</v>
      </c>
      <c r="AR114" s="58" t="s">
        <v>109</v>
      </c>
      <c r="AS114" s="58" t="s">
        <v>87</v>
      </c>
      <c r="AT114" s="58" t="s">
        <v>94</v>
      </c>
      <c r="AU114" s="35" t="s">
        <v>98</v>
      </c>
      <c r="AV114" s="36">
        <v>0</v>
      </c>
      <c r="AW114" s="43"/>
      <c r="AX114" s="43"/>
      <c r="AY114" s="43"/>
      <c r="AZ114" s="43">
        <v>0.208706</v>
      </c>
      <c r="BA114" s="37"/>
      <c r="BB114" s="37"/>
      <c r="BC114" s="123">
        <f t="shared" si="26"/>
        <v>0.208706</v>
      </c>
      <c r="BD114" s="43" t="s">
        <v>111</v>
      </c>
      <c r="BE114" s="44"/>
      <c r="BF114" s="44"/>
      <c r="BG114" s="44"/>
      <c r="BH114" s="124">
        <f t="shared" si="27"/>
        <v>0.208706</v>
      </c>
      <c r="BI114" s="45">
        <f>BH114/K114</f>
        <v>0.104353</v>
      </c>
      <c r="BJ114" s="39" t="s">
        <v>88</v>
      </c>
      <c r="BK114" s="136">
        <v>30</v>
      </c>
      <c r="BL114" s="137">
        <v>5</v>
      </c>
      <c r="BM114" s="137">
        <v>50</v>
      </c>
      <c r="BN114" s="137">
        <v>10</v>
      </c>
      <c r="BO114" s="137">
        <v>20</v>
      </c>
      <c r="BP114" s="137">
        <v>30</v>
      </c>
      <c r="BQ114" s="138">
        <f t="shared" si="28"/>
        <v>35</v>
      </c>
      <c r="BR114" s="138">
        <f t="shared" si="29"/>
        <v>60</v>
      </c>
      <c r="BS114" s="138">
        <f t="shared" si="30"/>
        <v>50</v>
      </c>
      <c r="BT114" s="138">
        <f t="shared" si="31"/>
        <v>145</v>
      </c>
      <c r="BU114" s="27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8"/>
      <c r="DD114" s="8"/>
      <c r="DE114" s="8"/>
      <c r="DF114" s="8"/>
      <c r="DG114" s="8"/>
      <c r="DH114" s="8"/>
      <c r="DI114" s="8"/>
      <c r="DJ114" s="8"/>
    </row>
    <row r="115" spans="1:114" ht="12.75" hidden="1" customHeight="1">
      <c r="A115" s="25" t="s">
        <v>407</v>
      </c>
      <c r="B115" s="29" t="s">
        <v>408</v>
      </c>
      <c r="C115" s="29" t="s">
        <v>295</v>
      </c>
      <c r="D115" s="29" t="s">
        <v>295</v>
      </c>
      <c r="E115" s="28" t="s">
        <v>107</v>
      </c>
      <c r="F115" s="25" t="s">
        <v>79</v>
      </c>
      <c r="G115" s="27" t="s">
        <v>91</v>
      </c>
      <c r="H115" s="27" t="s">
        <v>92</v>
      </c>
      <c r="I115" s="56" t="s">
        <v>94</v>
      </c>
      <c r="J115" s="28" t="s">
        <v>87</v>
      </c>
      <c r="K115" s="107">
        <v>0</v>
      </c>
      <c r="L115" s="33">
        <v>28</v>
      </c>
      <c r="M115" s="33">
        <v>10</v>
      </c>
      <c r="N115" s="48">
        <v>2</v>
      </c>
      <c r="O115" s="106">
        <f t="shared" si="41"/>
        <v>214</v>
      </c>
      <c r="P115" s="48">
        <v>132</v>
      </c>
      <c r="Q115" s="48">
        <v>42</v>
      </c>
      <c r="R115" s="48">
        <v>40</v>
      </c>
      <c r="S115" s="106">
        <v>0</v>
      </c>
      <c r="T115" s="48">
        <v>0</v>
      </c>
      <c r="U115" s="48">
        <v>13</v>
      </c>
      <c r="V115" s="48">
        <v>12</v>
      </c>
      <c r="W115" s="48">
        <v>3</v>
      </c>
      <c r="X115" s="48">
        <v>0</v>
      </c>
      <c r="Y115" s="48">
        <v>0</v>
      </c>
      <c r="Z115" s="106">
        <v>0</v>
      </c>
      <c r="AA115" s="33">
        <v>0</v>
      </c>
      <c r="AB115" s="33">
        <v>9</v>
      </c>
      <c r="AC115" s="33">
        <v>0</v>
      </c>
      <c r="AD115" s="33">
        <v>0</v>
      </c>
      <c r="AE115" s="33">
        <v>1</v>
      </c>
      <c r="AF115" s="33">
        <v>0</v>
      </c>
      <c r="AG115" s="106">
        <v>0</v>
      </c>
      <c r="AH115" s="33">
        <v>0</v>
      </c>
      <c r="AI115" s="33">
        <v>2</v>
      </c>
      <c r="AJ115" s="33">
        <v>0</v>
      </c>
      <c r="AK115" s="33">
        <v>0</v>
      </c>
      <c r="AL115" s="33">
        <v>0</v>
      </c>
      <c r="AM115" s="33">
        <v>0</v>
      </c>
      <c r="AN115" s="120">
        <f>(M115+N115)/BV115</f>
        <v>0.3</v>
      </c>
      <c r="AO115" s="120">
        <f>N115/BV115</f>
        <v>0.05</v>
      </c>
      <c r="AP115" s="27" t="s">
        <v>93</v>
      </c>
      <c r="AQ115" s="27" t="s">
        <v>85</v>
      </c>
      <c r="AR115" s="56" t="s">
        <v>94</v>
      </c>
      <c r="AS115" s="28" t="s">
        <v>140</v>
      </c>
      <c r="AT115" s="27" t="s">
        <v>120</v>
      </c>
      <c r="AU115" s="27" t="s">
        <v>119</v>
      </c>
      <c r="AV115" s="36">
        <v>0</v>
      </c>
      <c r="AW115" s="43"/>
      <c r="AX115" s="43"/>
      <c r="AY115" s="43"/>
      <c r="AZ115" s="43"/>
      <c r="BA115" s="43">
        <v>0.78996</v>
      </c>
      <c r="BB115" s="43">
        <v>3</v>
      </c>
      <c r="BC115" s="123">
        <f t="shared" si="26"/>
        <v>3.7899599999999998</v>
      </c>
      <c r="BD115" s="43" t="s">
        <v>111</v>
      </c>
      <c r="BE115" s="44"/>
      <c r="BF115" s="44"/>
      <c r="BG115" s="44"/>
      <c r="BH115" s="124">
        <f t="shared" si="27"/>
        <v>3.7899599999999998</v>
      </c>
      <c r="BI115" s="45">
        <f>BH115/BV115</f>
        <v>9.4749E-2</v>
      </c>
      <c r="BJ115" s="39" t="s">
        <v>88</v>
      </c>
      <c r="BK115" s="136">
        <v>30</v>
      </c>
      <c r="BL115" s="137">
        <v>5</v>
      </c>
      <c r="BM115" s="137">
        <v>10</v>
      </c>
      <c r="BN115" s="137">
        <v>10</v>
      </c>
      <c r="BO115" s="137">
        <v>20</v>
      </c>
      <c r="BP115" s="137">
        <v>20</v>
      </c>
      <c r="BQ115" s="138">
        <f t="shared" si="28"/>
        <v>35</v>
      </c>
      <c r="BR115" s="138">
        <f t="shared" si="29"/>
        <v>20</v>
      </c>
      <c r="BS115" s="138">
        <f t="shared" si="30"/>
        <v>40</v>
      </c>
      <c r="BT115" s="138">
        <f t="shared" si="31"/>
        <v>95</v>
      </c>
      <c r="BU115" s="35" t="s">
        <v>129</v>
      </c>
      <c r="BV115" s="202">
        <v>40</v>
      </c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8"/>
      <c r="DD115" s="8"/>
      <c r="DE115" s="8"/>
      <c r="DF115" s="8"/>
      <c r="DG115" s="8"/>
      <c r="DH115" s="8"/>
      <c r="DI115" s="8"/>
      <c r="DJ115" s="8"/>
    </row>
    <row r="116" spans="1:114" ht="12.75" hidden="1" customHeight="1">
      <c r="A116" s="25" t="s">
        <v>409</v>
      </c>
      <c r="B116" s="58" t="s">
        <v>410</v>
      </c>
      <c r="C116" s="29" t="s">
        <v>295</v>
      </c>
      <c r="D116" s="29" t="s">
        <v>295</v>
      </c>
      <c r="E116" s="28" t="s">
        <v>107</v>
      </c>
      <c r="F116" s="25" t="s">
        <v>79</v>
      </c>
      <c r="G116" s="27" t="s">
        <v>80</v>
      </c>
      <c r="H116" s="27" t="s">
        <v>81</v>
      </c>
      <c r="I116" s="56" t="s">
        <v>158</v>
      </c>
      <c r="J116" s="28" t="s">
        <v>83</v>
      </c>
      <c r="K116" s="112">
        <v>9</v>
      </c>
      <c r="L116" s="33">
        <v>9</v>
      </c>
      <c r="M116" s="33">
        <v>0</v>
      </c>
      <c r="N116" s="33">
        <v>0</v>
      </c>
      <c r="O116" s="107">
        <f t="shared" si="41"/>
        <v>36</v>
      </c>
      <c r="P116" s="33">
        <v>36</v>
      </c>
      <c r="Q116" s="33">
        <v>0</v>
      </c>
      <c r="R116" s="33">
        <v>0</v>
      </c>
      <c r="S116" s="107">
        <f>SUM(T116:Y116)</f>
        <v>9</v>
      </c>
      <c r="T116" s="33">
        <v>0</v>
      </c>
      <c r="U116" s="33">
        <v>9</v>
      </c>
      <c r="V116" s="33">
        <v>0</v>
      </c>
      <c r="W116" s="33">
        <v>0</v>
      </c>
      <c r="X116" s="33">
        <v>0</v>
      </c>
      <c r="Y116" s="33">
        <v>0</v>
      </c>
      <c r="Z116" s="107">
        <f>SUM(AA116:AF116)</f>
        <v>0</v>
      </c>
      <c r="AA116" s="33">
        <v>0</v>
      </c>
      <c r="AB116" s="33">
        <v>0</v>
      </c>
      <c r="AC116" s="33">
        <v>0</v>
      </c>
      <c r="AD116" s="33">
        <v>0</v>
      </c>
      <c r="AE116" s="33">
        <v>0</v>
      </c>
      <c r="AF116" s="33">
        <v>0</v>
      </c>
      <c r="AG116" s="107">
        <f>SUM(AH116:AM116)</f>
        <v>0</v>
      </c>
      <c r="AH116" s="33">
        <v>0</v>
      </c>
      <c r="AI116" s="33">
        <v>0</v>
      </c>
      <c r="AJ116" s="33">
        <v>0</v>
      </c>
      <c r="AK116" s="33">
        <v>0</v>
      </c>
      <c r="AL116" s="33">
        <v>0</v>
      </c>
      <c r="AM116" s="33">
        <v>0</v>
      </c>
      <c r="AN116" s="120">
        <f>(M116+N116)/K116</f>
        <v>0</v>
      </c>
      <c r="AO116" s="120">
        <f>N116/K116</f>
        <v>0</v>
      </c>
      <c r="AP116" s="27" t="s">
        <v>84</v>
      </c>
      <c r="AQ116" s="29" t="s">
        <v>85</v>
      </c>
      <c r="AR116" s="27" t="s">
        <v>158</v>
      </c>
      <c r="AS116" s="27" t="s">
        <v>83</v>
      </c>
      <c r="AT116" s="27" t="s">
        <v>100</v>
      </c>
      <c r="AU116" s="27" t="s">
        <v>140</v>
      </c>
      <c r="AV116" s="36">
        <v>0.752</v>
      </c>
      <c r="AW116" s="36"/>
      <c r="AX116" s="36"/>
      <c r="AY116" s="37"/>
      <c r="AZ116" s="37"/>
      <c r="BA116" s="37"/>
      <c r="BB116" s="37"/>
      <c r="BC116" s="123">
        <f t="shared" si="26"/>
        <v>0.752</v>
      </c>
      <c r="BD116" s="36"/>
      <c r="BE116" s="49"/>
      <c r="BF116" s="49"/>
      <c r="BG116" s="49"/>
      <c r="BH116" s="124">
        <f t="shared" si="27"/>
        <v>0.752</v>
      </c>
      <c r="BI116" s="45">
        <f>BH116/K116</f>
        <v>8.355555555555555E-2</v>
      </c>
      <c r="BJ116" s="39" t="s">
        <v>102</v>
      </c>
      <c r="BK116" s="136">
        <v>30</v>
      </c>
      <c r="BL116" s="137">
        <v>5</v>
      </c>
      <c r="BM116" s="137">
        <v>90</v>
      </c>
      <c r="BN116" s="137">
        <v>70</v>
      </c>
      <c r="BO116" s="137">
        <v>20</v>
      </c>
      <c r="BP116" s="137">
        <v>10</v>
      </c>
      <c r="BQ116" s="138">
        <f t="shared" si="28"/>
        <v>35</v>
      </c>
      <c r="BR116" s="138">
        <f t="shared" si="29"/>
        <v>160</v>
      </c>
      <c r="BS116" s="138">
        <f t="shared" si="30"/>
        <v>30</v>
      </c>
      <c r="BT116" s="138">
        <f t="shared" si="31"/>
        <v>225</v>
      </c>
      <c r="BU116" s="27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8"/>
      <c r="DD116" s="8"/>
      <c r="DE116" s="8"/>
      <c r="DF116" s="8"/>
      <c r="DG116" s="8"/>
      <c r="DH116" s="8"/>
      <c r="DI116" s="8"/>
      <c r="DJ116" s="8"/>
    </row>
    <row r="117" spans="1:114" ht="12.75" hidden="1" customHeight="1">
      <c r="A117" s="25" t="s">
        <v>411</v>
      </c>
      <c r="B117" s="58" t="s">
        <v>412</v>
      </c>
      <c r="C117" s="29" t="s">
        <v>295</v>
      </c>
      <c r="D117" s="29" t="s">
        <v>295</v>
      </c>
      <c r="E117" s="28" t="s">
        <v>107</v>
      </c>
      <c r="F117" s="25" t="s">
        <v>79</v>
      </c>
      <c r="G117" s="27" t="s">
        <v>80</v>
      </c>
      <c r="H117" s="27" t="s">
        <v>80</v>
      </c>
      <c r="I117" s="56" t="s">
        <v>158</v>
      </c>
      <c r="J117" s="28" t="s">
        <v>83</v>
      </c>
      <c r="K117" s="117">
        <v>19</v>
      </c>
      <c r="L117" s="33">
        <v>11</v>
      </c>
      <c r="M117" s="33">
        <v>8</v>
      </c>
      <c r="N117" s="33">
        <v>0</v>
      </c>
      <c r="O117" s="107">
        <f t="shared" si="41"/>
        <v>76</v>
      </c>
      <c r="P117" s="33">
        <v>44</v>
      </c>
      <c r="Q117" s="33">
        <v>32</v>
      </c>
      <c r="R117" s="33">
        <v>0</v>
      </c>
      <c r="S117" s="107">
        <f>SUM(T117:Y117)</f>
        <v>11</v>
      </c>
      <c r="T117" s="33">
        <v>0</v>
      </c>
      <c r="U117" s="33">
        <v>11</v>
      </c>
      <c r="V117" s="33">
        <v>0</v>
      </c>
      <c r="W117" s="33">
        <v>0</v>
      </c>
      <c r="X117" s="33">
        <v>0</v>
      </c>
      <c r="Y117" s="33">
        <v>0</v>
      </c>
      <c r="Z117" s="107">
        <f>SUM(AA117:AF117)</f>
        <v>8</v>
      </c>
      <c r="AA117" s="33">
        <v>0</v>
      </c>
      <c r="AB117" s="33">
        <v>8</v>
      </c>
      <c r="AC117" s="33">
        <v>0</v>
      </c>
      <c r="AD117" s="33">
        <v>0</v>
      </c>
      <c r="AE117" s="33">
        <v>0</v>
      </c>
      <c r="AF117" s="33">
        <v>0</v>
      </c>
      <c r="AG117" s="107">
        <f>SUM(AH117:AM117)</f>
        <v>0</v>
      </c>
      <c r="AH117" s="33">
        <v>0</v>
      </c>
      <c r="AI117" s="33">
        <v>0</v>
      </c>
      <c r="AJ117" s="33">
        <v>0</v>
      </c>
      <c r="AK117" s="33">
        <v>0</v>
      </c>
      <c r="AL117" s="33">
        <v>0</v>
      </c>
      <c r="AM117" s="33">
        <v>0</v>
      </c>
      <c r="AN117" s="120">
        <f>(M117+N117)/K117</f>
        <v>0.42105263157894735</v>
      </c>
      <c r="AO117" s="120">
        <f>N117/K117</f>
        <v>0</v>
      </c>
      <c r="AP117" s="27" t="s">
        <v>93</v>
      </c>
      <c r="AQ117" s="29" t="s">
        <v>85</v>
      </c>
      <c r="AR117" s="27" t="s">
        <v>158</v>
      </c>
      <c r="AS117" s="27" t="s">
        <v>83</v>
      </c>
      <c r="AT117" s="27" t="s">
        <v>100</v>
      </c>
      <c r="AU117" s="27" t="s">
        <v>140</v>
      </c>
      <c r="AV117" s="36">
        <v>2.2120000000000002</v>
      </c>
      <c r="AW117" s="36"/>
      <c r="AX117" s="36"/>
      <c r="AY117" s="37"/>
      <c r="AZ117" s="37"/>
      <c r="BA117" s="37"/>
      <c r="BB117" s="37"/>
      <c r="BC117" s="123">
        <f t="shared" si="26"/>
        <v>2.2120000000000002</v>
      </c>
      <c r="BD117" s="36"/>
      <c r="BE117" s="49"/>
      <c r="BF117" s="49"/>
      <c r="BG117" s="49"/>
      <c r="BH117" s="124">
        <f t="shared" si="27"/>
        <v>2.2120000000000002</v>
      </c>
      <c r="BI117" s="45">
        <f>BH117/K117</f>
        <v>0.11642105263157895</v>
      </c>
      <c r="BJ117" s="39" t="s">
        <v>102</v>
      </c>
      <c r="BK117" s="136">
        <v>30</v>
      </c>
      <c r="BL117" s="137">
        <v>5</v>
      </c>
      <c r="BM117" s="137">
        <v>90</v>
      </c>
      <c r="BN117" s="137">
        <v>70</v>
      </c>
      <c r="BO117" s="137">
        <v>20</v>
      </c>
      <c r="BP117" s="137">
        <v>20</v>
      </c>
      <c r="BQ117" s="138">
        <f t="shared" si="28"/>
        <v>35</v>
      </c>
      <c r="BR117" s="138">
        <f t="shared" si="29"/>
        <v>160</v>
      </c>
      <c r="BS117" s="138">
        <f t="shared" si="30"/>
        <v>40</v>
      </c>
      <c r="BT117" s="138">
        <f t="shared" si="31"/>
        <v>235</v>
      </c>
      <c r="BU117" s="27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8"/>
      <c r="DD117" s="8"/>
      <c r="DE117" s="8"/>
      <c r="DF117" s="8"/>
      <c r="DG117" s="8"/>
      <c r="DH117" s="8"/>
      <c r="DI117" s="8"/>
      <c r="DJ117" s="8"/>
    </row>
    <row r="118" spans="1:114" ht="12.75" hidden="1" customHeight="1">
      <c r="A118" s="24" t="s">
        <v>413</v>
      </c>
      <c r="B118" s="28" t="s">
        <v>414</v>
      </c>
      <c r="C118" s="28" t="s">
        <v>415</v>
      </c>
      <c r="D118" s="28" t="s">
        <v>295</v>
      </c>
      <c r="E118" s="28" t="s">
        <v>107</v>
      </c>
      <c r="F118" s="24" t="s">
        <v>79</v>
      </c>
      <c r="G118" s="28" t="s">
        <v>91</v>
      </c>
      <c r="H118" s="28" t="s">
        <v>92</v>
      </c>
      <c r="I118" s="58" t="s">
        <v>97</v>
      </c>
      <c r="J118" s="47" t="s">
        <v>99</v>
      </c>
      <c r="K118" s="118">
        <v>30</v>
      </c>
      <c r="L118" s="33">
        <v>20</v>
      </c>
      <c r="M118" s="33">
        <v>9</v>
      </c>
      <c r="N118" s="33">
        <v>1</v>
      </c>
      <c r="O118" s="106">
        <f t="shared" si="41"/>
        <v>139</v>
      </c>
      <c r="P118" s="33">
        <v>94</v>
      </c>
      <c r="Q118" s="33">
        <v>40</v>
      </c>
      <c r="R118" s="33">
        <v>5</v>
      </c>
      <c r="S118" s="106">
        <f>SUM(T118:Y118)</f>
        <v>20</v>
      </c>
      <c r="T118" s="33">
        <v>0</v>
      </c>
      <c r="U118" s="33">
        <v>9</v>
      </c>
      <c r="V118" s="33">
        <v>8</v>
      </c>
      <c r="W118" s="33">
        <v>3</v>
      </c>
      <c r="X118" s="33">
        <v>0</v>
      </c>
      <c r="Y118" s="33">
        <v>0</v>
      </c>
      <c r="Z118" s="106">
        <f>SUM(AA118:AF118)</f>
        <v>9</v>
      </c>
      <c r="AA118" s="33">
        <v>0</v>
      </c>
      <c r="AB118" s="33">
        <v>3</v>
      </c>
      <c r="AC118" s="33">
        <v>3</v>
      </c>
      <c r="AD118" s="33">
        <v>3</v>
      </c>
      <c r="AE118" s="33">
        <v>0</v>
      </c>
      <c r="AF118" s="33">
        <v>0</v>
      </c>
      <c r="AG118" s="106">
        <f>SUM(AH118:AM118)</f>
        <v>1</v>
      </c>
      <c r="AH118" s="33">
        <v>0</v>
      </c>
      <c r="AI118" s="33">
        <v>0</v>
      </c>
      <c r="AJ118" s="33">
        <v>1</v>
      </c>
      <c r="AK118" s="33">
        <v>0</v>
      </c>
      <c r="AL118" s="33">
        <v>0</v>
      </c>
      <c r="AM118" s="33">
        <v>0</v>
      </c>
      <c r="AN118" s="120">
        <f>(M118+N118)/K118</f>
        <v>0.33333333333333331</v>
      </c>
      <c r="AO118" s="120">
        <f>N118/K118</f>
        <v>3.3333333333333333E-2</v>
      </c>
      <c r="AP118" s="27" t="s">
        <v>93</v>
      </c>
      <c r="AQ118" s="28" t="s">
        <v>85</v>
      </c>
      <c r="AR118" s="27" t="s">
        <v>97</v>
      </c>
      <c r="AS118" s="47" t="s">
        <v>119</v>
      </c>
      <c r="AT118" s="35" t="s">
        <v>100</v>
      </c>
      <c r="AU118" s="47" t="s">
        <v>140</v>
      </c>
      <c r="AV118" s="36">
        <v>2.46014051</v>
      </c>
      <c r="AW118" s="43"/>
      <c r="AX118" s="43"/>
      <c r="AY118" s="43"/>
      <c r="AZ118" s="37"/>
      <c r="BA118" s="37"/>
      <c r="BB118" s="37"/>
      <c r="BC118" s="123">
        <f t="shared" si="26"/>
        <v>2.46014051</v>
      </c>
      <c r="BD118" s="43" t="s">
        <v>111</v>
      </c>
      <c r="BE118" s="44"/>
      <c r="BF118" s="44">
        <v>1</v>
      </c>
      <c r="BG118" s="44">
        <v>3.9600000000000003E-2</v>
      </c>
      <c r="BH118" s="124">
        <f t="shared" si="27"/>
        <v>3.4997405100000001</v>
      </c>
      <c r="BI118" s="45">
        <f>BH118/K118</f>
        <v>0.116658017</v>
      </c>
      <c r="BJ118" s="39" t="s">
        <v>102</v>
      </c>
      <c r="BK118" s="136">
        <v>30</v>
      </c>
      <c r="BL118" s="137">
        <v>5</v>
      </c>
      <c r="BM118" s="137">
        <v>80</v>
      </c>
      <c r="BN118" s="137">
        <v>70</v>
      </c>
      <c r="BO118" s="137">
        <v>0</v>
      </c>
      <c r="BP118" s="137">
        <v>20</v>
      </c>
      <c r="BQ118" s="138">
        <f t="shared" si="28"/>
        <v>35</v>
      </c>
      <c r="BR118" s="138">
        <f t="shared" si="29"/>
        <v>150</v>
      </c>
      <c r="BS118" s="138">
        <f t="shared" si="30"/>
        <v>20</v>
      </c>
      <c r="BT118" s="138">
        <f t="shared" si="31"/>
        <v>205</v>
      </c>
      <c r="BU118" s="35"/>
      <c r="BV118" s="8"/>
      <c r="BW118" s="46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8"/>
      <c r="DD118" s="8"/>
      <c r="DE118" s="8"/>
      <c r="DF118" s="8"/>
      <c r="DG118" s="8"/>
      <c r="DH118" s="8"/>
      <c r="DI118" s="8"/>
      <c r="DJ118" s="8"/>
    </row>
    <row r="119" spans="1:114" ht="12.75" hidden="1" customHeight="1">
      <c r="A119" s="24" t="s">
        <v>416</v>
      </c>
      <c r="B119" s="29" t="s">
        <v>417</v>
      </c>
      <c r="C119" s="29" t="s">
        <v>418</v>
      </c>
      <c r="D119" s="29" t="s">
        <v>117</v>
      </c>
      <c r="E119" s="28" t="s">
        <v>118</v>
      </c>
      <c r="F119" s="24" t="s">
        <v>108</v>
      </c>
      <c r="G119" s="27" t="s">
        <v>92</v>
      </c>
      <c r="H119" s="27" t="s">
        <v>92</v>
      </c>
      <c r="I119" s="31" t="s">
        <v>109</v>
      </c>
      <c r="J119" s="47" t="s">
        <v>87</v>
      </c>
      <c r="K119" s="107">
        <v>0</v>
      </c>
      <c r="L119" s="33">
        <v>10</v>
      </c>
      <c r="M119" s="33">
        <v>2</v>
      </c>
      <c r="N119" s="24">
        <v>2</v>
      </c>
      <c r="O119" s="106">
        <f t="shared" si="41"/>
        <v>43</v>
      </c>
      <c r="P119" s="24">
        <v>32</v>
      </c>
      <c r="Q119" s="24">
        <v>6</v>
      </c>
      <c r="R119" s="24">
        <v>5</v>
      </c>
      <c r="S119" s="106">
        <v>0</v>
      </c>
      <c r="T119" s="24">
        <v>0</v>
      </c>
      <c r="U119" s="24">
        <v>8</v>
      </c>
      <c r="V119" s="24">
        <v>2</v>
      </c>
      <c r="W119" s="24">
        <v>0</v>
      </c>
      <c r="X119" s="24">
        <v>0</v>
      </c>
      <c r="Y119" s="24">
        <v>0</v>
      </c>
      <c r="Z119" s="106">
        <v>0</v>
      </c>
      <c r="AA119" s="24">
        <v>0</v>
      </c>
      <c r="AB119" s="24">
        <v>2</v>
      </c>
      <c r="AC119" s="24">
        <v>0</v>
      </c>
      <c r="AD119" s="24">
        <v>0</v>
      </c>
      <c r="AE119" s="24">
        <v>0</v>
      </c>
      <c r="AF119" s="24">
        <v>0</v>
      </c>
      <c r="AG119" s="106">
        <v>0</v>
      </c>
      <c r="AH119" s="24">
        <v>1</v>
      </c>
      <c r="AI119" s="24">
        <v>1</v>
      </c>
      <c r="AJ119" s="24">
        <v>0</v>
      </c>
      <c r="AK119" s="24">
        <v>0</v>
      </c>
      <c r="AL119" s="24">
        <v>0</v>
      </c>
      <c r="AM119" s="24">
        <v>0</v>
      </c>
      <c r="AN119" s="120">
        <f>(M119+N119)/BV119</f>
        <v>0.2857142857142857</v>
      </c>
      <c r="AO119" s="120">
        <f>N119/BV119</f>
        <v>0.14285714285714285</v>
      </c>
      <c r="AP119" s="27" t="s">
        <v>93</v>
      </c>
      <c r="AQ119" s="27" t="s">
        <v>85</v>
      </c>
      <c r="AR119" s="35" t="s">
        <v>94</v>
      </c>
      <c r="AS119" s="47" t="s">
        <v>134</v>
      </c>
      <c r="AT119" s="35" t="s">
        <v>120</v>
      </c>
      <c r="AU119" s="35" t="s">
        <v>134</v>
      </c>
      <c r="AV119" s="36">
        <v>0.34618538999999998</v>
      </c>
      <c r="AW119" s="43"/>
      <c r="AX119" s="43"/>
      <c r="AY119" s="43"/>
      <c r="AZ119" s="43"/>
      <c r="BA119" s="36">
        <v>0.3</v>
      </c>
      <c r="BB119" s="36">
        <v>0.81499999999999995</v>
      </c>
      <c r="BC119" s="123">
        <f t="shared" si="26"/>
        <v>1.4611853899999998</v>
      </c>
      <c r="BD119" s="43" t="s">
        <v>111</v>
      </c>
      <c r="BE119" s="44"/>
      <c r="BF119" s="44"/>
      <c r="BG119" s="44"/>
      <c r="BH119" s="124">
        <f t="shared" si="27"/>
        <v>1.4611853899999998</v>
      </c>
      <c r="BI119" s="45">
        <f>BH119/BV119</f>
        <v>0.10437038499999998</v>
      </c>
      <c r="BJ119" s="39" t="s">
        <v>88</v>
      </c>
      <c r="BK119" s="136">
        <v>20</v>
      </c>
      <c r="BL119" s="137">
        <v>30</v>
      </c>
      <c r="BM119" s="137">
        <v>50</v>
      </c>
      <c r="BN119" s="137">
        <v>10</v>
      </c>
      <c r="BO119" s="137">
        <v>20</v>
      </c>
      <c r="BP119" s="137">
        <v>30</v>
      </c>
      <c r="BQ119" s="138">
        <f t="shared" si="28"/>
        <v>50</v>
      </c>
      <c r="BR119" s="138">
        <f t="shared" si="29"/>
        <v>60</v>
      </c>
      <c r="BS119" s="138">
        <f t="shared" si="30"/>
        <v>50</v>
      </c>
      <c r="BT119" s="138">
        <f t="shared" si="31"/>
        <v>160</v>
      </c>
      <c r="BU119" s="47" t="s">
        <v>419</v>
      </c>
      <c r="BV119" s="202">
        <v>14</v>
      </c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8"/>
      <c r="DD119" s="8"/>
      <c r="DE119" s="8"/>
      <c r="DF119" s="8"/>
      <c r="DG119" s="8"/>
      <c r="DH119" s="8"/>
      <c r="DI119" s="8"/>
      <c r="DJ119" s="8"/>
    </row>
    <row r="120" spans="1:114" ht="12.75" hidden="1" customHeight="1">
      <c r="A120" s="25" t="s">
        <v>420</v>
      </c>
      <c r="B120" s="30" t="s">
        <v>421</v>
      </c>
      <c r="C120" s="30" t="s">
        <v>422</v>
      </c>
      <c r="D120" s="30" t="s">
        <v>274</v>
      </c>
      <c r="E120" s="30" t="s">
        <v>275</v>
      </c>
      <c r="F120" s="25" t="s">
        <v>108</v>
      </c>
      <c r="G120" s="30" t="s">
        <v>92</v>
      </c>
      <c r="H120" s="30" t="s">
        <v>92</v>
      </c>
      <c r="I120" s="58" t="s">
        <v>86</v>
      </c>
      <c r="J120" s="47" t="s">
        <v>83</v>
      </c>
      <c r="K120" s="107">
        <v>2</v>
      </c>
      <c r="L120" s="33">
        <v>0</v>
      </c>
      <c r="M120" s="33">
        <v>0</v>
      </c>
      <c r="N120" s="33">
        <v>2</v>
      </c>
      <c r="O120" s="106">
        <f t="shared" si="41"/>
        <v>8</v>
      </c>
      <c r="P120" s="33">
        <v>0</v>
      </c>
      <c r="Q120" s="33">
        <v>0</v>
      </c>
      <c r="R120" s="33">
        <v>8</v>
      </c>
      <c r="S120" s="106">
        <f>SUM(T120:Y120)</f>
        <v>0</v>
      </c>
      <c r="T120" s="33">
        <v>0</v>
      </c>
      <c r="U120" s="33">
        <v>0</v>
      </c>
      <c r="V120" s="33">
        <v>0</v>
      </c>
      <c r="W120" s="33">
        <v>0</v>
      </c>
      <c r="X120" s="33">
        <v>0</v>
      </c>
      <c r="Y120" s="33">
        <v>0</v>
      </c>
      <c r="Z120" s="106">
        <f>SUM(AA120:AF120)</f>
        <v>0</v>
      </c>
      <c r="AA120" s="33">
        <v>0</v>
      </c>
      <c r="AB120" s="33">
        <v>0</v>
      </c>
      <c r="AC120" s="33">
        <v>0</v>
      </c>
      <c r="AD120" s="33">
        <v>0</v>
      </c>
      <c r="AE120" s="33">
        <v>0</v>
      </c>
      <c r="AF120" s="33">
        <v>0</v>
      </c>
      <c r="AG120" s="106">
        <f>SUM(AH120:AM120)</f>
        <v>2</v>
      </c>
      <c r="AH120" s="33">
        <v>0</v>
      </c>
      <c r="AI120" s="33">
        <v>2</v>
      </c>
      <c r="AJ120" s="33">
        <v>0</v>
      </c>
      <c r="AK120" s="33">
        <v>0</v>
      </c>
      <c r="AL120" s="33">
        <v>0</v>
      </c>
      <c r="AM120" s="33">
        <v>0</v>
      </c>
      <c r="AN120" s="120">
        <f>(Z120+AG120)/K120</f>
        <v>1</v>
      </c>
      <c r="AO120" s="120">
        <f>N120/K120</f>
        <v>1</v>
      </c>
      <c r="AP120" s="27" t="s">
        <v>93</v>
      </c>
      <c r="AQ120" s="27" t="s">
        <v>85</v>
      </c>
      <c r="AR120" s="58" t="s">
        <v>86</v>
      </c>
      <c r="AS120" s="58" t="s">
        <v>140</v>
      </c>
      <c r="AT120" s="58" t="s">
        <v>86</v>
      </c>
      <c r="AU120" s="35" t="s">
        <v>98</v>
      </c>
      <c r="AV120" s="36">
        <v>0</v>
      </c>
      <c r="AW120" s="43"/>
      <c r="AX120" s="43"/>
      <c r="AY120" s="43">
        <v>0.208706</v>
      </c>
      <c r="AZ120" s="37"/>
      <c r="BA120" s="37"/>
      <c r="BC120" s="123">
        <f t="shared" si="26"/>
        <v>0.208706</v>
      </c>
      <c r="BD120" s="43" t="s">
        <v>111</v>
      </c>
      <c r="BE120" s="44"/>
      <c r="BF120" s="44"/>
      <c r="BG120" s="44"/>
      <c r="BH120" s="124">
        <f t="shared" si="27"/>
        <v>0.208706</v>
      </c>
      <c r="BI120" s="45">
        <f>BH120/K120</f>
        <v>0.104353</v>
      </c>
      <c r="BJ120" s="39" t="s">
        <v>88</v>
      </c>
      <c r="BK120" s="136">
        <v>30</v>
      </c>
      <c r="BL120" s="137">
        <v>15</v>
      </c>
      <c r="BM120" s="137">
        <v>50</v>
      </c>
      <c r="BN120" s="137">
        <v>10</v>
      </c>
      <c r="BO120" s="137">
        <v>20</v>
      </c>
      <c r="BP120" s="137">
        <v>30</v>
      </c>
      <c r="BQ120" s="138">
        <f t="shared" si="28"/>
        <v>45</v>
      </c>
      <c r="BR120" s="138">
        <f t="shared" si="29"/>
        <v>60</v>
      </c>
      <c r="BS120" s="138">
        <f t="shared" si="30"/>
        <v>50</v>
      </c>
      <c r="BT120" s="138">
        <f t="shared" si="31"/>
        <v>155</v>
      </c>
      <c r="BU120" s="27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8"/>
      <c r="DD120" s="8"/>
      <c r="DE120" s="8"/>
      <c r="DF120" s="8"/>
      <c r="DG120" s="8"/>
      <c r="DH120" s="8"/>
      <c r="DI120" s="8"/>
      <c r="DJ120" s="8"/>
    </row>
    <row r="121" spans="1:114" ht="12.75" customHeight="1">
      <c r="A121" s="25" t="s">
        <v>423</v>
      </c>
      <c r="B121" s="30" t="s">
        <v>424</v>
      </c>
      <c r="C121" s="30" t="s">
        <v>425</v>
      </c>
      <c r="D121" s="29" t="s">
        <v>150</v>
      </c>
      <c r="E121" s="28" t="s">
        <v>151</v>
      </c>
      <c r="F121" s="25" t="s">
        <v>79</v>
      </c>
      <c r="G121" s="27" t="s">
        <v>91</v>
      </c>
      <c r="H121" s="27" t="s">
        <v>92</v>
      </c>
      <c r="I121" s="31" t="s">
        <v>109</v>
      </c>
      <c r="J121" s="30" t="s">
        <v>87</v>
      </c>
      <c r="K121" s="109">
        <v>0</v>
      </c>
      <c r="L121" s="33">
        <v>35</v>
      </c>
      <c r="M121" s="33">
        <v>12</v>
      </c>
      <c r="N121" s="33">
        <v>3</v>
      </c>
      <c r="O121" s="106">
        <f t="shared" si="41"/>
        <v>240</v>
      </c>
      <c r="P121" s="33">
        <v>180</v>
      </c>
      <c r="Q121" s="33">
        <v>46</v>
      </c>
      <c r="R121" s="33">
        <v>14</v>
      </c>
      <c r="S121" s="106">
        <v>0</v>
      </c>
      <c r="T121" s="33">
        <v>0</v>
      </c>
      <c r="U121" s="33">
        <v>15</v>
      </c>
      <c r="V121" s="33">
        <v>14</v>
      </c>
      <c r="W121" s="33">
        <v>6</v>
      </c>
      <c r="X121" s="33">
        <v>0</v>
      </c>
      <c r="Y121" s="33">
        <v>0</v>
      </c>
      <c r="Z121" s="106">
        <v>0</v>
      </c>
      <c r="AA121" s="33">
        <v>0</v>
      </c>
      <c r="AB121" s="33">
        <v>8</v>
      </c>
      <c r="AC121" s="33">
        <v>4</v>
      </c>
      <c r="AD121" s="33">
        <v>0</v>
      </c>
      <c r="AE121" s="33">
        <v>0</v>
      </c>
      <c r="AF121" s="33">
        <v>0</v>
      </c>
      <c r="AG121" s="106">
        <v>0</v>
      </c>
      <c r="AH121" s="33">
        <v>0</v>
      </c>
      <c r="AI121" s="33">
        <v>2</v>
      </c>
      <c r="AJ121" s="33">
        <v>1</v>
      </c>
      <c r="AK121" s="33">
        <v>0</v>
      </c>
      <c r="AL121" s="33">
        <v>0</v>
      </c>
      <c r="AM121" s="33">
        <v>0</v>
      </c>
      <c r="AN121" s="120">
        <f>(M121+N121)/BV121</f>
        <v>0.3</v>
      </c>
      <c r="AO121" s="120">
        <f>N121/BV121</f>
        <v>0.06</v>
      </c>
      <c r="AP121" s="27" t="s">
        <v>93</v>
      </c>
      <c r="AQ121" s="27" t="s">
        <v>85</v>
      </c>
      <c r="AR121" s="35" t="s">
        <v>109</v>
      </c>
      <c r="AS121" s="30" t="s">
        <v>134</v>
      </c>
      <c r="AT121" s="35" t="s">
        <v>120</v>
      </c>
      <c r="AU121" s="30" t="s">
        <v>119</v>
      </c>
      <c r="AV121" s="36">
        <v>0</v>
      </c>
      <c r="AW121" s="36"/>
      <c r="AX121" s="36"/>
      <c r="AY121" s="36"/>
      <c r="AZ121" s="36">
        <v>2.1176499999999998</v>
      </c>
      <c r="BA121" s="36">
        <v>1.9</v>
      </c>
      <c r="BB121" s="37"/>
      <c r="BC121" s="123">
        <f t="shared" si="26"/>
        <v>4.0176499999999997</v>
      </c>
      <c r="BD121" s="36" t="s">
        <v>111</v>
      </c>
      <c r="BE121" s="49"/>
      <c r="BF121" s="49">
        <v>1.2</v>
      </c>
      <c r="BG121" s="49"/>
      <c r="BH121" s="124">
        <f t="shared" si="27"/>
        <v>5.2176499999999999</v>
      </c>
      <c r="BI121" s="45">
        <f>BH121/BV121</f>
        <v>0.104353</v>
      </c>
      <c r="BJ121" s="39" t="s">
        <v>88</v>
      </c>
      <c r="BK121" s="136">
        <v>50</v>
      </c>
      <c r="BL121" s="137">
        <v>25</v>
      </c>
      <c r="BM121" s="137">
        <v>10</v>
      </c>
      <c r="BN121" s="137">
        <v>30</v>
      </c>
      <c r="BO121" s="137">
        <v>20</v>
      </c>
      <c r="BP121" s="137">
        <v>20</v>
      </c>
      <c r="BQ121" s="138">
        <f t="shared" si="28"/>
        <v>75</v>
      </c>
      <c r="BR121" s="138">
        <f t="shared" si="29"/>
        <v>40</v>
      </c>
      <c r="BS121" s="138">
        <f t="shared" si="30"/>
        <v>40</v>
      </c>
      <c r="BT121" s="138">
        <f t="shared" si="31"/>
        <v>155</v>
      </c>
      <c r="BU121" s="47" t="s">
        <v>331</v>
      </c>
      <c r="BV121" s="202">
        <v>50</v>
      </c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8"/>
      <c r="DD121" s="8"/>
      <c r="DE121" s="8"/>
      <c r="DF121" s="8"/>
      <c r="DG121" s="8"/>
      <c r="DH121" s="8"/>
      <c r="DI121" s="8"/>
      <c r="DJ121" s="8"/>
    </row>
    <row r="122" spans="1:114" ht="15.75" hidden="1" customHeight="1">
      <c r="A122" s="24" t="s">
        <v>426</v>
      </c>
      <c r="B122" s="27" t="s">
        <v>427</v>
      </c>
      <c r="C122" s="28" t="s">
        <v>428</v>
      </c>
      <c r="D122" s="29" t="s">
        <v>77</v>
      </c>
      <c r="E122" s="28" t="s">
        <v>78</v>
      </c>
      <c r="F122" s="24" t="s">
        <v>108</v>
      </c>
      <c r="G122" s="28" t="s">
        <v>92</v>
      </c>
      <c r="H122" s="28" t="s">
        <v>92</v>
      </c>
      <c r="I122" s="58" t="s">
        <v>109</v>
      </c>
      <c r="J122" s="58" t="s">
        <v>87</v>
      </c>
      <c r="K122" s="107">
        <v>2</v>
      </c>
      <c r="L122" s="33">
        <v>0</v>
      </c>
      <c r="M122" s="33">
        <v>0</v>
      </c>
      <c r="N122" s="33">
        <v>2</v>
      </c>
      <c r="O122" s="107">
        <v>7</v>
      </c>
      <c r="P122" s="33">
        <v>0</v>
      </c>
      <c r="Q122" s="33">
        <v>0</v>
      </c>
      <c r="R122" s="33">
        <v>7</v>
      </c>
      <c r="S122" s="107">
        <f>SUM(T122:Y122)</f>
        <v>0</v>
      </c>
      <c r="T122" s="33">
        <v>0</v>
      </c>
      <c r="U122" s="33">
        <v>0</v>
      </c>
      <c r="V122" s="33">
        <v>0</v>
      </c>
      <c r="W122" s="33">
        <v>0</v>
      </c>
      <c r="X122" s="33">
        <v>0</v>
      </c>
      <c r="Y122" s="33">
        <v>0</v>
      </c>
      <c r="Z122" s="107">
        <f>SUM(AA122:AF122)</f>
        <v>0</v>
      </c>
      <c r="AA122" s="33">
        <v>0</v>
      </c>
      <c r="AB122" s="33">
        <v>0</v>
      </c>
      <c r="AC122" s="33">
        <v>0</v>
      </c>
      <c r="AD122" s="33">
        <v>0</v>
      </c>
      <c r="AE122" s="33">
        <v>0</v>
      </c>
      <c r="AF122" s="33">
        <v>0</v>
      </c>
      <c r="AG122" s="107">
        <v>2</v>
      </c>
      <c r="AH122" s="33">
        <v>0</v>
      </c>
      <c r="AI122" s="33">
        <v>2</v>
      </c>
      <c r="AJ122" s="33">
        <v>0</v>
      </c>
      <c r="AK122" s="33">
        <v>0</v>
      </c>
      <c r="AL122" s="33">
        <v>0</v>
      </c>
      <c r="AM122" s="33">
        <v>0</v>
      </c>
      <c r="AN122" s="120">
        <f>(M122+N122)/K122</f>
        <v>1</v>
      </c>
      <c r="AO122" s="120">
        <f>N122/K122</f>
        <v>1</v>
      </c>
      <c r="AP122" s="27" t="s">
        <v>93</v>
      </c>
      <c r="AQ122" s="28" t="s">
        <v>85</v>
      </c>
      <c r="AR122" s="58" t="s">
        <v>109</v>
      </c>
      <c r="AS122" s="58" t="s">
        <v>87</v>
      </c>
      <c r="AT122" s="58" t="s">
        <v>109</v>
      </c>
      <c r="AU122" s="35" t="s">
        <v>119</v>
      </c>
      <c r="AV122" s="36">
        <v>0</v>
      </c>
      <c r="AW122" s="43"/>
      <c r="AX122" s="43"/>
      <c r="AY122" s="43"/>
      <c r="AZ122" s="43">
        <v>0.208706</v>
      </c>
      <c r="BA122" s="37"/>
      <c r="BB122" s="37"/>
      <c r="BC122" s="123">
        <f t="shared" si="26"/>
        <v>0.208706</v>
      </c>
      <c r="BD122" s="43" t="s">
        <v>111</v>
      </c>
      <c r="BE122" s="44"/>
      <c r="BF122" s="44"/>
      <c r="BG122" s="44"/>
      <c r="BH122" s="124">
        <f t="shared" si="27"/>
        <v>0.208706</v>
      </c>
      <c r="BI122" s="45">
        <f>BH122/K122</f>
        <v>0.104353</v>
      </c>
      <c r="BJ122" s="39" t="s">
        <v>102</v>
      </c>
      <c r="BK122" s="136">
        <v>40</v>
      </c>
      <c r="BL122" s="137">
        <v>20</v>
      </c>
      <c r="BM122" s="137">
        <v>50</v>
      </c>
      <c r="BN122" s="137">
        <v>10</v>
      </c>
      <c r="BO122" s="137">
        <v>20</v>
      </c>
      <c r="BP122" s="137">
        <v>30</v>
      </c>
      <c r="BQ122" s="138">
        <f t="shared" si="28"/>
        <v>60</v>
      </c>
      <c r="BR122" s="138">
        <f t="shared" si="29"/>
        <v>60</v>
      </c>
      <c r="BS122" s="138">
        <f t="shared" si="30"/>
        <v>50</v>
      </c>
      <c r="BT122" s="138">
        <f t="shared" si="31"/>
        <v>170</v>
      </c>
      <c r="BU122" s="27"/>
      <c r="BV122" s="8"/>
      <c r="BW122" s="46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  <c r="DE122" s="8"/>
      <c r="DF122" s="8"/>
      <c r="DG122" s="8"/>
      <c r="DH122" s="8"/>
      <c r="DI122" s="8"/>
      <c r="DJ122" s="8"/>
    </row>
    <row r="123" spans="1:114" ht="12.75" hidden="1" customHeight="1">
      <c r="A123" s="25" t="s">
        <v>429</v>
      </c>
      <c r="B123" s="29" t="s">
        <v>430</v>
      </c>
      <c r="C123" s="29" t="s">
        <v>431</v>
      </c>
      <c r="D123" s="29" t="s">
        <v>313</v>
      </c>
      <c r="E123" s="28" t="s">
        <v>151</v>
      </c>
      <c r="F123" s="25" t="s">
        <v>79</v>
      </c>
      <c r="G123" s="27" t="s">
        <v>80</v>
      </c>
      <c r="H123" s="27" t="s">
        <v>385</v>
      </c>
      <c r="I123" s="31" t="s">
        <v>100</v>
      </c>
      <c r="J123" s="47" t="s">
        <v>83</v>
      </c>
      <c r="K123" s="113">
        <v>8</v>
      </c>
      <c r="L123" s="48">
        <v>7</v>
      </c>
      <c r="M123" s="48">
        <v>1</v>
      </c>
      <c r="N123" s="33">
        <v>0</v>
      </c>
      <c r="O123" s="106">
        <f>SUM(P123:R123)</f>
        <v>36</v>
      </c>
      <c r="P123" s="33">
        <v>32</v>
      </c>
      <c r="Q123" s="33">
        <v>4</v>
      </c>
      <c r="R123" s="33">
        <v>0</v>
      </c>
      <c r="S123" s="106">
        <f>SUM(T123:Y123)</f>
        <v>7</v>
      </c>
      <c r="T123" s="33">
        <v>0</v>
      </c>
      <c r="U123" s="33">
        <v>3</v>
      </c>
      <c r="V123" s="33">
        <v>4</v>
      </c>
      <c r="W123" s="33">
        <v>0</v>
      </c>
      <c r="X123" s="33">
        <v>0</v>
      </c>
      <c r="Y123" s="33">
        <v>0</v>
      </c>
      <c r="Z123" s="106">
        <f>SUM(AA123:AF123)</f>
        <v>1</v>
      </c>
      <c r="AA123" s="33">
        <v>0</v>
      </c>
      <c r="AB123" s="33">
        <v>1</v>
      </c>
      <c r="AC123" s="33">
        <v>0</v>
      </c>
      <c r="AD123" s="33">
        <v>0</v>
      </c>
      <c r="AE123" s="33">
        <v>0</v>
      </c>
      <c r="AF123" s="33">
        <v>0</v>
      </c>
      <c r="AG123" s="106">
        <f>SUM(AH123:AM123)</f>
        <v>0</v>
      </c>
      <c r="AH123" s="33">
        <v>0</v>
      </c>
      <c r="AI123" s="33">
        <v>0</v>
      </c>
      <c r="AJ123" s="33">
        <v>0</v>
      </c>
      <c r="AK123" s="33">
        <v>0</v>
      </c>
      <c r="AL123" s="33">
        <v>0</v>
      </c>
      <c r="AM123" s="33">
        <v>0</v>
      </c>
      <c r="AN123" s="120">
        <f>(M123+N123)/K123</f>
        <v>0.125</v>
      </c>
      <c r="AO123" s="120">
        <f>N123/K123</f>
        <v>0</v>
      </c>
      <c r="AP123" s="27" t="s">
        <v>93</v>
      </c>
      <c r="AQ123" s="29" t="s">
        <v>85</v>
      </c>
      <c r="AR123" s="35" t="s">
        <v>100</v>
      </c>
      <c r="AS123" s="35" t="s">
        <v>83</v>
      </c>
      <c r="AT123" s="35" t="s">
        <v>100</v>
      </c>
      <c r="AU123" s="35" t="s">
        <v>119</v>
      </c>
      <c r="AV123" s="36">
        <v>0</v>
      </c>
      <c r="AW123" s="36">
        <v>0.78400000000000003</v>
      </c>
      <c r="AX123" s="37"/>
      <c r="AY123" s="37"/>
      <c r="AZ123" s="37"/>
      <c r="BA123" s="37"/>
      <c r="BB123" s="37"/>
      <c r="BC123" s="123">
        <f t="shared" si="26"/>
        <v>0.78400000000000003</v>
      </c>
      <c r="BD123" s="43" t="s">
        <v>111</v>
      </c>
      <c r="BE123" s="49"/>
      <c r="BF123" s="49"/>
      <c r="BG123" s="49"/>
      <c r="BH123" s="124">
        <f t="shared" si="27"/>
        <v>0.78400000000000003</v>
      </c>
      <c r="BI123" s="45">
        <f>BH123/K123</f>
        <v>9.8000000000000004E-2</v>
      </c>
      <c r="BJ123" s="39" t="s">
        <v>102</v>
      </c>
      <c r="BK123" s="136">
        <v>50</v>
      </c>
      <c r="BL123" s="137">
        <v>45</v>
      </c>
      <c r="BM123" s="137">
        <v>30</v>
      </c>
      <c r="BN123" s="137">
        <v>70</v>
      </c>
      <c r="BO123" s="137">
        <v>0</v>
      </c>
      <c r="BP123" s="137">
        <v>10</v>
      </c>
      <c r="BQ123" s="138">
        <f t="shared" si="28"/>
        <v>95</v>
      </c>
      <c r="BR123" s="138">
        <f t="shared" si="29"/>
        <v>100</v>
      </c>
      <c r="BS123" s="138">
        <f t="shared" si="30"/>
        <v>10</v>
      </c>
      <c r="BT123" s="138">
        <f t="shared" si="31"/>
        <v>205</v>
      </c>
      <c r="BU123" s="27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8"/>
      <c r="DD123" s="8"/>
      <c r="DE123" s="8"/>
      <c r="DF123" s="8"/>
      <c r="DG123" s="8"/>
      <c r="DH123" s="8"/>
      <c r="DI123" s="8"/>
      <c r="DJ123" s="8"/>
    </row>
    <row r="124" spans="1:114" ht="12.75" hidden="1" customHeight="1">
      <c r="A124" s="78"/>
      <c r="B124" s="79"/>
      <c r="C124" s="79"/>
      <c r="D124" s="79"/>
      <c r="E124" s="80"/>
      <c r="F124" s="78"/>
      <c r="G124" s="81"/>
      <c r="H124" s="81"/>
      <c r="I124" s="82"/>
      <c r="J124" s="82"/>
      <c r="K124" s="82"/>
      <c r="L124" s="83"/>
      <c r="M124" s="83"/>
      <c r="N124" s="83"/>
      <c r="O124" s="82"/>
      <c r="P124" s="84"/>
      <c r="Q124" s="84"/>
      <c r="R124" s="84"/>
      <c r="S124" s="82"/>
      <c r="T124" s="84"/>
      <c r="U124" s="84"/>
      <c r="V124" s="84"/>
      <c r="W124" s="84"/>
      <c r="X124" s="84"/>
      <c r="Y124" s="84"/>
      <c r="Z124" s="82"/>
      <c r="AA124" s="84"/>
      <c r="AB124" s="84"/>
      <c r="AC124" s="84"/>
      <c r="AD124" s="84"/>
      <c r="AE124" s="84"/>
      <c r="AF124" s="84"/>
      <c r="AG124" s="82"/>
      <c r="AH124" s="84"/>
      <c r="AI124" s="84"/>
      <c r="AJ124" s="84"/>
      <c r="AK124" s="84"/>
      <c r="AL124" s="84"/>
      <c r="AM124" s="84"/>
      <c r="AN124" s="84"/>
      <c r="AO124" s="85"/>
      <c r="AP124" s="86"/>
      <c r="AQ124" s="87"/>
      <c r="AR124" s="85"/>
      <c r="AS124" s="85"/>
      <c r="AT124" s="85"/>
      <c r="AU124" s="85"/>
      <c r="AV124" s="88"/>
      <c r="AW124" s="88"/>
      <c r="AX124" s="88"/>
      <c r="AY124" s="88"/>
      <c r="AZ124" s="88"/>
      <c r="BA124" s="88" t="s">
        <v>432</v>
      </c>
      <c r="BB124" s="88"/>
      <c r="BC124" s="88"/>
      <c r="BD124" s="88"/>
      <c r="BE124" s="88"/>
      <c r="BF124" s="88"/>
      <c r="BG124" s="88"/>
      <c r="BH124" s="88"/>
      <c r="BI124" s="89"/>
      <c r="BJ124" s="90"/>
      <c r="BK124" s="90"/>
      <c r="BL124" s="90"/>
      <c r="BM124" s="90"/>
      <c r="BN124" s="90"/>
      <c r="BO124" s="90"/>
      <c r="BP124" s="90"/>
      <c r="BQ124" s="90"/>
      <c r="BR124" s="90"/>
      <c r="BS124" s="90"/>
      <c r="BT124" s="90"/>
      <c r="BU124" s="177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8"/>
      <c r="DD124" s="8"/>
      <c r="DE124" s="8"/>
      <c r="DF124" s="8"/>
      <c r="DG124" s="8"/>
      <c r="DH124" s="8"/>
      <c r="DI124" s="8"/>
      <c r="DJ124" s="8"/>
    </row>
    <row r="125" spans="1:114" ht="12.75" hidden="1" customHeight="1">
      <c r="A125" s="78"/>
      <c r="B125" s="78"/>
      <c r="C125" s="79"/>
      <c r="D125" s="79"/>
      <c r="E125" s="80"/>
      <c r="F125" s="78"/>
      <c r="G125" s="81"/>
      <c r="H125" s="81"/>
      <c r="I125" s="82"/>
      <c r="J125" s="82"/>
      <c r="K125" s="185">
        <f t="shared" ref="K125:AM125" si="42">SUM(K6:K123)</f>
        <v>2640</v>
      </c>
      <c r="L125" s="81">
        <f t="shared" si="42"/>
        <v>2319</v>
      </c>
      <c r="M125" s="81">
        <f t="shared" si="42"/>
        <v>850</v>
      </c>
      <c r="N125" s="81">
        <f t="shared" si="42"/>
        <v>214</v>
      </c>
      <c r="O125" s="185">
        <f t="shared" si="42"/>
        <v>14581</v>
      </c>
      <c r="P125" s="81">
        <f t="shared" si="42"/>
        <v>10247</v>
      </c>
      <c r="Q125" s="81">
        <f t="shared" si="42"/>
        <v>3482</v>
      </c>
      <c r="R125" s="81">
        <f t="shared" si="42"/>
        <v>850</v>
      </c>
      <c r="S125" s="185">
        <f t="shared" si="42"/>
        <v>1797</v>
      </c>
      <c r="T125" s="81">
        <f t="shared" si="42"/>
        <v>91</v>
      </c>
      <c r="U125" s="81">
        <f t="shared" si="42"/>
        <v>1137</v>
      </c>
      <c r="V125" s="81">
        <f t="shared" si="42"/>
        <v>881</v>
      </c>
      <c r="W125" s="81">
        <f t="shared" si="42"/>
        <v>208</v>
      </c>
      <c r="X125" s="81">
        <f t="shared" si="42"/>
        <v>2</v>
      </c>
      <c r="Y125" s="81">
        <f t="shared" si="42"/>
        <v>0</v>
      </c>
      <c r="Z125" s="191">
        <f t="shared" si="42"/>
        <v>668</v>
      </c>
      <c r="AA125" s="81">
        <f t="shared" si="42"/>
        <v>136</v>
      </c>
      <c r="AB125" s="81">
        <f t="shared" si="42"/>
        <v>540</v>
      </c>
      <c r="AC125" s="81">
        <f t="shared" si="42"/>
        <v>59</v>
      </c>
      <c r="AD125" s="81">
        <f t="shared" si="42"/>
        <v>38</v>
      </c>
      <c r="AE125" s="81">
        <f t="shared" si="42"/>
        <v>75</v>
      </c>
      <c r="AF125" s="81">
        <f t="shared" si="42"/>
        <v>2</v>
      </c>
      <c r="AG125" s="191">
        <f t="shared" si="42"/>
        <v>175</v>
      </c>
      <c r="AH125" s="81">
        <f t="shared" si="42"/>
        <v>21</v>
      </c>
      <c r="AI125" s="81">
        <f t="shared" si="42"/>
        <v>163</v>
      </c>
      <c r="AJ125" s="81">
        <f t="shared" si="42"/>
        <v>30</v>
      </c>
      <c r="AK125" s="81">
        <f t="shared" si="42"/>
        <v>0</v>
      </c>
      <c r="AL125" s="81">
        <f t="shared" si="42"/>
        <v>0</v>
      </c>
      <c r="AM125" s="81">
        <f t="shared" si="42"/>
        <v>0</v>
      </c>
      <c r="AN125" s="197">
        <f>(M125+N125)/K125</f>
        <v>0.40303030303030302</v>
      </c>
      <c r="AO125" s="198">
        <f>N125/K125</f>
        <v>8.1060606060606055E-2</v>
      </c>
      <c r="AP125" s="84"/>
      <c r="AQ125" s="87"/>
      <c r="AR125" s="85"/>
      <c r="AS125" s="85"/>
      <c r="AT125" s="172"/>
      <c r="AU125" s="172"/>
      <c r="AV125" s="173">
        <f>SUM(AV6:AV123)</f>
        <v>79.178417370000005</v>
      </c>
      <c r="AW125" s="173">
        <f>SUM(AW6:AW123)</f>
        <v>45.236183290000007</v>
      </c>
      <c r="AX125" s="173">
        <f>SUM(AX6:AX123)</f>
        <v>46.839018029999991</v>
      </c>
      <c r="AY125" s="173">
        <f>SUM(AY6:AY123)</f>
        <v>44.873136050000006</v>
      </c>
      <c r="AZ125" s="173">
        <f>SUM(AZ6:AZ123)</f>
        <v>41.838015999999996</v>
      </c>
      <c r="BA125" s="173">
        <f>SUM(BA6:BA124)</f>
        <v>41.739383999999994</v>
      </c>
      <c r="BB125" s="173">
        <f>SUM(BB6:BB124)</f>
        <v>14.011360999999999</v>
      </c>
      <c r="BC125" s="173">
        <f>SUM(AV125:BB125)</f>
        <v>313.71551574</v>
      </c>
      <c r="BD125" s="173"/>
      <c r="BE125" s="174">
        <f>SUM(BE6:BE123)</f>
        <v>0</v>
      </c>
      <c r="BF125" s="174">
        <f>SUM(BF6:BF123)</f>
        <v>19.7</v>
      </c>
      <c r="BG125" s="174">
        <f>SUM(BG6:BG123)</f>
        <v>0.47320062999999996</v>
      </c>
      <c r="BH125" s="173">
        <f>SUM(BH6:BH123)</f>
        <v>333.88871636999988</v>
      </c>
      <c r="BI125" s="175"/>
      <c r="BJ125" s="176"/>
      <c r="BK125" s="90"/>
      <c r="BL125" s="90"/>
      <c r="BM125" s="90"/>
      <c r="BN125" s="90"/>
      <c r="BO125" s="90"/>
      <c r="BP125" s="90"/>
      <c r="BQ125" s="90"/>
      <c r="BR125" s="90"/>
      <c r="BS125" s="90"/>
      <c r="BT125" s="90"/>
      <c r="BU125" s="177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8"/>
      <c r="DD125" s="8"/>
      <c r="DE125" s="8"/>
      <c r="DF125" s="8"/>
      <c r="DG125" s="8"/>
      <c r="DH125" s="8"/>
      <c r="DI125" s="8"/>
      <c r="DJ125" s="8"/>
    </row>
    <row r="126" spans="1:114" ht="12.75" customHeight="1">
      <c r="A126" s="93"/>
      <c r="B126" s="94"/>
      <c r="C126" s="94"/>
      <c r="D126" s="94"/>
      <c r="E126" s="216" t="s">
        <v>511</v>
      </c>
      <c r="F126" s="216"/>
      <c r="G126" s="216"/>
      <c r="H126" s="216"/>
      <c r="I126" s="216"/>
      <c r="J126" s="216"/>
      <c r="K126" s="187">
        <f>K17+K64+K65+K66+K67+K68+K69+K70+K71+K104+K106+K121</f>
        <v>280</v>
      </c>
      <c r="L126" s="208">
        <f t="shared" ref="L126:AG126" si="43">L17+L64+L65+L66+L67+L68+L69+L70+L71+L104+L106+L121</f>
        <v>212</v>
      </c>
      <c r="M126" s="201">
        <f t="shared" si="43"/>
        <v>100</v>
      </c>
      <c r="N126" s="208">
        <f t="shared" si="43"/>
        <v>18</v>
      </c>
      <c r="O126" s="168"/>
      <c r="P126" s="208">
        <f t="shared" si="43"/>
        <v>1108</v>
      </c>
      <c r="Q126" s="201">
        <f t="shared" si="43"/>
        <v>352</v>
      </c>
      <c r="R126" s="208">
        <f t="shared" si="43"/>
        <v>63</v>
      </c>
      <c r="S126" s="168"/>
      <c r="T126" s="208">
        <f t="shared" si="43"/>
        <v>0</v>
      </c>
      <c r="U126" s="201">
        <f t="shared" si="43"/>
        <v>132</v>
      </c>
      <c r="V126" s="201">
        <f t="shared" si="43"/>
        <v>58</v>
      </c>
      <c r="W126" s="201">
        <f t="shared" si="43"/>
        <v>22</v>
      </c>
      <c r="X126" s="201">
        <f t="shared" si="43"/>
        <v>0</v>
      </c>
      <c r="Y126" s="208">
        <f t="shared" si="43"/>
        <v>0</v>
      </c>
      <c r="Z126" s="168"/>
      <c r="AA126" s="208">
        <f t="shared" si="43"/>
        <v>17</v>
      </c>
      <c r="AB126" s="201">
        <f t="shared" si="43"/>
        <v>58</v>
      </c>
      <c r="AC126" s="201">
        <f t="shared" si="43"/>
        <v>10</v>
      </c>
      <c r="AD126" s="201">
        <f t="shared" si="43"/>
        <v>0</v>
      </c>
      <c r="AE126" s="201">
        <f t="shared" si="43"/>
        <v>15</v>
      </c>
      <c r="AF126" s="208">
        <f t="shared" si="43"/>
        <v>0</v>
      </c>
      <c r="AG126" s="168"/>
      <c r="AH126" s="190"/>
      <c r="AI126" s="8"/>
      <c r="AJ126" s="8"/>
      <c r="AK126" s="8"/>
      <c r="AL126" s="8"/>
      <c r="AM126" s="190"/>
      <c r="AN126" s="168"/>
      <c r="AO126" s="168"/>
      <c r="AP126" s="196"/>
      <c r="AQ126" s="96"/>
      <c r="AR126" s="98"/>
      <c r="AS126" s="98"/>
      <c r="AT126" s="164"/>
      <c r="AU126" s="164"/>
      <c r="AV126" s="167"/>
      <c r="AW126" s="165"/>
      <c r="AX126" s="165"/>
      <c r="AY126" s="165"/>
      <c r="AZ126" s="165"/>
      <c r="BA126" s="168"/>
      <c r="BB126" s="165"/>
      <c r="BC126" s="165"/>
      <c r="BD126" s="165"/>
      <c r="BE126" s="164"/>
      <c r="BF126" s="164"/>
      <c r="BG126" s="171"/>
      <c r="BH126" s="1"/>
      <c r="BI126" s="93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</row>
    <row r="127" spans="1:114" ht="12.75" customHeight="1">
      <c r="A127" s="93"/>
      <c r="B127" s="94"/>
      <c r="C127" s="94"/>
      <c r="D127" s="94"/>
      <c r="E127" s="95"/>
      <c r="F127" s="93"/>
      <c r="G127" s="95"/>
      <c r="H127" s="95"/>
      <c r="I127" s="96"/>
      <c r="J127" s="96"/>
      <c r="K127" s="186"/>
      <c r="M127" s="160"/>
      <c r="O127" s="192"/>
      <c r="P127" s="8"/>
      <c r="Q127" s="8"/>
      <c r="R127" s="8"/>
      <c r="S127" s="193"/>
      <c r="T127" s="8"/>
      <c r="U127" s="8"/>
      <c r="V127" s="8"/>
      <c r="W127" s="8"/>
      <c r="X127" s="8"/>
      <c r="Y127" s="8"/>
      <c r="Z127" s="193"/>
      <c r="AA127" s="8"/>
      <c r="AB127" s="8"/>
      <c r="AC127" s="8"/>
      <c r="AD127" s="8"/>
      <c r="AE127" s="8"/>
      <c r="AF127" s="8"/>
      <c r="AG127" s="193"/>
      <c r="AH127" s="8"/>
      <c r="AI127" s="8"/>
      <c r="AJ127" s="8"/>
      <c r="AK127" s="8"/>
      <c r="AL127" s="8"/>
      <c r="AM127" s="8"/>
      <c r="AN127" s="199"/>
      <c r="AO127" s="196"/>
      <c r="AP127" s="97"/>
      <c r="AQ127" s="96"/>
      <c r="AR127" s="98"/>
      <c r="AS127" s="98"/>
      <c r="AT127" s="164"/>
      <c r="AU127" s="164"/>
      <c r="AV127" s="168"/>
      <c r="AW127" s="165"/>
      <c r="AX127" s="166"/>
      <c r="AY127" s="166"/>
      <c r="AZ127" s="166"/>
      <c r="BA127" s="167"/>
      <c r="BB127" s="167"/>
      <c r="BC127" s="167"/>
      <c r="BD127" s="165"/>
      <c r="BE127" s="169"/>
      <c r="BF127" s="169"/>
      <c r="BG127" s="98"/>
      <c r="BH127" s="93"/>
      <c r="BI127" s="93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</row>
    <row r="128" spans="1:114" ht="12.75" customHeight="1">
      <c r="A128" s="93"/>
      <c r="B128" s="94"/>
      <c r="C128" s="94"/>
      <c r="D128" s="94"/>
      <c r="E128" s="95"/>
      <c r="F128" s="93"/>
      <c r="G128" s="95"/>
      <c r="H128" s="95"/>
      <c r="I128" s="96"/>
      <c r="J128" s="162"/>
      <c r="K128" s="159"/>
      <c r="M128" s="203"/>
      <c r="N128" s="9"/>
      <c r="O128" s="161"/>
      <c r="P128" s="8"/>
      <c r="Q128" s="8"/>
      <c r="R128" s="8"/>
      <c r="S128" s="15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2"/>
      <c r="AO128" s="97"/>
      <c r="AP128" s="97"/>
      <c r="AQ128" s="96"/>
      <c r="AR128" s="98"/>
      <c r="AS128" s="98"/>
      <c r="AT128" s="164"/>
      <c r="AU128" s="164"/>
      <c r="AV128" s="168"/>
      <c r="AW128" s="165"/>
      <c r="AX128" s="165"/>
      <c r="AY128" s="165"/>
      <c r="AZ128" s="165"/>
      <c r="BA128" s="165"/>
      <c r="BB128" s="165"/>
      <c r="BC128" s="165"/>
      <c r="BD128" s="165"/>
      <c r="BE128" s="164"/>
      <c r="BF128" s="164"/>
      <c r="BG128" s="98"/>
      <c r="BH128" s="93"/>
      <c r="BI128" s="93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</row>
    <row r="129" spans="1:114" ht="12.75" customHeight="1">
      <c r="A129" s="93"/>
      <c r="B129" s="94"/>
      <c r="C129" s="94"/>
      <c r="D129" s="94"/>
      <c r="E129" s="95"/>
      <c r="F129" s="93"/>
      <c r="G129" s="95"/>
      <c r="H129" s="95"/>
      <c r="I129" s="96"/>
      <c r="J129" s="96"/>
      <c r="K129" s="205"/>
      <c r="M129" s="206"/>
      <c r="N129" s="163"/>
      <c r="O129" s="207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162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2"/>
      <c r="AO129" s="97"/>
      <c r="AP129" s="97"/>
      <c r="AQ129" s="96"/>
      <c r="AR129" s="94"/>
      <c r="AS129" s="94"/>
      <c r="AT129" s="164"/>
      <c r="AU129" s="164"/>
      <c r="AV129" s="165"/>
      <c r="AW129" s="165"/>
      <c r="AX129" s="165"/>
      <c r="AY129" s="165"/>
      <c r="AZ129" s="165"/>
      <c r="BA129" s="165"/>
      <c r="BB129" s="165"/>
      <c r="BC129" s="165"/>
      <c r="BD129" s="165"/>
      <c r="BE129" s="164"/>
      <c r="BF129" s="164"/>
      <c r="BG129" s="98"/>
      <c r="BH129" s="93"/>
      <c r="BI129" s="93"/>
      <c r="BJ129" s="2"/>
      <c r="BK129" s="98"/>
      <c r="BL129" s="98"/>
      <c r="BM129" s="98"/>
      <c r="BN129" s="98"/>
      <c r="BO129" s="98"/>
      <c r="BP129" s="98"/>
      <c r="BQ129" s="98"/>
      <c r="BR129" s="98"/>
      <c r="BS129" s="98"/>
      <c r="BT129" s="98"/>
      <c r="BU129" s="98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</row>
    <row r="130" spans="1:114" ht="15" customHeight="1">
      <c r="C130" s="94"/>
      <c r="BJ130" s="2"/>
    </row>
    <row r="131" spans="1:114" ht="15" customHeight="1">
      <c r="C131" s="94"/>
    </row>
    <row r="132" spans="1:114" ht="15" customHeight="1">
      <c r="C132" s="94"/>
    </row>
    <row r="133" spans="1:114" ht="15" customHeight="1">
      <c r="C133" s="94"/>
    </row>
  </sheetData>
  <sheetProtection algorithmName="SHA-512" hashValue="ZxcjtR+NIplZ0qfw1tkEsG2n8/5+OggNUvHfy8JJHQfw6MqdJwX15fIeMk3Sn4f4W241IYiYzcYC4AY8byqlEg==" saltValue="83TycQJjgphfmKCal5HjVw==" spinCount="100000" sheet="1" objects="1" scenarios="1"/>
  <autoFilter ref="A5:BV125" xr:uid="{068E5A19-5296-42D9-AE70-EF99580E9BE9}">
    <filterColumn colId="3">
      <filters>
        <filter val="Glenrothes"/>
      </filters>
    </filterColumn>
  </autoFilter>
  <mergeCells count="1">
    <mergeCell ref="E126:J126"/>
  </mergeCells>
  <dataValidations count="1">
    <dataValidation type="list" allowBlank="1" showErrorMessage="1" sqref="F6:F123" xr:uid="{E7635117-2601-46EF-8EF5-02D620456696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ErrorMessage="1" xr:uid="{65C5FF2B-4F37-41CA-882D-0063A16387DE}">
          <x14:formula1>
            <xm:f>'SHIP WD'!#REF!</xm:f>
          </x14:formula1>
          <xm:sqref>AO124:AU124 D124:D125 H124:J125 AQ125:AU125</xm:sqref>
        </x14:dataValidation>
        <x14:dataValidation type="list" allowBlank="1" xr:uid="{D0CD20E2-F49B-4B8B-AD93-4D4C71F37FD4}">
          <x14:formula1>
            <xm:f>Codes!$A$39:$A$49</xm:f>
          </x14:formula1>
          <xm:sqref>D6:D8 D119:D123 D56:D58 D60:D117 D11:D54</xm:sqref>
        </x14:dataValidation>
        <x14:dataValidation type="list" allowBlank="1" xr:uid="{664D2913-007F-4260-BE1C-FF6682EDF34A}">
          <x14:formula1>
            <xm:f>Codes!$A$56:$A$65</xm:f>
          </x14:formula1>
          <xm:sqref>AR43:AR44</xm:sqref>
        </x14:dataValidation>
        <x14:dataValidation type="list" allowBlank="1" xr:uid="{0C6BDA74-7550-43A3-815D-BB444E87D9F9}">
          <x14:formula1>
            <xm:f>Codes!$A$88:$A$91</xm:f>
          </x14:formula1>
          <xm:sqref>AQ6:AQ8 AQ54 AQ119:AQ121 AQ123 AQ47:AQ52 AQ56:AQ117 AQ11:AQ37 AQ39:AQ44</xm:sqref>
        </x14:dataValidation>
        <x14:dataValidation type="list" allowBlank="1" xr:uid="{0A14D7C4-0C94-4014-93A3-CE19B0745E7B}">
          <x14:formula1>
            <xm:f>Codes!$A$56:$A$64</xm:f>
          </x14:formula1>
          <xm:sqref>I43:I44</xm:sqref>
        </x14:dataValidation>
        <x14:dataValidation type="list" allowBlank="1" xr:uid="{572BE89A-E823-4269-A4A4-29C85A329180}">
          <x14:formula1>
            <xm:f>Codes!$A$56:$A$72</xm:f>
          </x14:formula1>
          <xm:sqref>AR6:AR42 I6:I42 AT6:AT123 I44:I123 AR44:AR123</xm:sqref>
        </x14:dataValidation>
        <x14:dataValidation type="list" allowBlank="1" xr:uid="{A90AB1D9-9B24-49A5-8558-4A134CA0FC55}">
          <x14:formula1>
            <xm:f>Codes!$A$24:$A$31</xm:f>
          </x14:formula1>
          <xm:sqref>G6:H8 G119:H121 G123:H123 G56:H117 G11:H37 G39:H52</xm:sqref>
        </x14:dataValidation>
        <x14:dataValidation type="list" allowBlank="1" xr:uid="{5707BAAA-801C-4B03-9340-ABD837B71FC6}">
          <x14:formula1>
            <xm:f>Codes!$A$75:$A$80</xm:f>
          </x14:formula1>
          <xm:sqref>AO6:AP123</xm:sqref>
        </x14:dataValidation>
        <x14:dataValidation type="list" allowBlank="1" xr:uid="{CA56E1A3-7386-4449-AF62-BD6E441354A9}">
          <x14:formula1>
            <xm:f>Codes!$B$6:$B$8</xm:f>
          </x14:formula1>
          <xm:sqref>BJ6:BJ123</xm:sqref>
        </x14:dataValidation>
        <x14:dataValidation type="list" allowBlank="1" xr:uid="{F98D7B17-8780-441F-BC00-3A0C48CBB971}">
          <x14:formula1>
            <xm:f>Codes!$C$39:$C$43</xm:f>
          </x14:formula1>
          <xm:sqref>E6:E123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2F13E-9196-4D34-A02A-7AAA7961A584}">
  <sheetPr filterMode="1"/>
  <dimension ref="A1:DJ133"/>
  <sheetViews>
    <sheetView workbookViewId="0">
      <selection activeCell="E126" sqref="E126:J126"/>
    </sheetView>
  </sheetViews>
  <sheetFormatPr defaultColWidth="14.42578125" defaultRowHeight="15" customHeight="1" outlineLevelCol="1"/>
  <cols>
    <col min="1" max="1" width="10.5703125" customWidth="1"/>
    <col min="2" max="2" width="45.42578125" customWidth="1"/>
    <col min="3" max="3" width="18" customWidth="1"/>
    <col min="4" max="4" width="23" customWidth="1"/>
    <col min="5" max="5" width="14.140625" customWidth="1"/>
    <col min="6" max="6" width="9.85546875" customWidth="1"/>
    <col min="7" max="8" width="9.42578125" customWidth="1"/>
    <col min="9" max="10" width="10.85546875" customWidth="1"/>
    <col min="11" max="11" width="7.28515625" customWidth="1"/>
    <col min="12" max="14" width="7.28515625" hidden="1" customWidth="1" outlineLevel="1"/>
    <col min="15" max="15" width="8.42578125" customWidth="1" collapsed="1"/>
    <col min="16" max="18" width="7.28515625" hidden="1" customWidth="1" outlineLevel="1"/>
    <col min="19" max="19" width="7.28515625" customWidth="1" collapsed="1"/>
    <col min="20" max="25" width="7.28515625" hidden="1" customWidth="1" outlineLevel="1"/>
    <col min="26" max="26" width="7.28515625" customWidth="1" collapsed="1"/>
    <col min="27" max="32" width="7.28515625" hidden="1" customWidth="1" outlineLevel="1"/>
    <col min="33" max="33" width="7.28515625" customWidth="1" collapsed="1"/>
    <col min="34" max="39" width="5" hidden="1" customWidth="1" outlineLevel="1"/>
    <col min="40" max="40" width="5.85546875" customWidth="1" collapsed="1"/>
    <col min="41" max="41" width="6.7109375" customWidth="1"/>
    <col min="42" max="42" width="9" customWidth="1"/>
    <col min="43" max="43" width="7.85546875" customWidth="1"/>
    <col min="44" max="45" width="10.85546875" customWidth="1"/>
    <col min="46" max="46" width="12.28515625" customWidth="1"/>
    <col min="47" max="47" width="12.5703125" customWidth="1"/>
    <col min="48" max="48" width="9.42578125" customWidth="1" outlineLevel="1"/>
    <col min="49" max="51" width="9.28515625" customWidth="1" outlineLevel="1"/>
    <col min="52" max="54" width="9.5703125" customWidth="1"/>
    <col min="55" max="55" width="15.85546875" customWidth="1"/>
    <col min="56" max="56" width="9.5703125" customWidth="1"/>
    <col min="57" max="58" width="9.140625" customWidth="1"/>
    <col min="59" max="59" width="8" customWidth="1"/>
    <col min="60" max="61" width="11" customWidth="1"/>
    <col min="62" max="62" width="11.42578125" customWidth="1"/>
    <col min="63" max="72" width="6" hidden="1" customWidth="1" outlineLevel="1"/>
    <col min="73" max="73" width="22.85546875" customWidth="1" collapsed="1"/>
    <col min="74" max="74" width="1.42578125" customWidth="1"/>
    <col min="75" max="114" width="9.140625" customWidth="1"/>
  </cols>
  <sheetData>
    <row r="1" spans="1:114" ht="32.25" customHeight="1">
      <c r="A1" s="3"/>
      <c r="B1" s="129"/>
      <c r="C1" s="130"/>
      <c r="D1" s="4"/>
      <c r="E1" s="131"/>
      <c r="F1" s="3"/>
      <c r="G1" s="131"/>
      <c r="H1" s="131"/>
      <c r="I1" s="131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132"/>
      <c r="AA1" s="5"/>
      <c r="AB1" s="5"/>
      <c r="AC1" s="5"/>
      <c r="AD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2"/>
      <c r="AU1" s="2"/>
      <c r="AV1" s="6"/>
      <c r="AW1" s="7"/>
      <c r="AX1" s="8"/>
      <c r="AY1" s="8"/>
      <c r="AZ1" s="8"/>
      <c r="BA1" s="8"/>
      <c r="BB1" s="8"/>
      <c r="BD1" s="9"/>
      <c r="BE1" s="9"/>
      <c r="BF1" s="9"/>
      <c r="BG1" s="133"/>
      <c r="BH1" s="104"/>
      <c r="BI1" s="105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</row>
    <row r="2" spans="1:114" ht="19.5" customHeight="1">
      <c r="A2" s="10" t="s">
        <v>0</v>
      </c>
      <c r="B2" s="5"/>
      <c r="C2" s="5"/>
      <c r="D2" s="5"/>
      <c r="E2" s="5"/>
      <c r="F2" s="10"/>
      <c r="G2" s="5"/>
      <c r="H2" s="11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12"/>
      <c r="AA2" s="5"/>
      <c r="AB2" s="5"/>
      <c r="AC2" s="5"/>
      <c r="AD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2"/>
      <c r="AU2" s="2"/>
      <c r="AV2" s="7"/>
      <c r="AW2" s="7"/>
      <c r="AX2" s="8"/>
      <c r="AY2" s="13"/>
      <c r="AZ2" s="14"/>
      <c r="BA2" s="14"/>
      <c r="BB2" s="14"/>
      <c r="BD2" s="9"/>
      <c r="BE2" s="9"/>
      <c r="BF2" s="9"/>
      <c r="BG2" s="104"/>
      <c r="BH2" s="104"/>
      <c r="BI2" s="133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</row>
    <row r="3" spans="1:114" ht="3.75" customHeight="1">
      <c r="A3" s="3"/>
      <c r="B3" s="5"/>
      <c r="C3" s="5"/>
      <c r="D3" s="5"/>
      <c r="E3" s="5"/>
      <c r="F3" s="3"/>
      <c r="G3" s="5"/>
      <c r="H3" s="11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2"/>
      <c r="AU3" s="2"/>
      <c r="AV3" s="7"/>
      <c r="AW3" s="7"/>
      <c r="AX3" s="7"/>
      <c r="AY3" s="7"/>
      <c r="AZ3" s="7"/>
      <c r="BA3" s="7"/>
      <c r="BB3" s="7"/>
      <c r="BC3" s="7"/>
      <c r="BD3" s="2"/>
      <c r="BE3" s="2"/>
      <c r="BF3" s="2"/>
      <c r="BG3" s="2"/>
      <c r="BH3" s="15"/>
      <c r="BI3" s="3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</row>
    <row r="4" spans="1:114" ht="3.75" customHeight="1">
      <c r="A4" s="3"/>
      <c r="B4" s="2"/>
      <c r="C4" s="2"/>
      <c r="D4" s="16"/>
      <c r="E4" s="9"/>
      <c r="F4" s="3"/>
      <c r="G4" s="9"/>
      <c r="H4" s="9"/>
      <c r="I4" s="8"/>
      <c r="J4" s="8"/>
      <c r="K4" s="9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5"/>
      <c r="AO4" s="2"/>
      <c r="AP4" s="2"/>
      <c r="AQ4" s="2"/>
      <c r="AR4" s="2"/>
      <c r="AS4" s="2"/>
      <c r="AT4" s="2"/>
      <c r="AU4" s="2"/>
      <c r="AV4" s="7"/>
      <c r="AW4" s="7"/>
      <c r="AX4" s="7"/>
      <c r="AY4" s="7"/>
      <c r="AZ4" s="7"/>
      <c r="BA4" s="7"/>
      <c r="BB4" s="7"/>
      <c r="BC4" s="7"/>
      <c r="BD4" s="2"/>
      <c r="BE4" s="2"/>
      <c r="BF4" s="2"/>
      <c r="BG4" s="2"/>
      <c r="BH4" s="15"/>
      <c r="BI4" s="15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</row>
    <row r="5" spans="1:114" ht="128.25" customHeight="1">
      <c r="A5" s="19" t="s">
        <v>1</v>
      </c>
      <c r="B5" s="20" t="s">
        <v>2</v>
      </c>
      <c r="C5" s="20" t="s">
        <v>3</v>
      </c>
      <c r="D5" s="21" t="s">
        <v>4</v>
      </c>
      <c r="E5" s="21" t="s">
        <v>5</v>
      </c>
      <c r="F5" s="19" t="s">
        <v>6</v>
      </c>
      <c r="G5" s="19" t="s">
        <v>7</v>
      </c>
      <c r="H5" s="19" t="s">
        <v>8</v>
      </c>
      <c r="I5" s="17" t="s">
        <v>9</v>
      </c>
      <c r="J5" s="17" t="s">
        <v>10</v>
      </c>
      <c r="K5" s="17" t="s">
        <v>11</v>
      </c>
      <c r="L5" s="22" t="s">
        <v>12</v>
      </c>
      <c r="M5" s="22" t="s">
        <v>13</v>
      </c>
      <c r="N5" s="22" t="s">
        <v>14</v>
      </c>
      <c r="O5" s="17" t="s">
        <v>15</v>
      </c>
      <c r="P5" s="22" t="s">
        <v>16</v>
      </c>
      <c r="Q5" s="22" t="s">
        <v>17</v>
      </c>
      <c r="R5" s="22" t="s">
        <v>18</v>
      </c>
      <c r="S5" s="17" t="s">
        <v>19</v>
      </c>
      <c r="T5" s="22" t="s">
        <v>20</v>
      </c>
      <c r="U5" s="22" t="s">
        <v>21</v>
      </c>
      <c r="V5" s="22" t="s">
        <v>22</v>
      </c>
      <c r="W5" s="22" t="s">
        <v>23</v>
      </c>
      <c r="X5" s="22" t="s">
        <v>24</v>
      </c>
      <c r="Y5" s="22" t="s">
        <v>25</v>
      </c>
      <c r="Z5" s="17" t="s">
        <v>26</v>
      </c>
      <c r="AA5" s="22" t="s">
        <v>27</v>
      </c>
      <c r="AB5" s="22" t="s">
        <v>28</v>
      </c>
      <c r="AC5" s="22" t="s">
        <v>29</v>
      </c>
      <c r="AD5" s="22" t="s">
        <v>30</v>
      </c>
      <c r="AE5" s="22" t="s">
        <v>31</v>
      </c>
      <c r="AF5" s="22" t="s">
        <v>32</v>
      </c>
      <c r="AG5" s="17" t="s">
        <v>33</v>
      </c>
      <c r="AH5" s="22" t="s">
        <v>34</v>
      </c>
      <c r="AI5" s="22" t="s">
        <v>35</v>
      </c>
      <c r="AJ5" s="22" t="s">
        <v>36</v>
      </c>
      <c r="AK5" s="22" t="s">
        <v>37</v>
      </c>
      <c r="AL5" s="22" t="s">
        <v>38</v>
      </c>
      <c r="AM5" s="22" t="s">
        <v>39</v>
      </c>
      <c r="AN5" s="17" t="s">
        <v>40</v>
      </c>
      <c r="AO5" s="17" t="s">
        <v>41</v>
      </c>
      <c r="AP5" s="17" t="s">
        <v>42</v>
      </c>
      <c r="AQ5" s="17" t="s">
        <v>43</v>
      </c>
      <c r="AR5" s="17" t="s">
        <v>44</v>
      </c>
      <c r="AS5" s="17" t="s">
        <v>45</v>
      </c>
      <c r="AT5" s="17" t="s">
        <v>46</v>
      </c>
      <c r="AU5" s="17" t="s">
        <v>47</v>
      </c>
      <c r="AV5" s="23" t="s">
        <v>48</v>
      </c>
      <c r="AW5" s="23" t="s">
        <v>49</v>
      </c>
      <c r="AX5" s="23" t="s">
        <v>50</v>
      </c>
      <c r="AY5" s="23" t="s">
        <v>51</v>
      </c>
      <c r="AZ5" s="23" t="s">
        <v>52</v>
      </c>
      <c r="BA5" s="23" t="s">
        <v>53</v>
      </c>
      <c r="BB5" s="23" t="s">
        <v>54</v>
      </c>
      <c r="BC5" s="23" t="s">
        <v>55</v>
      </c>
      <c r="BD5" s="17" t="s">
        <v>56</v>
      </c>
      <c r="BE5" s="23" t="s">
        <v>57</v>
      </c>
      <c r="BF5" s="23" t="s">
        <v>58</v>
      </c>
      <c r="BG5" s="23" t="s">
        <v>59</v>
      </c>
      <c r="BH5" s="23" t="s">
        <v>60</v>
      </c>
      <c r="BI5" s="23" t="s">
        <v>61</v>
      </c>
      <c r="BJ5" s="18" t="s">
        <v>62</v>
      </c>
      <c r="BK5" s="134" t="s">
        <v>63</v>
      </c>
      <c r="BL5" s="135" t="s">
        <v>64</v>
      </c>
      <c r="BM5" s="135" t="s">
        <v>65</v>
      </c>
      <c r="BN5" s="135" t="s">
        <v>66</v>
      </c>
      <c r="BO5" s="135" t="s">
        <v>67</v>
      </c>
      <c r="BP5" s="135" t="s">
        <v>68</v>
      </c>
      <c r="BQ5" s="135" t="s">
        <v>69</v>
      </c>
      <c r="BR5" s="135" t="s">
        <v>70</v>
      </c>
      <c r="BS5" s="135" t="s">
        <v>71</v>
      </c>
      <c r="BT5" s="135" t="s">
        <v>72</v>
      </c>
      <c r="BU5" s="18" t="s">
        <v>73</v>
      </c>
      <c r="BV5" s="9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</row>
    <row r="6" spans="1:114" ht="13.5" hidden="1" customHeight="1">
      <c r="A6" s="24" t="s">
        <v>74</v>
      </c>
      <c r="B6" s="27" t="s">
        <v>75</v>
      </c>
      <c r="C6" s="28" t="s">
        <v>76</v>
      </c>
      <c r="D6" s="29" t="s">
        <v>77</v>
      </c>
      <c r="E6" s="28" t="s">
        <v>78</v>
      </c>
      <c r="F6" s="24" t="s">
        <v>79</v>
      </c>
      <c r="G6" s="27" t="s">
        <v>80</v>
      </c>
      <c r="H6" s="27" t="s">
        <v>81</v>
      </c>
      <c r="I6" s="30" t="s">
        <v>82</v>
      </c>
      <c r="J6" s="28" t="s">
        <v>83</v>
      </c>
      <c r="K6" s="107">
        <v>11</v>
      </c>
      <c r="L6" s="33">
        <v>11</v>
      </c>
      <c r="M6" s="33">
        <v>0</v>
      </c>
      <c r="N6" s="33">
        <v>0</v>
      </c>
      <c r="O6" s="106">
        <f t="shared" ref="O6:O41" si="0">SUM(P6:R6)</f>
        <v>49</v>
      </c>
      <c r="P6" s="33">
        <v>49</v>
      </c>
      <c r="Q6" s="33">
        <v>0</v>
      </c>
      <c r="R6" s="33">
        <v>0</v>
      </c>
      <c r="S6" s="106">
        <f>SUM(T6:Y6)</f>
        <v>11</v>
      </c>
      <c r="T6" s="33">
        <v>0</v>
      </c>
      <c r="U6" s="33">
        <v>6</v>
      </c>
      <c r="V6" s="33">
        <v>5</v>
      </c>
      <c r="W6" s="33">
        <v>0</v>
      </c>
      <c r="X6" s="33">
        <v>0</v>
      </c>
      <c r="Y6" s="33">
        <v>0</v>
      </c>
      <c r="Z6" s="106">
        <f>SUM(AA6:AF6)</f>
        <v>0</v>
      </c>
      <c r="AA6" s="33">
        <v>0</v>
      </c>
      <c r="AB6" s="33">
        <v>0</v>
      </c>
      <c r="AC6" s="33">
        <v>0</v>
      </c>
      <c r="AD6" s="33">
        <v>0</v>
      </c>
      <c r="AE6" s="33">
        <v>0</v>
      </c>
      <c r="AF6" s="33">
        <v>0</v>
      </c>
      <c r="AG6" s="106">
        <f>SUM(AH6:AM6)</f>
        <v>0</v>
      </c>
      <c r="AH6" s="33">
        <v>0</v>
      </c>
      <c r="AI6" s="33">
        <v>0</v>
      </c>
      <c r="AJ6" s="33">
        <v>0</v>
      </c>
      <c r="AK6" s="33">
        <v>0</v>
      </c>
      <c r="AL6" s="33">
        <v>0</v>
      </c>
      <c r="AM6" s="33">
        <v>0</v>
      </c>
      <c r="AN6" s="120">
        <f>(M6+N6)/K6</f>
        <v>0</v>
      </c>
      <c r="AO6" s="120">
        <f>N6/K6</f>
        <v>0</v>
      </c>
      <c r="AP6" s="27" t="s">
        <v>84</v>
      </c>
      <c r="AQ6" s="27" t="s">
        <v>85</v>
      </c>
      <c r="AR6" s="30" t="s">
        <v>82</v>
      </c>
      <c r="AS6" s="28" t="s">
        <v>83</v>
      </c>
      <c r="AT6" s="35" t="s">
        <v>86</v>
      </c>
      <c r="AU6" s="28" t="s">
        <v>87</v>
      </c>
      <c r="AV6" s="36">
        <v>0</v>
      </c>
      <c r="AW6" s="43"/>
      <c r="AX6" s="43">
        <v>0.90200000000000002</v>
      </c>
      <c r="AY6" s="43"/>
      <c r="AZ6" s="36"/>
      <c r="BA6" s="36"/>
      <c r="BB6" s="36"/>
      <c r="BC6" s="123">
        <f t="shared" ref="BC6:BC69" si="1">SUM(AV6:BB6)</f>
        <v>0.90200000000000002</v>
      </c>
      <c r="BD6" s="36"/>
      <c r="BE6" s="44"/>
      <c r="BF6" s="44"/>
      <c r="BG6" s="44"/>
      <c r="BH6" s="124">
        <f t="shared" ref="BH6:BH69" si="2">BC6+BF6+BG6+BE6</f>
        <v>0.90200000000000002</v>
      </c>
      <c r="BI6" s="45">
        <f>BH6/K6</f>
        <v>8.2000000000000003E-2</v>
      </c>
      <c r="BJ6" s="39" t="s">
        <v>88</v>
      </c>
      <c r="BK6" s="136">
        <v>40</v>
      </c>
      <c r="BL6" s="137">
        <v>20</v>
      </c>
      <c r="BM6" s="137">
        <v>0</v>
      </c>
      <c r="BN6" s="137">
        <v>30</v>
      </c>
      <c r="BO6" s="137">
        <v>0</v>
      </c>
      <c r="BP6" s="137">
        <v>20</v>
      </c>
      <c r="BQ6" s="138">
        <f t="shared" ref="BQ6:BQ69" si="3">BK6+BL6</f>
        <v>60</v>
      </c>
      <c r="BR6" s="138">
        <f t="shared" ref="BR6:BR69" si="4">BM6+BN6</f>
        <v>30</v>
      </c>
      <c r="BS6" s="138">
        <f t="shared" ref="BS6:BS69" si="5">BO6+BP6</f>
        <v>20</v>
      </c>
      <c r="BT6" s="138">
        <f t="shared" ref="BT6:BT69" si="6">BQ6+BR6+BS6</f>
        <v>110</v>
      </c>
      <c r="BU6" s="27"/>
      <c r="BV6" s="9"/>
      <c r="BW6" s="46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</row>
    <row r="7" spans="1:114" ht="13.5" hidden="1" customHeight="1">
      <c r="A7" s="24" t="s">
        <v>89</v>
      </c>
      <c r="B7" s="27" t="s">
        <v>90</v>
      </c>
      <c r="C7" s="28" t="s">
        <v>76</v>
      </c>
      <c r="D7" s="29" t="s">
        <v>77</v>
      </c>
      <c r="E7" s="28" t="s">
        <v>78</v>
      </c>
      <c r="F7" s="24" t="s">
        <v>79</v>
      </c>
      <c r="G7" s="27" t="s">
        <v>91</v>
      </c>
      <c r="H7" s="27" t="s">
        <v>92</v>
      </c>
      <c r="I7" s="30" t="s">
        <v>86</v>
      </c>
      <c r="J7" s="28" t="s">
        <v>83</v>
      </c>
      <c r="K7" s="107">
        <v>35</v>
      </c>
      <c r="L7" s="33">
        <v>21</v>
      </c>
      <c r="M7" s="33">
        <v>12</v>
      </c>
      <c r="N7" s="33">
        <v>2</v>
      </c>
      <c r="O7" s="106">
        <f t="shared" si="0"/>
        <v>150</v>
      </c>
      <c r="P7" s="33">
        <v>88</v>
      </c>
      <c r="Q7" s="33">
        <v>54</v>
      </c>
      <c r="R7" s="33">
        <v>8</v>
      </c>
      <c r="S7" s="106">
        <f>SUM(T7:Y7)</f>
        <v>21</v>
      </c>
      <c r="T7" s="33">
        <v>0</v>
      </c>
      <c r="U7" s="33">
        <v>17</v>
      </c>
      <c r="V7" s="33">
        <v>4</v>
      </c>
      <c r="W7" s="33">
        <v>0</v>
      </c>
      <c r="X7" s="33">
        <v>0</v>
      </c>
      <c r="Y7" s="33">
        <v>0</v>
      </c>
      <c r="Z7" s="106">
        <f>SUM(AA7:AF7)</f>
        <v>12</v>
      </c>
      <c r="AA7" s="33">
        <v>0</v>
      </c>
      <c r="AB7" s="33">
        <v>10</v>
      </c>
      <c r="AC7" s="33">
        <v>0</v>
      </c>
      <c r="AD7" s="33">
        <v>0</v>
      </c>
      <c r="AE7" s="33">
        <v>2</v>
      </c>
      <c r="AF7" s="33">
        <v>0</v>
      </c>
      <c r="AG7" s="106">
        <f>SUM(AH7:AM7)</f>
        <v>2</v>
      </c>
      <c r="AH7" s="33">
        <v>0</v>
      </c>
      <c r="AI7" s="33">
        <v>2</v>
      </c>
      <c r="AJ7" s="33">
        <v>0</v>
      </c>
      <c r="AK7" s="33">
        <v>0</v>
      </c>
      <c r="AL7" s="33">
        <v>0</v>
      </c>
      <c r="AM7" s="33">
        <v>0</v>
      </c>
      <c r="AN7" s="120">
        <f>(M7+N7)/K7</f>
        <v>0.4</v>
      </c>
      <c r="AO7" s="120">
        <f>N7/K7</f>
        <v>5.7142857142857141E-2</v>
      </c>
      <c r="AP7" s="27" t="s">
        <v>93</v>
      </c>
      <c r="AQ7" s="27" t="s">
        <v>85</v>
      </c>
      <c r="AR7" s="30" t="s">
        <v>86</v>
      </c>
      <c r="AS7" s="28" t="s">
        <v>83</v>
      </c>
      <c r="AT7" s="35" t="s">
        <v>94</v>
      </c>
      <c r="AU7" s="28" t="s">
        <v>87</v>
      </c>
      <c r="AV7" s="36">
        <v>0</v>
      </c>
      <c r="AW7" s="43"/>
      <c r="AX7" s="43"/>
      <c r="AY7" s="36">
        <v>2.1509999999999998</v>
      </c>
      <c r="AZ7" s="36">
        <v>1.5</v>
      </c>
      <c r="BA7" s="127"/>
      <c r="BB7" s="36"/>
      <c r="BC7" s="123">
        <f t="shared" si="1"/>
        <v>3.6509999999999998</v>
      </c>
      <c r="BD7" s="36"/>
      <c r="BE7" s="44"/>
      <c r="BF7" s="44"/>
      <c r="BG7" s="44"/>
      <c r="BH7" s="124">
        <f t="shared" si="2"/>
        <v>3.6509999999999998</v>
      </c>
      <c r="BI7" s="45">
        <f>BH7/K7</f>
        <v>0.10431428571428571</v>
      </c>
      <c r="BJ7" s="39" t="s">
        <v>88</v>
      </c>
      <c r="BK7" s="136">
        <v>40</v>
      </c>
      <c r="BL7" s="137">
        <v>20</v>
      </c>
      <c r="BM7" s="137">
        <v>0</v>
      </c>
      <c r="BN7" s="137">
        <v>30</v>
      </c>
      <c r="BO7" s="137">
        <v>0</v>
      </c>
      <c r="BP7" s="137">
        <v>20</v>
      </c>
      <c r="BQ7" s="138">
        <f t="shared" si="3"/>
        <v>60</v>
      </c>
      <c r="BR7" s="138">
        <f t="shared" si="4"/>
        <v>30</v>
      </c>
      <c r="BS7" s="138">
        <f t="shared" si="5"/>
        <v>20</v>
      </c>
      <c r="BT7" s="138">
        <f t="shared" si="6"/>
        <v>110</v>
      </c>
      <c r="BU7" s="27"/>
      <c r="BV7" s="9"/>
      <c r="BW7" s="46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</row>
    <row r="8" spans="1:114" ht="13.5" hidden="1" customHeight="1">
      <c r="A8" s="54" t="s">
        <v>95</v>
      </c>
      <c r="B8" s="27" t="s">
        <v>96</v>
      </c>
      <c r="C8" s="28" t="s">
        <v>76</v>
      </c>
      <c r="D8" s="29" t="s">
        <v>77</v>
      </c>
      <c r="E8" s="28" t="s">
        <v>78</v>
      </c>
      <c r="F8" s="26" t="s">
        <v>79</v>
      </c>
      <c r="G8" s="30" t="s">
        <v>91</v>
      </c>
      <c r="H8" s="27" t="s">
        <v>92</v>
      </c>
      <c r="I8" s="31" t="s">
        <v>97</v>
      </c>
      <c r="J8" s="28" t="s">
        <v>98</v>
      </c>
      <c r="K8" s="106">
        <v>21</v>
      </c>
      <c r="L8" s="33">
        <v>15</v>
      </c>
      <c r="M8" s="33">
        <v>6</v>
      </c>
      <c r="N8" s="33">
        <v>0</v>
      </c>
      <c r="O8" s="106">
        <f t="shared" si="0"/>
        <v>84</v>
      </c>
      <c r="P8" s="33">
        <v>60</v>
      </c>
      <c r="Q8" s="33">
        <v>24</v>
      </c>
      <c r="R8" s="33">
        <v>0</v>
      </c>
      <c r="S8" s="106">
        <f>SUM(T8:Y8)</f>
        <v>15</v>
      </c>
      <c r="T8" s="33">
        <v>0</v>
      </c>
      <c r="U8" s="33">
        <v>15</v>
      </c>
      <c r="V8" s="33">
        <v>0</v>
      </c>
      <c r="W8" s="33">
        <v>0</v>
      </c>
      <c r="X8" s="33">
        <v>0</v>
      </c>
      <c r="Y8" s="33">
        <v>0</v>
      </c>
      <c r="Z8" s="106">
        <f>SUM(AA8:AF8)</f>
        <v>6</v>
      </c>
      <c r="AA8" s="33">
        <v>0</v>
      </c>
      <c r="AB8" s="33">
        <v>6</v>
      </c>
      <c r="AC8" s="33">
        <v>0</v>
      </c>
      <c r="AD8" s="33">
        <v>0</v>
      </c>
      <c r="AE8" s="33">
        <v>0</v>
      </c>
      <c r="AF8" s="33">
        <v>0</v>
      </c>
      <c r="AG8" s="106">
        <f>SUM(AH8:AM8)</f>
        <v>0</v>
      </c>
      <c r="AH8" s="33">
        <v>0</v>
      </c>
      <c r="AI8" s="33">
        <v>0</v>
      </c>
      <c r="AJ8" s="33">
        <v>0</v>
      </c>
      <c r="AK8" s="33">
        <v>0</v>
      </c>
      <c r="AL8" s="33">
        <v>0</v>
      </c>
      <c r="AM8" s="33">
        <v>0</v>
      </c>
      <c r="AN8" s="120">
        <f>(M8+N8)/K8</f>
        <v>0.2857142857142857</v>
      </c>
      <c r="AO8" s="120">
        <f>N8/K8</f>
        <v>0</v>
      </c>
      <c r="AP8" s="27" t="s">
        <v>93</v>
      </c>
      <c r="AQ8" s="27" t="s">
        <v>85</v>
      </c>
      <c r="AR8" s="35" t="s">
        <v>97</v>
      </c>
      <c r="AS8" s="28" t="s">
        <v>99</v>
      </c>
      <c r="AT8" s="35" t="s">
        <v>100</v>
      </c>
      <c r="AU8" s="28" t="s">
        <v>101</v>
      </c>
      <c r="AV8" s="36">
        <v>1.1718718699999999</v>
      </c>
      <c r="AW8" s="36"/>
      <c r="AX8" s="36"/>
      <c r="AY8" s="36"/>
      <c r="AZ8" s="37"/>
      <c r="BA8" s="126"/>
      <c r="BB8" s="37"/>
      <c r="BC8" s="123">
        <f t="shared" si="1"/>
        <v>1.1718718699999999</v>
      </c>
      <c r="BD8" s="37"/>
      <c r="BE8" s="30"/>
      <c r="BF8" s="44">
        <v>1</v>
      </c>
      <c r="BG8" s="30"/>
      <c r="BH8" s="124">
        <f t="shared" si="2"/>
        <v>2.1718718699999999</v>
      </c>
      <c r="BI8" s="45">
        <f>BH8/K8</f>
        <v>0.10342247</v>
      </c>
      <c r="BJ8" s="39" t="s">
        <v>102</v>
      </c>
      <c r="BK8" s="136">
        <v>40</v>
      </c>
      <c r="BL8" s="137">
        <v>20</v>
      </c>
      <c r="BM8" s="137">
        <v>90</v>
      </c>
      <c r="BN8" s="137">
        <v>70</v>
      </c>
      <c r="BO8" s="137">
        <v>0</v>
      </c>
      <c r="BP8" s="137">
        <v>10</v>
      </c>
      <c r="BQ8" s="138">
        <f t="shared" si="3"/>
        <v>60</v>
      </c>
      <c r="BR8" s="138">
        <f t="shared" si="4"/>
        <v>160</v>
      </c>
      <c r="BS8" s="138">
        <f t="shared" si="5"/>
        <v>10</v>
      </c>
      <c r="BT8" s="138">
        <f t="shared" si="6"/>
        <v>230</v>
      </c>
      <c r="BU8" s="27"/>
      <c r="BV8" s="9"/>
      <c r="BW8" s="9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</row>
    <row r="9" spans="1:114" ht="13.5" hidden="1" customHeight="1">
      <c r="A9" s="24" t="s">
        <v>103</v>
      </c>
      <c r="B9" s="27" t="s">
        <v>104</v>
      </c>
      <c r="C9" s="28" t="s">
        <v>105</v>
      </c>
      <c r="D9" s="28" t="s">
        <v>106</v>
      </c>
      <c r="E9" s="28" t="s">
        <v>107</v>
      </c>
      <c r="F9" s="24" t="s">
        <v>108</v>
      </c>
      <c r="G9" s="28" t="s">
        <v>92</v>
      </c>
      <c r="H9" s="28" t="s">
        <v>92</v>
      </c>
      <c r="I9" s="35" t="s">
        <v>109</v>
      </c>
      <c r="J9" s="28" t="s">
        <v>87</v>
      </c>
      <c r="K9" s="106">
        <v>20</v>
      </c>
      <c r="L9" s="33">
        <v>14</v>
      </c>
      <c r="M9" s="33">
        <v>4</v>
      </c>
      <c r="N9" s="33">
        <v>2</v>
      </c>
      <c r="O9" s="106">
        <f t="shared" si="0"/>
        <v>45</v>
      </c>
      <c r="P9" s="33">
        <v>31</v>
      </c>
      <c r="Q9" s="33">
        <v>10</v>
      </c>
      <c r="R9" s="33">
        <v>4</v>
      </c>
      <c r="S9" s="106">
        <f>SUM(T9:Y9)</f>
        <v>14</v>
      </c>
      <c r="T9" s="33">
        <v>0</v>
      </c>
      <c r="U9" s="33">
        <v>6</v>
      </c>
      <c r="V9" s="33">
        <v>6</v>
      </c>
      <c r="W9" s="33">
        <v>2</v>
      </c>
      <c r="X9" s="33">
        <v>0</v>
      </c>
      <c r="Y9" s="33">
        <v>0</v>
      </c>
      <c r="Z9" s="106">
        <f>SUM(AA9:AF9)</f>
        <v>4</v>
      </c>
      <c r="AA9" s="33">
        <v>0</v>
      </c>
      <c r="AB9" s="33">
        <v>4</v>
      </c>
      <c r="AC9" s="33">
        <v>0</v>
      </c>
      <c r="AD9" s="33">
        <v>0</v>
      </c>
      <c r="AE9" s="33">
        <v>0</v>
      </c>
      <c r="AF9" s="33">
        <v>0</v>
      </c>
      <c r="AG9" s="106">
        <f>SUM(AH9:AM9)</f>
        <v>2</v>
      </c>
      <c r="AH9" s="33">
        <v>0</v>
      </c>
      <c r="AI9" s="33">
        <v>2</v>
      </c>
      <c r="AJ9" s="33">
        <v>0</v>
      </c>
      <c r="AK9" s="33">
        <v>0</v>
      </c>
      <c r="AL9" s="33">
        <v>0</v>
      </c>
      <c r="AM9" s="33">
        <v>0</v>
      </c>
      <c r="AN9" s="120">
        <f>(M9+N9)/K9</f>
        <v>0.3</v>
      </c>
      <c r="AO9" s="120">
        <f>N9/K9</f>
        <v>0.1</v>
      </c>
      <c r="AP9" s="27" t="s">
        <v>93</v>
      </c>
      <c r="AQ9" s="28" t="s">
        <v>85</v>
      </c>
      <c r="AR9" s="35" t="s">
        <v>109</v>
      </c>
      <c r="AS9" s="28" t="s">
        <v>87</v>
      </c>
      <c r="AT9" s="35" t="s">
        <v>94</v>
      </c>
      <c r="AU9" s="28" t="s">
        <v>110</v>
      </c>
      <c r="AV9" s="36">
        <v>0</v>
      </c>
      <c r="AW9" s="43"/>
      <c r="AX9" s="43"/>
      <c r="AY9" s="43"/>
      <c r="AZ9" s="43">
        <v>0.7</v>
      </c>
      <c r="BA9" s="43">
        <v>0.88705999999999996</v>
      </c>
      <c r="BB9" s="43"/>
      <c r="BC9" s="123">
        <f t="shared" si="1"/>
        <v>1.5870599999999999</v>
      </c>
      <c r="BD9" s="36" t="s">
        <v>111</v>
      </c>
      <c r="BE9" s="44"/>
      <c r="BF9" s="44">
        <v>0.5</v>
      </c>
      <c r="BG9" s="44"/>
      <c r="BH9" s="124">
        <f t="shared" si="2"/>
        <v>2.0870600000000001</v>
      </c>
      <c r="BI9" s="45">
        <f>BH9/K9</f>
        <v>0.104353</v>
      </c>
      <c r="BJ9" s="39" t="s">
        <v>102</v>
      </c>
      <c r="BK9" s="136">
        <v>30</v>
      </c>
      <c r="BL9" s="137">
        <v>35</v>
      </c>
      <c r="BM9" s="137">
        <v>50</v>
      </c>
      <c r="BN9" s="137">
        <v>30</v>
      </c>
      <c r="BO9" s="137">
        <v>20</v>
      </c>
      <c r="BP9" s="137">
        <v>20</v>
      </c>
      <c r="BQ9" s="138">
        <f t="shared" si="3"/>
        <v>65</v>
      </c>
      <c r="BR9" s="138">
        <f t="shared" si="4"/>
        <v>80</v>
      </c>
      <c r="BS9" s="138">
        <f t="shared" si="5"/>
        <v>40</v>
      </c>
      <c r="BT9" s="138">
        <f t="shared" si="6"/>
        <v>185</v>
      </c>
      <c r="BU9" s="27"/>
      <c r="BV9" s="9"/>
      <c r="BW9" s="46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</row>
    <row r="10" spans="1:114" ht="13.5" hidden="1" customHeight="1">
      <c r="A10" s="24" t="s">
        <v>112</v>
      </c>
      <c r="B10" s="27" t="s">
        <v>113</v>
      </c>
      <c r="C10" s="28" t="s">
        <v>105</v>
      </c>
      <c r="D10" s="47" t="s">
        <v>106</v>
      </c>
      <c r="E10" s="28" t="s">
        <v>107</v>
      </c>
      <c r="F10" s="26" t="s">
        <v>108</v>
      </c>
      <c r="G10" s="28" t="s">
        <v>92</v>
      </c>
      <c r="H10" s="28" t="s">
        <v>92</v>
      </c>
      <c r="I10" s="35" t="s">
        <v>100</v>
      </c>
      <c r="J10" s="47" t="s">
        <v>110</v>
      </c>
      <c r="K10" s="107">
        <v>15</v>
      </c>
      <c r="L10" s="33">
        <v>0</v>
      </c>
      <c r="M10" s="33">
        <v>15</v>
      </c>
      <c r="N10" s="33">
        <v>0</v>
      </c>
      <c r="O10" s="106">
        <f t="shared" si="0"/>
        <v>30</v>
      </c>
      <c r="P10" s="33">
        <v>0</v>
      </c>
      <c r="Q10" s="33">
        <v>30</v>
      </c>
      <c r="R10" s="33">
        <v>0</v>
      </c>
      <c r="S10" s="106">
        <f>SUM(T10:Y10)</f>
        <v>0</v>
      </c>
      <c r="T10" s="33">
        <v>0</v>
      </c>
      <c r="U10" s="33">
        <v>0</v>
      </c>
      <c r="V10" s="33">
        <v>0</v>
      </c>
      <c r="W10" s="33">
        <v>0</v>
      </c>
      <c r="X10" s="33">
        <v>0</v>
      </c>
      <c r="Y10" s="33">
        <v>0</v>
      </c>
      <c r="Z10" s="106">
        <f>SUM(AA10:AF10)</f>
        <v>15</v>
      </c>
      <c r="AA10" s="33">
        <v>15</v>
      </c>
      <c r="AB10" s="33">
        <v>0</v>
      </c>
      <c r="AC10" s="33">
        <v>0</v>
      </c>
      <c r="AD10" s="33">
        <v>0</v>
      </c>
      <c r="AE10" s="33">
        <v>0</v>
      </c>
      <c r="AF10" s="33">
        <v>0</v>
      </c>
      <c r="AG10" s="106">
        <f>SUM(AH10:AM10)</f>
        <v>0</v>
      </c>
      <c r="AH10" s="33">
        <v>0</v>
      </c>
      <c r="AI10" s="33">
        <v>0</v>
      </c>
      <c r="AJ10" s="33">
        <v>0</v>
      </c>
      <c r="AK10" s="33">
        <v>0</v>
      </c>
      <c r="AL10" s="33">
        <v>0</v>
      </c>
      <c r="AM10" s="33">
        <v>0</v>
      </c>
      <c r="AN10" s="120">
        <f>(M10+N10)/K10</f>
        <v>1</v>
      </c>
      <c r="AO10" s="120">
        <f>N10/K10</f>
        <v>0</v>
      </c>
      <c r="AP10" s="27" t="s">
        <v>93</v>
      </c>
      <c r="AQ10" s="28" t="s">
        <v>85</v>
      </c>
      <c r="AR10" s="35" t="s">
        <v>100</v>
      </c>
      <c r="AS10" s="47" t="s">
        <v>110</v>
      </c>
      <c r="AT10" s="35" t="s">
        <v>86</v>
      </c>
      <c r="AU10" s="47" t="s">
        <v>83</v>
      </c>
      <c r="AV10" s="36">
        <v>0</v>
      </c>
      <c r="AW10" s="36">
        <v>0.5</v>
      </c>
      <c r="AX10" s="36">
        <v>0.71529500000000001</v>
      </c>
      <c r="AZ10" s="43"/>
      <c r="BA10" s="37"/>
      <c r="BB10" s="37"/>
      <c r="BC10" s="123">
        <f t="shared" si="1"/>
        <v>1.215295</v>
      </c>
      <c r="BD10" s="36" t="s">
        <v>111</v>
      </c>
      <c r="BE10" s="44"/>
      <c r="BF10" s="44">
        <v>0.35</v>
      </c>
      <c r="BG10" s="44"/>
      <c r="BH10" s="124">
        <f t="shared" si="2"/>
        <v>1.5652949999999999</v>
      </c>
      <c r="BI10" s="45">
        <f>BH10/K10</f>
        <v>0.10435299999999999</v>
      </c>
      <c r="BJ10" s="39" t="s">
        <v>102</v>
      </c>
      <c r="BK10" s="136">
        <v>30</v>
      </c>
      <c r="BL10" s="137">
        <v>35</v>
      </c>
      <c r="BM10" s="137">
        <v>50</v>
      </c>
      <c r="BN10" s="137">
        <v>30</v>
      </c>
      <c r="BO10" s="137">
        <v>20</v>
      </c>
      <c r="BP10" s="137">
        <v>30</v>
      </c>
      <c r="BQ10" s="138">
        <f t="shared" si="3"/>
        <v>65</v>
      </c>
      <c r="BR10" s="138">
        <f t="shared" si="4"/>
        <v>80</v>
      </c>
      <c r="BS10" s="138">
        <f t="shared" si="5"/>
        <v>50</v>
      </c>
      <c r="BT10" s="138">
        <f t="shared" si="6"/>
        <v>195</v>
      </c>
      <c r="BU10" s="35"/>
      <c r="BV10" s="9"/>
      <c r="BW10" s="46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</row>
    <row r="11" spans="1:114" ht="13.5" hidden="1" customHeight="1">
      <c r="A11" s="24" t="s">
        <v>114</v>
      </c>
      <c r="B11" s="27" t="s">
        <v>115</v>
      </c>
      <c r="C11" s="28" t="s">
        <v>116</v>
      </c>
      <c r="D11" s="30" t="s">
        <v>117</v>
      </c>
      <c r="E11" s="28" t="s">
        <v>118</v>
      </c>
      <c r="F11" s="26" t="s">
        <v>108</v>
      </c>
      <c r="G11" s="27" t="s">
        <v>80</v>
      </c>
      <c r="H11" s="27" t="s">
        <v>80</v>
      </c>
      <c r="I11" s="31" t="s">
        <v>109</v>
      </c>
      <c r="J11" s="28" t="s">
        <v>119</v>
      </c>
      <c r="K11" s="108">
        <v>0</v>
      </c>
      <c r="L11" s="33">
        <v>19</v>
      </c>
      <c r="M11" s="33">
        <v>10</v>
      </c>
      <c r="N11" s="33">
        <v>1</v>
      </c>
      <c r="O11" s="106">
        <f t="shared" si="0"/>
        <v>122</v>
      </c>
      <c r="P11" s="33">
        <v>76</v>
      </c>
      <c r="Q11" s="33">
        <v>42</v>
      </c>
      <c r="R11" s="33">
        <v>4</v>
      </c>
      <c r="S11" s="106">
        <v>0</v>
      </c>
      <c r="T11" s="33">
        <v>0</v>
      </c>
      <c r="U11" s="33">
        <v>14</v>
      </c>
      <c r="V11" s="33">
        <v>5</v>
      </c>
      <c r="W11" s="33">
        <v>0</v>
      </c>
      <c r="X11" s="33">
        <v>0</v>
      </c>
      <c r="Y11" s="33">
        <v>0</v>
      </c>
      <c r="Z11" s="106">
        <v>0</v>
      </c>
      <c r="AA11" s="33">
        <v>0</v>
      </c>
      <c r="AB11" s="33">
        <v>9</v>
      </c>
      <c r="AC11" s="33">
        <v>0</v>
      </c>
      <c r="AD11" s="33">
        <v>1</v>
      </c>
      <c r="AE11" s="33">
        <v>0</v>
      </c>
      <c r="AF11" s="33">
        <v>0</v>
      </c>
      <c r="AG11" s="106">
        <v>0</v>
      </c>
      <c r="AH11" s="33">
        <v>0</v>
      </c>
      <c r="AI11" s="33">
        <v>1</v>
      </c>
      <c r="AJ11" s="33">
        <v>0</v>
      </c>
      <c r="AK11" s="33">
        <v>0</v>
      </c>
      <c r="AL11" s="33">
        <v>0</v>
      </c>
      <c r="AM11" s="33">
        <v>0</v>
      </c>
      <c r="AN11" s="120">
        <f>(M11+N11)/BV11</f>
        <v>0.36666666666666664</v>
      </c>
      <c r="AO11" s="120">
        <f>N11/BV11</f>
        <v>3.3333333333333333E-2</v>
      </c>
      <c r="AP11" s="27" t="s">
        <v>93</v>
      </c>
      <c r="AQ11" s="27" t="s">
        <v>85</v>
      </c>
      <c r="AR11" s="35" t="s">
        <v>109</v>
      </c>
      <c r="AS11" s="28" t="s">
        <v>119</v>
      </c>
      <c r="AT11" s="35" t="s">
        <v>120</v>
      </c>
      <c r="AU11" s="28" t="s">
        <v>121</v>
      </c>
      <c r="AV11" s="36">
        <v>0</v>
      </c>
      <c r="AW11" s="43"/>
      <c r="AX11" s="43"/>
      <c r="AY11" s="36"/>
      <c r="AZ11" s="43">
        <f>1.169+0.6</f>
        <v>1.7690000000000001</v>
      </c>
      <c r="BA11" s="36">
        <v>1.5609999999999999</v>
      </c>
      <c r="BB11" s="37"/>
      <c r="BC11" s="123">
        <f t="shared" si="1"/>
        <v>3.33</v>
      </c>
      <c r="BD11" s="24"/>
      <c r="BE11" s="24"/>
      <c r="BF11" s="24"/>
      <c r="BG11" s="24"/>
      <c r="BH11" s="124">
        <f t="shared" si="2"/>
        <v>3.33</v>
      </c>
      <c r="BI11" s="45">
        <f>BH11/BV11</f>
        <v>0.111</v>
      </c>
      <c r="BJ11" s="39" t="s">
        <v>122</v>
      </c>
      <c r="BK11" s="136">
        <v>20</v>
      </c>
      <c r="BL11" s="137">
        <v>30</v>
      </c>
      <c r="BM11" s="137">
        <v>0</v>
      </c>
      <c r="BN11" s="137">
        <v>30</v>
      </c>
      <c r="BO11" s="137">
        <v>0</v>
      </c>
      <c r="BP11" s="137">
        <v>10</v>
      </c>
      <c r="BQ11" s="138">
        <f t="shared" si="3"/>
        <v>50</v>
      </c>
      <c r="BR11" s="138">
        <f t="shared" si="4"/>
        <v>30</v>
      </c>
      <c r="BS11" s="138">
        <f t="shared" si="5"/>
        <v>10</v>
      </c>
      <c r="BT11" s="138">
        <f t="shared" si="6"/>
        <v>90</v>
      </c>
      <c r="BU11" s="27" t="s">
        <v>123</v>
      </c>
      <c r="BV11" s="202">
        <v>30</v>
      </c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</row>
    <row r="12" spans="1:114" ht="13.5" hidden="1" customHeight="1">
      <c r="A12" s="26" t="s">
        <v>124</v>
      </c>
      <c r="B12" s="29" t="s">
        <v>125</v>
      </c>
      <c r="C12" s="29" t="s">
        <v>126</v>
      </c>
      <c r="D12" s="29" t="s">
        <v>127</v>
      </c>
      <c r="E12" s="28" t="s">
        <v>78</v>
      </c>
      <c r="F12" s="26" t="s">
        <v>108</v>
      </c>
      <c r="G12" s="27" t="s">
        <v>80</v>
      </c>
      <c r="H12" s="27" t="s">
        <v>80</v>
      </c>
      <c r="I12" s="31" t="s">
        <v>94</v>
      </c>
      <c r="J12" s="47" t="s">
        <v>101</v>
      </c>
      <c r="K12" s="107">
        <v>0</v>
      </c>
      <c r="L12" s="33">
        <v>16</v>
      </c>
      <c r="M12" s="33">
        <v>18</v>
      </c>
      <c r="N12" s="33">
        <v>6</v>
      </c>
      <c r="O12" s="106">
        <f t="shared" si="0"/>
        <v>195</v>
      </c>
      <c r="P12" s="33">
        <v>79</v>
      </c>
      <c r="Q12" s="33">
        <v>89</v>
      </c>
      <c r="R12" s="33">
        <v>27</v>
      </c>
      <c r="S12" s="106">
        <v>0</v>
      </c>
      <c r="T12" s="33">
        <v>0</v>
      </c>
      <c r="U12" s="33">
        <v>6</v>
      </c>
      <c r="V12" s="33">
        <v>5</v>
      </c>
      <c r="W12" s="33">
        <v>5</v>
      </c>
      <c r="X12" s="33">
        <v>0</v>
      </c>
      <c r="Y12" s="33">
        <v>0</v>
      </c>
      <c r="Z12" s="106">
        <v>0</v>
      </c>
      <c r="AA12" s="33">
        <v>0</v>
      </c>
      <c r="AB12" s="33">
        <v>8</v>
      </c>
      <c r="AC12" s="33">
        <v>5</v>
      </c>
      <c r="AD12" s="33">
        <v>5</v>
      </c>
      <c r="AE12" s="33">
        <v>0</v>
      </c>
      <c r="AF12" s="33">
        <v>0</v>
      </c>
      <c r="AG12" s="106">
        <v>0</v>
      </c>
      <c r="AH12" s="33">
        <v>0</v>
      </c>
      <c r="AI12" s="33">
        <v>3</v>
      </c>
      <c r="AJ12" s="33">
        <v>3</v>
      </c>
      <c r="AK12" s="33">
        <v>0</v>
      </c>
      <c r="AL12" s="33">
        <v>0</v>
      </c>
      <c r="AM12" s="33">
        <v>0</v>
      </c>
      <c r="AN12" s="120">
        <f>(M12+N12)/BV12</f>
        <v>0.6</v>
      </c>
      <c r="AO12" s="120">
        <f>N12/BV12</f>
        <v>0.15</v>
      </c>
      <c r="AP12" s="27" t="s">
        <v>93</v>
      </c>
      <c r="AQ12" s="27" t="s">
        <v>85</v>
      </c>
      <c r="AR12" s="35" t="s">
        <v>94</v>
      </c>
      <c r="AS12" s="35" t="s">
        <v>101</v>
      </c>
      <c r="AT12" s="35" t="s">
        <v>128</v>
      </c>
      <c r="AU12" s="35" t="s">
        <v>119</v>
      </c>
      <c r="AV12" s="36">
        <v>0</v>
      </c>
      <c r="AW12" s="37"/>
      <c r="AX12" s="37"/>
      <c r="AY12" s="36"/>
      <c r="AZ12" s="36"/>
      <c r="BA12" s="36">
        <v>1.4179999999999999</v>
      </c>
      <c r="BB12" s="36">
        <v>2</v>
      </c>
      <c r="BC12" s="123">
        <f t="shared" si="1"/>
        <v>3.4180000000000001</v>
      </c>
      <c r="BD12" s="36"/>
      <c r="BE12" s="49"/>
      <c r="BF12" s="49"/>
      <c r="BG12" s="49"/>
      <c r="BH12" s="124">
        <f t="shared" si="2"/>
        <v>3.4180000000000001</v>
      </c>
      <c r="BI12" s="45">
        <f>BH12/BV12</f>
        <v>8.5449999999999998E-2</v>
      </c>
      <c r="BJ12" s="39" t="s">
        <v>122</v>
      </c>
      <c r="BK12" s="136">
        <v>40</v>
      </c>
      <c r="BL12" s="137">
        <v>10</v>
      </c>
      <c r="BM12" s="137">
        <v>0</v>
      </c>
      <c r="BN12" s="137">
        <v>10</v>
      </c>
      <c r="BO12" s="137">
        <v>0</v>
      </c>
      <c r="BP12" s="137">
        <v>10</v>
      </c>
      <c r="BQ12" s="138">
        <f t="shared" si="3"/>
        <v>50</v>
      </c>
      <c r="BR12" s="138">
        <f t="shared" si="4"/>
        <v>10</v>
      </c>
      <c r="BS12" s="138">
        <f t="shared" si="5"/>
        <v>10</v>
      </c>
      <c r="BT12" s="138">
        <f t="shared" si="6"/>
        <v>70</v>
      </c>
      <c r="BU12" s="27" t="s">
        <v>129</v>
      </c>
      <c r="BV12" s="202">
        <v>40</v>
      </c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</row>
    <row r="13" spans="1:114" ht="13.5" hidden="1" customHeight="1">
      <c r="A13" s="26" t="s">
        <v>130</v>
      </c>
      <c r="B13" s="50" t="s">
        <v>131</v>
      </c>
      <c r="C13" s="50" t="s">
        <v>132</v>
      </c>
      <c r="D13" s="29" t="s">
        <v>133</v>
      </c>
      <c r="E13" s="28" t="s">
        <v>78</v>
      </c>
      <c r="F13" s="26" t="s">
        <v>108</v>
      </c>
      <c r="G13" s="27" t="s">
        <v>91</v>
      </c>
      <c r="H13" s="27" t="s">
        <v>92</v>
      </c>
      <c r="I13" s="35" t="s">
        <v>94</v>
      </c>
      <c r="J13" s="30" t="s">
        <v>134</v>
      </c>
      <c r="K13" s="109">
        <v>0</v>
      </c>
      <c r="L13" s="33">
        <v>11</v>
      </c>
      <c r="M13" s="53">
        <v>3</v>
      </c>
      <c r="N13" s="53">
        <v>1</v>
      </c>
      <c r="O13" s="106">
        <f t="shared" si="0"/>
        <v>154</v>
      </c>
      <c r="P13" s="53">
        <v>80</v>
      </c>
      <c r="Q13" s="53">
        <v>70</v>
      </c>
      <c r="R13" s="33">
        <v>4</v>
      </c>
      <c r="S13" s="106">
        <v>0</v>
      </c>
      <c r="T13" s="33">
        <v>0</v>
      </c>
      <c r="U13" s="53">
        <v>5</v>
      </c>
      <c r="V13" s="53">
        <v>4</v>
      </c>
      <c r="W13" s="33">
        <v>2</v>
      </c>
      <c r="X13" s="33">
        <v>0</v>
      </c>
      <c r="Y13" s="33">
        <v>0</v>
      </c>
      <c r="Z13" s="106">
        <v>0</v>
      </c>
      <c r="AA13" s="33">
        <v>0</v>
      </c>
      <c r="AB13" s="53">
        <v>2</v>
      </c>
      <c r="AC13" s="33">
        <v>0</v>
      </c>
      <c r="AD13" s="53">
        <v>0</v>
      </c>
      <c r="AE13" s="33">
        <v>1</v>
      </c>
      <c r="AF13" s="33">
        <v>0</v>
      </c>
      <c r="AG13" s="106">
        <v>0</v>
      </c>
      <c r="AH13" s="33">
        <v>0</v>
      </c>
      <c r="AI13" s="33">
        <v>0</v>
      </c>
      <c r="AJ13" s="33">
        <v>1</v>
      </c>
      <c r="AK13" s="33">
        <v>0</v>
      </c>
      <c r="AL13" s="33">
        <v>0</v>
      </c>
      <c r="AM13" s="33">
        <v>0</v>
      </c>
      <c r="AN13" s="120">
        <f>(M13+N13)/BV13</f>
        <v>0.26666666666666666</v>
      </c>
      <c r="AO13" s="120">
        <f>N13/BV13</f>
        <v>6.6666666666666666E-2</v>
      </c>
      <c r="AP13" s="27" t="s">
        <v>93</v>
      </c>
      <c r="AQ13" s="35" t="s">
        <v>85</v>
      </c>
      <c r="AR13" s="35" t="s">
        <v>94</v>
      </c>
      <c r="AS13" s="30" t="s">
        <v>134</v>
      </c>
      <c r="AT13" s="35" t="s">
        <v>128</v>
      </c>
      <c r="AU13" s="47" t="s">
        <v>135</v>
      </c>
      <c r="AV13" s="36">
        <v>0</v>
      </c>
      <c r="AW13" s="36"/>
      <c r="AX13" s="36"/>
      <c r="AY13" s="36"/>
      <c r="AZ13" s="36"/>
      <c r="BA13" s="36">
        <v>1.5649999999999999</v>
      </c>
      <c r="BB13" s="36"/>
      <c r="BC13" s="123">
        <f t="shared" si="1"/>
        <v>1.5649999999999999</v>
      </c>
      <c r="BD13" s="36" t="s">
        <v>111</v>
      </c>
      <c r="BE13" s="49"/>
      <c r="BF13" s="49"/>
      <c r="BG13" s="49"/>
      <c r="BH13" s="124">
        <f t="shared" si="2"/>
        <v>1.5649999999999999</v>
      </c>
      <c r="BI13" s="45">
        <f>BH13/BV13</f>
        <v>0.10433333333333333</v>
      </c>
      <c r="BJ13" s="39" t="s">
        <v>88</v>
      </c>
      <c r="BK13" s="136">
        <v>40</v>
      </c>
      <c r="BL13" s="137">
        <v>40</v>
      </c>
      <c r="BM13" s="137">
        <v>0</v>
      </c>
      <c r="BN13" s="137">
        <v>10</v>
      </c>
      <c r="BO13" s="137">
        <v>0</v>
      </c>
      <c r="BP13" s="137">
        <v>20</v>
      </c>
      <c r="BQ13" s="138">
        <f t="shared" si="3"/>
        <v>80</v>
      </c>
      <c r="BR13" s="138">
        <f t="shared" si="4"/>
        <v>10</v>
      </c>
      <c r="BS13" s="138">
        <f t="shared" si="5"/>
        <v>20</v>
      </c>
      <c r="BT13" s="138">
        <f t="shared" si="6"/>
        <v>110</v>
      </c>
      <c r="BU13" s="35" t="s">
        <v>136</v>
      </c>
      <c r="BV13" s="202">
        <v>15</v>
      </c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</row>
    <row r="14" spans="1:114" ht="13.5" hidden="1" customHeight="1">
      <c r="A14" s="25" t="s">
        <v>137</v>
      </c>
      <c r="B14" s="30" t="s">
        <v>138</v>
      </c>
      <c r="C14" s="30" t="s">
        <v>139</v>
      </c>
      <c r="D14" s="29" t="s">
        <v>133</v>
      </c>
      <c r="E14" s="28" t="s">
        <v>78</v>
      </c>
      <c r="F14" s="26" t="s">
        <v>79</v>
      </c>
      <c r="G14" s="30" t="s">
        <v>91</v>
      </c>
      <c r="H14" s="30" t="s">
        <v>92</v>
      </c>
      <c r="I14" s="30" t="s">
        <v>97</v>
      </c>
      <c r="J14" s="28" t="s">
        <v>119</v>
      </c>
      <c r="K14" s="106">
        <v>18</v>
      </c>
      <c r="L14" s="33">
        <v>13</v>
      </c>
      <c r="M14" s="33">
        <v>4</v>
      </c>
      <c r="N14" s="33">
        <v>1</v>
      </c>
      <c r="O14" s="107">
        <f t="shared" si="0"/>
        <v>84</v>
      </c>
      <c r="P14" s="33">
        <v>62</v>
      </c>
      <c r="Q14" s="33">
        <v>18</v>
      </c>
      <c r="R14" s="33">
        <v>4</v>
      </c>
      <c r="S14" s="107">
        <f>SUM(T14:Y14)</f>
        <v>13</v>
      </c>
      <c r="T14" s="33">
        <v>0</v>
      </c>
      <c r="U14" s="33">
        <v>7</v>
      </c>
      <c r="V14" s="33">
        <v>4</v>
      </c>
      <c r="W14" s="33">
        <v>2</v>
      </c>
      <c r="X14" s="33">
        <v>0</v>
      </c>
      <c r="Y14" s="33">
        <v>0</v>
      </c>
      <c r="Z14" s="107">
        <f>SUM(AA14:AF14)</f>
        <v>4</v>
      </c>
      <c r="AA14" s="33">
        <v>0</v>
      </c>
      <c r="AB14" s="33">
        <v>2</v>
      </c>
      <c r="AC14" s="33">
        <v>2</v>
      </c>
      <c r="AD14" s="33">
        <v>0</v>
      </c>
      <c r="AE14" s="33">
        <v>0</v>
      </c>
      <c r="AF14" s="33">
        <v>0</v>
      </c>
      <c r="AG14" s="107">
        <f>SUM(AH14:AM14)</f>
        <v>1</v>
      </c>
      <c r="AH14" s="33">
        <v>0</v>
      </c>
      <c r="AI14" s="33">
        <v>1</v>
      </c>
      <c r="AJ14" s="33">
        <v>0</v>
      </c>
      <c r="AK14" s="33">
        <v>0</v>
      </c>
      <c r="AL14" s="33">
        <v>0</v>
      </c>
      <c r="AM14" s="33">
        <v>0</v>
      </c>
      <c r="AN14" s="121">
        <f>(M14+N14)/K14</f>
        <v>0.27777777777777779</v>
      </c>
      <c r="AO14" s="121">
        <f>N14/K14</f>
        <v>5.5555555555555552E-2</v>
      </c>
      <c r="AP14" s="27" t="s">
        <v>93</v>
      </c>
      <c r="AQ14" s="27" t="s">
        <v>85</v>
      </c>
      <c r="AR14" s="30" t="s">
        <v>97</v>
      </c>
      <c r="AS14" s="30" t="s">
        <v>119</v>
      </c>
      <c r="AT14" s="30" t="s">
        <v>100</v>
      </c>
      <c r="AU14" s="27" t="s">
        <v>140</v>
      </c>
      <c r="AV14" s="36">
        <v>1.4808402200000002</v>
      </c>
      <c r="AW14" s="36"/>
      <c r="AX14" s="37"/>
      <c r="AY14" s="37"/>
      <c r="AZ14" s="37"/>
      <c r="BA14" s="37"/>
      <c r="BB14" s="37"/>
      <c r="BC14" s="123">
        <f t="shared" si="1"/>
        <v>1.4808402200000002</v>
      </c>
      <c r="BD14" s="36" t="s">
        <v>111</v>
      </c>
      <c r="BE14" s="49"/>
      <c r="BF14" s="49">
        <v>0.4</v>
      </c>
      <c r="BG14" s="49">
        <v>4.8167300000000003E-2</v>
      </c>
      <c r="BH14" s="124">
        <f t="shared" si="2"/>
        <v>1.9290075200000001</v>
      </c>
      <c r="BI14" s="45">
        <f>BH14/K14</f>
        <v>0.10716708444444445</v>
      </c>
      <c r="BJ14" s="39" t="s">
        <v>102</v>
      </c>
      <c r="BK14" s="136">
        <v>40</v>
      </c>
      <c r="BL14" s="137">
        <v>40</v>
      </c>
      <c r="BM14" s="137">
        <v>90</v>
      </c>
      <c r="BN14" s="137">
        <v>30</v>
      </c>
      <c r="BO14" s="137">
        <v>0</v>
      </c>
      <c r="BP14" s="137">
        <v>20</v>
      </c>
      <c r="BQ14" s="138">
        <f t="shared" si="3"/>
        <v>80</v>
      </c>
      <c r="BR14" s="138">
        <f t="shared" si="4"/>
        <v>120</v>
      </c>
      <c r="BS14" s="138">
        <f t="shared" si="5"/>
        <v>20</v>
      </c>
      <c r="BT14" s="138">
        <f t="shared" si="6"/>
        <v>220</v>
      </c>
      <c r="BU14" s="27"/>
      <c r="BV14" s="9"/>
      <c r="BW14" s="9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</row>
    <row r="15" spans="1:114" ht="13.5" hidden="1" customHeight="1">
      <c r="A15" s="24" t="s">
        <v>141</v>
      </c>
      <c r="B15" s="35" t="s">
        <v>142</v>
      </c>
      <c r="C15" s="47" t="s">
        <v>139</v>
      </c>
      <c r="D15" s="30" t="s">
        <v>133</v>
      </c>
      <c r="E15" s="28" t="s">
        <v>78</v>
      </c>
      <c r="F15" s="24" t="s">
        <v>79</v>
      </c>
      <c r="G15" s="28" t="s">
        <v>80</v>
      </c>
      <c r="H15" s="28" t="s">
        <v>80</v>
      </c>
      <c r="I15" s="47" t="s">
        <v>100</v>
      </c>
      <c r="J15" s="47" t="s">
        <v>134</v>
      </c>
      <c r="K15" s="110">
        <v>63</v>
      </c>
      <c r="L15" s="54">
        <v>45</v>
      </c>
      <c r="M15" s="54">
        <v>11</v>
      </c>
      <c r="N15" s="24">
        <v>7</v>
      </c>
      <c r="O15" s="106">
        <f t="shared" si="0"/>
        <v>291</v>
      </c>
      <c r="P15" s="54">
        <v>204</v>
      </c>
      <c r="Q15" s="54">
        <v>56</v>
      </c>
      <c r="R15" s="54">
        <v>31</v>
      </c>
      <c r="S15" s="106">
        <f>SUM(T15:Y15)</f>
        <v>45</v>
      </c>
      <c r="T15" s="24">
        <v>0</v>
      </c>
      <c r="U15" s="54">
        <v>27</v>
      </c>
      <c r="V15" s="54">
        <v>15</v>
      </c>
      <c r="W15" s="54">
        <v>3</v>
      </c>
      <c r="X15" s="33">
        <v>0</v>
      </c>
      <c r="Y15" s="33">
        <v>0</v>
      </c>
      <c r="Z15" s="106">
        <f>SUM(AA15:AF15)</f>
        <v>11</v>
      </c>
      <c r="AA15" s="33">
        <v>0</v>
      </c>
      <c r="AB15" s="54">
        <v>8</v>
      </c>
      <c r="AC15" s="24">
        <v>0</v>
      </c>
      <c r="AD15" s="24">
        <v>0</v>
      </c>
      <c r="AE15" s="54">
        <v>3</v>
      </c>
      <c r="AF15" s="24">
        <v>0</v>
      </c>
      <c r="AG15" s="106">
        <f>SUM(AH15:AM15)</f>
        <v>7</v>
      </c>
      <c r="AH15" s="33">
        <v>0</v>
      </c>
      <c r="AI15" s="54">
        <v>4</v>
      </c>
      <c r="AJ15" s="54">
        <v>3</v>
      </c>
      <c r="AK15" s="33">
        <v>0</v>
      </c>
      <c r="AL15" s="33">
        <v>0</v>
      </c>
      <c r="AM15" s="33">
        <v>0</v>
      </c>
      <c r="AN15" s="120">
        <f>(M15+N15)/K15</f>
        <v>0.2857142857142857</v>
      </c>
      <c r="AO15" s="120">
        <f>N15/K15</f>
        <v>0.1111111111111111</v>
      </c>
      <c r="AP15" s="27" t="s">
        <v>93</v>
      </c>
      <c r="AQ15" s="30" t="s">
        <v>85</v>
      </c>
      <c r="AR15" s="47" t="s">
        <v>100</v>
      </c>
      <c r="AS15" s="47" t="s">
        <v>134</v>
      </c>
      <c r="AT15" s="47" t="s">
        <v>86</v>
      </c>
      <c r="AU15" s="47" t="s">
        <v>121</v>
      </c>
      <c r="AV15" s="36">
        <v>0</v>
      </c>
      <c r="AW15" s="36">
        <v>0.6</v>
      </c>
      <c r="AX15" s="36">
        <v>3.1960000000000002</v>
      </c>
      <c r="AY15" s="36">
        <v>3.1960000000000002</v>
      </c>
      <c r="AZ15" s="36"/>
      <c r="BA15" s="37"/>
      <c r="BB15" s="37"/>
      <c r="BC15" s="123">
        <f t="shared" si="1"/>
        <v>6.9920000000000009</v>
      </c>
      <c r="BD15" s="24" t="s">
        <v>111</v>
      </c>
      <c r="BE15" s="24"/>
      <c r="BF15" s="24"/>
      <c r="BG15" s="24"/>
      <c r="BH15" s="124">
        <f t="shared" si="2"/>
        <v>6.9920000000000009</v>
      </c>
      <c r="BI15" s="45">
        <f>BH15/K15</f>
        <v>0.110984126984127</v>
      </c>
      <c r="BJ15" s="39" t="s">
        <v>102</v>
      </c>
      <c r="BK15" s="136">
        <v>40</v>
      </c>
      <c r="BL15" s="137">
        <v>40</v>
      </c>
      <c r="BM15" s="137">
        <v>40</v>
      </c>
      <c r="BN15" s="137">
        <v>70</v>
      </c>
      <c r="BO15" s="137">
        <v>0</v>
      </c>
      <c r="BP15" s="137">
        <v>10</v>
      </c>
      <c r="BQ15" s="138">
        <f t="shared" si="3"/>
        <v>80</v>
      </c>
      <c r="BR15" s="138">
        <f t="shared" si="4"/>
        <v>110</v>
      </c>
      <c r="BS15" s="138">
        <f t="shared" si="5"/>
        <v>10</v>
      </c>
      <c r="BT15" s="138">
        <f t="shared" si="6"/>
        <v>200</v>
      </c>
      <c r="BU15" s="55"/>
      <c r="BV15" s="9"/>
      <c r="BW15" s="9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</row>
    <row r="16" spans="1:114" ht="13.5" hidden="1" customHeight="1">
      <c r="A16" s="24" t="s">
        <v>143</v>
      </c>
      <c r="B16" s="2" t="s">
        <v>144</v>
      </c>
      <c r="C16" s="29" t="s">
        <v>145</v>
      </c>
      <c r="D16" s="29" t="s">
        <v>133</v>
      </c>
      <c r="E16" s="28" t="s">
        <v>78</v>
      </c>
      <c r="F16" s="24" t="s">
        <v>108</v>
      </c>
      <c r="G16" s="27" t="s">
        <v>80</v>
      </c>
      <c r="H16" s="27" t="s">
        <v>80</v>
      </c>
      <c r="I16" s="56" t="s">
        <v>109</v>
      </c>
      <c r="J16" s="28" t="s">
        <v>146</v>
      </c>
      <c r="K16" s="107">
        <v>0</v>
      </c>
      <c r="L16" s="33">
        <v>19</v>
      </c>
      <c r="M16" s="33">
        <v>10</v>
      </c>
      <c r="N16" s="24">
        <v>1</v>
      </c>
      <c r="O16" s="106">
        <f t="shared" si="0"/>
        <v>122</v>
      </c>
      <c r="P16" s="24">
        <v>76</v>
      </c>
      <c r="Q16" s="24">
        <v>42</v>
      </c>
      <c r="R16" s="24">
        <v>4</v>
      </c>
      <c r="S16" s="106">
        <v>0</v>
      </c>
      <c r="T16" s="24">
        <v>0</v>
      </c>
      <c r="U16" s="24">
        <v>14</v>
      </c>
      <c r="V16" s="24">
        <v>5</v>
      </c>
      <c r="W16" s="24">
        <v>0</v>
      </c>
      <c r="X16" s="24">
        <v>0</v>
      </c>
      <c r="Y16" s="24">
        <v>0</v>
      </c>
      <c r="Z16" s="106">
        <v>0</v>
      </c>
      <c r="AA16" s="24">
        <v>0</v>
      </c>
      <c r="AB16" s="24">
        <v>9</v>
      </c>
      <c r="AC16" s="24">
        <v>0</v>
      </c>
      <c r="AD16" s="24">
        <v>1</v>
      </c>
      <c r="AE16" s="24">
        <v>0</v>
      </c>
      <c r="AF16" s="24">
        <v>0</v>
      </c>
      <c r="AG16" s="106">
        <v>0</v>
      </c>
      <c r="AH16" s="33">
        <v>0</v>
      </c>
      <c r="AI16" s="24">
        <v>1</v>
      </c>
      <c r="AJ16" s="33">
        <v>0</v>
      </c>
      <c r="AK16" s="33">
        <v>0</v>
      </c>
      <c r="AL16" s="33">
        <v>0</v>
      </c>
      <c r="AM16" s="33">
        <v>0</v>
      </c>
      <c r="AN16" s="120">
        <f>(M16+N16)/BV16</f>
        <v>0.36666666666666664</v>
      </c>
      <c r="AO16" s="120">
        <f>N16/BV16</f>
        <v>3.3333333333333333E-2</v>
      </c>
      <c r="AP16" s="27" t="s">
        <v>93</v>
      </c>
      <c r="AQ16" s="29" t="s">
        <v>85</v>
      </c>
      <c r="AR16" s="27" t="s">
        <v>109</v>
      </c>
      <c r="AS16" s="27" t="s">
        <v>146</v>
      </c>
      <c r="AT16" s="27" t="s">
        <v>120</v>
      </c>
      <c r="AU16" s="27" t="s">
        <v>119</v>
      </c>
      <c r="AV16" s="36">
        <v>0.314</v>
      </c>
      <c r="AW16" s="36"/>
      <c r="AX16" s="36"/>
      <c r="AY16" s="36"/>
      <c r="AZ16" s="36">
        <v>1.9379999999999999</v>
      </c>
      <c r="BA16" s="36">
        <v>1</v>
      </c>
      <c r="BB16" s="36"/>
      <c r="BC16" s="123">
        <f t="shared" si="1"/>
        <v>3.2519999999999998</v>
      </c>
      <c r="BD16" s="24"/>
      <c r="BE16" s="49"/>
      <c r="BF16" s="49"/>
      <c r="BG16" s="24"/>
      <c r="BH16" s="124">
        <f t="shared" si="2"/>
        <v>3.2519999999999998</v>
      </c>
      <c r="BI16" s="45">
        <f>BH16/BV16</f>
        <v>0.1084</v>
      </c>
      <c r="BJ16" s="39" t="s">
        <v>102</v>
      </c>
      <c r="BK16" s="136">
        <v>40</v>
      </c>
      <c r="BL16" s="137">
        <v>40</v>
      </c>
      <c r="BM16" s="137">
        <v>50</v>
      </c>
      <c r="BN16" s="137">
        <v>30</v>
      </c>
      <c r="BO16" s="137">
        <v>0</v>
      </c>
      <c r="BP16" s="137">
        <v>10</v>
      </c>
      <c r="BQ16" s="138">
        <f t="shared" si="3"/>
        <v>80</v>
      </c>
      <c r="BR16" s="138">
        <f t="shared" si="4"/>
        <v>80</v>
      </c>
      <c r="BS16" s="138">
        <f t="shared" si="5"/>
        <v>10</v>
      </c>
      <c r="BT16" s="138">
        <f t="shared" si="6"/>
        <v>170</v>
      </c>
      <c r="BU16" s="28" t="s">
        <v>123</v>
      </c>
      <c r="BV16" s="202">
        <v>30</v>
      </c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</row>
    <row r="17" spans="1:114" ht="13.5" hidden="1" customHeight="1">
      <c r="A17" s="24" t="s">
        <v>147</v>
      </c>
      <c r="B17" s="35" t="s">
        <v>148</v>
      </c>
      <c r="C17" s="28" t="s">
        <v>149</v>
      </c>
      <c r="D17" s="29" t="s">
        <v>150</v>
      </c>
      <c r="E17" s="28" t="s">
        <v>151</v>
      </c>
      <c r="F17" s="24" t="s">
        <v>79</v>
      </c>
      <c r="G17" s="27" t="s">
        <v>80</v>
      </c>
      <c r="H17" s="27" t="s">
        <v>80</v>
      </c>
      <c r="I17" s="56" t="s">
        <v>86</v>
      </c>
      <c r="J17" s="28" t="s">
        <v>134</v>
      </c>
      <c r="K17" s="106">
        <v>10</v>
      </c>
      <c r="L17" s="33">
        <v>10</v>
      </c>
      <c r="M17" s="33">
        <v>0</v>
      </c>
      <c r="N17" s="33">
        <v>0</v>
      </c>
      <c r="O17" s="106">
        <f t="shared" si="0"/>
        <v>40</v>
      </c>
      <c r="P17" s="33">
        <v>40</v>
      </c>
      <c r="Q17" s="33">
        <v>0</v>
      </c>
      <c r="R17" s="33">
        <v>0</v>
      </c>
      <c r="S17" s="106">
        <f>SUM(T17:Y17)</f>
        <v>10</v>
      </c>
      <c r="T17" s="24">
        <v>0</v>
      </c>
      <c r="U17" s="33">
        <v>10</v>
      </c>
      <c r="V17" s="33">
        <v>0</v>
      </c>
      <c r="W17" s="24">
        <v>0</v>
      </c>
      <c r="X17" s="24">
        <v>0</v>
      </c>
      <c r="Y17" s="24">
        <v>0</v>
      </c>
      <c r="Z17" s="106">
        <f>SUM(AA17:AF17)</f>
        <v>0</v>
      </c>
      <c r="AA17" s="33">
        <v>0</v>
      </c>
      <c r="AB17" s="33">
        <v>0</v>
      </c>
      <c r="AC17" s="33">
        <v>0</v>
      </c>
      <c r="AD17" s="33">
        <v>0</v>
      </c>
      <c r="AE17" s="24">
        <v>0</v>
      </c>
      <c r="AF17" s="24">
        <v>0</v>
      </c>
      <c r="AG17" s="106">
        <f>SUM(AH17:AM17)</f>
        <v>0</v>
      </c>
      <c r="AH17" s="33">
        <v>0</v>
      </c>
      <c r="AI17" s="33">
        <v>0</v>
      </c>
      <c r="AJ17" s="33">
        <v>0</v>
      </c>
      <c r="AK17" s="33">
        <v>0</v>
      </c>
      <c r="AL17" s="33">
        <v>0</v>
      </c>
      <c r="AM17" s="33">
        <v>0</v>
      </c>
      <c r="AN17" s="120">
        <f>(M17+N17)/K17</f>
        <v>0</v>
      </c>
      <c r="AO17" s="120">
        <f>N17/K17</f>
        <v>0</v>
      </c>
      <c r="AP17" s="27" t="s">
        <v>93</v>
      </c>
      <c r="AQ17" s="27" t="s">
        <v>85</v>
      </c>
      <c r="AR17" s="47" t="s">
        <v>86</v>
      </c>
      <c r="AS17" s="28" t="s">
        <v>134</v>
      </c>
      <c r="AT17" s="27" t="s">
        <v>94</v>
      </c>
      <c r="AU17" s="28" t="s">
        <v>119</v>
      </c>
      <c r="AV17" s="36">
        <v>0</v>
      </c>
      <c r="AW17" s="36"/>
      <c r="AX17" s="36"/>
      <c r="AY17" s="36">
        <v>0.55500000000000005</v>
      </c>
      <c r="AZ17" s="36">
        <v>0.55500000000000005</v>
      </c>
      <c r="BA17" s="37"/>
      <c r="BB17" s="37"/>
      <c r="BC17" s="123">
        <f t="shared" si="1"/>
        <v>1.1100000000000001</v>
      </c>
      <c r="BD17" s="24"/>
      <c r="BE17" s="24"/>
      <c r="BF17" s="24"/>
      <c r="BG17" s="24"/>
      <c r="BH17" s="124">
        <f t="shared" si="2"/>
        <v>1.1100000000000001</v>
      </c>
      <c r="BI17" s="45">
        <f>BH17/K17</f>
        <v>0.11100000000000002</v>
      </c>
      <c r="BJ17" s="39" t="s">
        <v>88</v>
      </c>
      <c r="BK17" s="136">
        <v>50</v>
      </c>
      <c r="BL17" s="137">
        <v>25</v>
      </c>
      <c r="BM17" s="137">
        <v>10</v>
      </c>
      <c r="BN17" s="137">
        <v>30</v>
      </c>
      <c r="BO17" s="137">
        <v>0</v>
      </c>
      <c r="BP17" s="137">
        <v>10</v>
      </c>
      <c r="BQ17" s="138">
        <f t="shared" si="3"/>
        <v>75</v>
      </c>
      <c r="BR17" s="138">
        <f t="shared" si="4"/>
        <v>40</v>
      </c>
      <c r="BS17" s="138">
        <f t="shared" si="5"/>
        <v>10</v>
      </c>
      <c r="BT17" s="138">
        <f t="shared" si="6"/>
        <v>125</v>
      </c>
      <c r="BU17" s="27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</row>
    <row r="18" spans="1:114" ht="15" customHeight="1">
      <c r="A18" s="25" t="s">
        <v>152</v>
      </c>
      <c r="B18" s="29" t="s">
        <v>153</v>
      </c>
      <c r="C18" s="29" t="s">
        <v>154</v>
      </c>
      <c r="D18" s="29" t="s">
        <v>155</v>
      </c>
      <c r="E18" s="28" t="s">
        <v>151</v>
      </c>
      <c r="F18" s="25" t="s">
        <v>79</v>
      </c>
      <c r="G18" s="27" t="s">
        <v>91</v>
      </c>
      <c r="H18" s="27" t="s">
        <v>92</v>
      </c>
      <c r="I18" s="56" t="s">
        <v>100</v>
      </c>
      <c r="J18" s="28" t="s">
        <v>134</v>
      </c>
      <c r="K18" s="107">
        <v>3</v>
      </c>
      <c r="L18" s="33">
        <v>3</v>
      </c>
      <c r="M18" s="33">
        <v>0</v>
      </c>
      <c r="N18" s="33">
        <v>0</v>
      </c>
      <c r="O18" s="106">
        <f t="shared" si="0"/>
        <v>14</v>
      </c>
      <c r="P18" s="33">
        <v>14</v>
      </c>
      <c r="Q18" s="33">
        <v>0</v>
      </c>
      <c r="R18" s="33">
        <v>0</v>
      </c>
      <c r="S18" s="106">
        <f>SUM(T18:Y18)</f>
        <v>3</v>
      </c>
      <c r="T18" s="24">
        <v>0</v>
      </c>
      <c r="U18" s="33">
        <v>1</v>
      </c>
      <c r="V18" s="33">
        <v>2</v>
      </c>
      <c r="W18" s="24">
        <v>0</v>
      </c>
      <c r="X18" s="24">
        <v>0</v>
      </c>
      <c r="Y18" s="24">
        <v>0</v>
      </c>
      <c r="Z18" s="106">
        <v>0</v>
      </c>
      <c r="AA18" s="33">
        <v>0</v>
      </c>
      <c r="AB18" s="33">
        <v>0</v>
      </c>
      <c r="AC18" s="33">
        <v>0</v>
      </c>
      <c r="AD18" s="33">
        <v>0</v>
      </c>
      <c r="AE18" s="24">
        <v>0</v>
      </c>
      <c r="AF18" s="24">
        <v>0</v>
      </c>
      <c r="AG18" s="106">
        <v>0</v>
      </c>
      <c r="AH18" s="33">
        <v>0</v>
      </c>
      <c r="AI18" s="33">
        <v>0</v>
      </c>
      <c r="AJ18" s="33">
        <v>0</v>
      </c>
      <c r="AK18" s="33">
        <v>0</v>
      </c>
      <c r="AL18" s="33">
        <v>0</v>
      </c>
      <c r="AM18" s="33">
        <v>0</v>
      </c>
      <c r="AN18" s="120">
        <f>(M18+N18)/K18</f>
        <v>0</v>
      </c>
      <c r="AO18" s="120">
        <f>N18/K18</f>
        <v>0</v>
      </c>
      <c r="AP18" s="27" t="s">
        <v>93</v>
      </c>
      <c r="AQ18" s="29" t="s">
        <v>85</v>
      </c>
      <c r="AR18" s="56" t="s">
        <v>100</v>
      </c>
      <c r="AS18" s="28" t="s">
        <v>134</v>
      </c>
      <c r="AT18" s="27" t="s">
        <v>82</v>
      </c>
      <c r="AU18" s="27" t="s">
        <v>135</v>
      </c>
      <c r="AV18" s="36">
        <v>0</v>
      </c>
      <c r="AW18" s="36"/>
      <c r="AX18" s="36">
        <v>0.31293471</v>
      </c>
      <c r="AY18" s="37"/>
      <c r="AZ18" s="37"/>
      <c r="BA18" s="37"/>
      <c r="BB18" s="37"/>
      <c r="BC18" s="123">
        <f t="shared" si="1"/>
        <v>0.31293471</v>
      </c>
      <c r="BD18" s="36"/>
      <c r="BE18" s="49"/>
      <c r="BF18" s="49"/>
      <c r="BG18" s="49"/>
      <c r="BH18" s="124">
        <f t="shared" si="2"/>
        <v>0.31293471</v>
      </c>
      <c r="BI18" s="45">
        <f>BH18/K18</f>
        <v>0.10431157000000001</v>
      </c>
      <c r="BJ18" s="39" t="s">
        <v>102</v>
      </c>
      <c r="BK18" s="139">
        <v>50</v>
      </c>
      <c r="BL18" s="140">
        <v>50</v>
      </c>
      <c r="BM18" s="140">
        <v>40</v>
      </c>
      <c r="BN18" s="140">
        <v>70</v>
      </c>
      <c r="BO18" s="140">
        <v>0</v>
      </c>
      <c r="BP18" s="140">
        <v>10</v>
      </c>
      <c r="BQ18" s="141">
        <f t="shared" si="3"/>
        <v>100</v>
      </c>
      <c r="BR18" s="141">
        <f t="shared" si="4"/>
        <v>110</v>
      </c>
      <c r="BS18" s="141">
        <f t="shared" si="5"/>
        <v>10</v>
      </c>
      <c r="BT18" s="141">
        <f t="shared" si="6"/>
        <v>220</v>
      </c>
      <c r="BU18" s="27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</row>
    <row r="19" spans="1:114" ht="13.5" hidden="1" customHeight="1">
      <c r="A19" s="25" t="s">
        <v>156</v>
      </c>
      <c r="B19" s="29" t="s">
        <v>144</v>
      </c>
      <c r="C19" s="29" t="s">
        <v>157</v>
      </c>
      <c r="D19" s="29" t="s">
        <v>106</v>
      </c>
      <c r="E19" s="28" t="s">
        <v>107</v>
      </c>
      <c r="F19" s="25" t="s">
        <v>79</v>
      </c>
      <c r="G19" s="27" t="s">
        <v>80</v>
      </c>
      <c r="H19" s="27" t="s">
        <v>80</v>
      </c>
      <c r="I19" s="56" t="s">
        <v>158</v>
      </c>
      <c r="J19" s="28" t="s">
        <v>146</v>
      </c>
      <c r="K19" s="107">
        <v>15</v>
      </c>
      <c r="L19" s="33">
        <v>11</v>
      </c>
      <c r="M19" s="33">
        <v>4</v>
      </c>
      <c r="N19" s="33">
        <v>0</v>
      </c>
      <c r="O19" s="106">
        <f t="shared" si="0"/>
        <v>71</v>
      </c>
      <c r="P19" s="33">
        <v>39</v>
      </c>
      <c r="Q19" s="33">
        <v>32</v>
      </c>
      <c r="R19" s="33">
        <v>0</v>
      </c>
      <c r="S19" s="106">
        <f>SUM(T19:Y19)</f>
        <v>11</v>
      </c>
      <c r="T19" s="24">
        <v>0</v>
      </c>
      <c r="U19" s="33">
        <v>6</v>
      </c>
      <c r="V19" s="33">
        <v>3</v>
      </c>
      <c r="W19" s="24">
        <v>2</v>
      </c>
      <c r="X19" s="24">
        <v>0</v>
      </c>
      <c r="Y19" s="24">
        <v>0</v>
      </c>
      <c r="Z19" s="106">
        <f>SUM(AA19:AF19)</f>
        <v>4</v>
      </c>
      <c r="AA19" s="33">
        <v>0</v>
      </c>
      <c r="AB19" s="33">
        <v>4</v>
      </c>
      <c r="AC19" s="33">
        <v>0</v>
      </c>
      <c r="AD19" s="33">
        <v>0</v>
      </c>
      <c r="AE19" s="24">
        <v>0</v>
      </c>
      <c r="AF19" s="24">
        <v>0</v>
      </c>
      <c r="AG19" s="106">
        <f>SUM(AH19:AM19)</f>
        <v>0</v>
      </c>
      <c r="AH19" s="33">
        <v>0</v>
      </c>
      <c r="AI19" s="33">
        <v>0</v>
      </c>
      <c r="AJ19" s="33">
        <v>0</v>
      </c>
      <c r="AK19" s="33">
        <v>0</v>
      </c>
      <c r="AL19" s="33">
        <v>0</v>
      </c>
      <c r="AM19" s="33">
        <v>0</v>
      </c>
      <c r="AN19" s="120">
        <f>(M19+N19)/K19</f>
        <v>0.26666666666666666</v>
      </c>
      <c r="AO19" s="120">
        <f>N19/K19</f>
        <v>0</v>
      </c>
      <c r="AP19" s="27" t="s">
        <v>93</v>
      </c>
      <c r="AQ19" s="29" t="s">
        <v>85</v>
      </c>
      <c r="AR19" s="27" t="s">
        <v>158</v>
      </c>
      <c r="AS19" s="27" t="s">
        <v>146</v>
      </c>
      <c r="AT19" s="27" t="s">
        <v>100</v>
      </c>
      <c r="AU19" s="27" t="s">
        <v>135</v>
      </c>
      <c r="AV19" s="36">
        <v>2.0299999999999998</v>
      </c>
      <c r="AW19" s="36"/>
      <c r="AX19" s="37"/>
      <c r="AY19" s="37"/>
      <c r="AZ19" s="37"/>
      <c r="BA19" s="37"/>
      <c r="BB19" s="37"/>
      <c r="BC19" s="123">
        <f t="shared" si="1"/>
        <v>2.0299999999999998</v>
      </c>
      <c r="BD19" s="36"/>
      <c r="BE19" s="49"/>
      <c r="BF19" s="49"/>
      <c r="BG19" s="49"/>
      <c r="BH19" s="124">
        <f t="shared" si="2"/>
        <v>2.0299999999999998</v>
      </c>
      <c r="BI19" s="45">
        <f>BH19/K19</f>
        <v>0.13533333333333333</v>
      </c>
      <c r="BJ19" s="39" t="s">
        <v>102</v>
      </c>
      <c r="BK19" s="136">
        <v>30</v>
      </c>
      <c r="BL19" s="137">
        <v>35</v>
      </c>
      <c r="BM19" s="137">
        <v>30</v>
      </c>
      <c r="BN19" s="137">
        <v>70</v>
      </c>
      <c r="BO19" s="137">
        <v>0</v>
      </c>
      <c r="BP19" s="137">
        <v>10</v>
      </c>
      <c r="BQ19" s="138">
        <f t="shared" si="3"/>
        <v>65</v>
      </c>
      <c r="BR19" s="138">
        <f t="shared" si="4"/>
        <v>100</v>
      </c>
      <c r="BS19" s="138">
        <f t="shared" si="5"/>
        <v>10</v>
      </c>
      <c r="BT19" s="138">
        <f t="shared" si="6"/>
        <v>175</v>
      </c>
      <c r="BU19" s="27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</row>
    <row r="20" spans="1:114" ht="13.5" hidden="1" customHeight="1">
      <c r="A20" s="25" t="s">
        <v>159</v>
      </c>
      <c r="B20" s="29" t="s">
        <v>160</v>
      </c>
      <c r="C20" s="29" t="s">
        <v>161</v>
      </c>
      <c r="D20" s="29" t="s">
        <v>127</v>
      </c>
      <c r="E20" s="28" t="s">
        <v>78</v>
      </c>
      <c r="F20" s="25" t="s">
        <v>108</v>
      </c>
      <c r="G20" s="27" t="s">
        <v>80</v>
      </c>
      <c r="H20" s="27" t="s">
        <v>80</v>
      </c>
      <c r="I20" s="31" t="s">
        <v>109</v>
      </c>
      <c r="J20" s="47" t="s">
        <v>119</v>
      </c>
      <c r="K20" s="106">
        <v>0</v>
      </c>
      <c r="L20" s="33">
        <v>29</v>
      </c>
      <c r="M20" s="33">
        <v>0</v>
      </c>
      <c r="N20" s="33">
        <v>0</v>
      </c>
      <c r="O20" s="106">
        <f t="shared" si="0"/>
        <v>105</v>
      </c>
      <c r="P20" s="33">
        <v>105</v>
      </c>
      <c r="Q20" s="33">
        <v>0</v>
      </c>
      <c r="R20" s="33">
        <v>0</v>
      </c>
      <c r="S20" s="106">
        <v>0</v>
      </c>
      <c r="T20" s="33">
        <v>12</v>
      </c>
      <c r="U20" s="33">
        <v>4</v>
      </c>
      <c r="V20" s="33">
        <v>13</v>
      </c>
      <c r="W20" s="24">
        <v>0</v>
      </c>
      <c r="X20" s="24">
        <v>0</v>
      </c>
      <c r="Y20" s="24">
        <v>0</v>
      </c>
      <c r="Z20" s="106">
        <v>0</v>
      </c>
      <c r="AA20" s="33">
        <v>0</v>
      </c>
      <c r="AB20" s="33">
        <v>0</v>
      </c>
      <c r="AC20" s="33">
        <v>0</v>
      </c>
      <c r="AD20" s="33">
        <v>0</v>
      </c>
      <c r="AE20" s="24">
        <v>0</v>
      </c>
      <c r="AF20" s="24">
        <v>0</v>
      </c>
      <c r="AG20" s="106">
        <v>0</v>
      </c>
      <c r="AH20" s="33">
        <v>0</v>
      </c>
      <c r="AI20" s="33">
        <v>0</v>
      </c>
      <c r="AJ20" s="33">
        <v>0</v>
      </c>
      <c r="AK20" s="33">
        <v>0</v>
      </c>
      <c r="AL20" s="33">
        <v>0</v>
      </c>
      <c r="AM20" s="33">
        <v>0</v>
      </c>
      <c r="AN20" s="120">
        <f>(M20+N20)/BV20</f>
        <v>0</v>
      </c>
      <c r="AO20" s="120">
        <f>N20/BV20</f>
        <v>0</v>
      </c>
      <c r="AP20" s="27" t="s">
        <v>93</v>
      </c>
      <c r="AQ20" s="29" t="s">
        <v>85</v>
      </c>
      <c r="AR20" s="35" t="s">
        <v>109</v>
      </c>
      <c r="AS20" s="35" t="s">
        <v>119</v>
      </c>
      <c r="AT20" s="35" t="s">
        <v>120</v>
      </c>
      <c r="AU20" s="35" t="s">
        <v>135</v>
      </c>
      <c r="AV20" s="36">
        <v>0</v>
      </c>
      <c r="AW20" s="36"/>
      <c r="AX20" s="37"/>
      <c r="AY20" s="43"/>
      <c r="AZ20" s="36">
        <v>0.1</v>
      </c>
      <c r="BA20" s="36">
        <v>3.1190000000000002</v>
      </c>
      <c r="BB20" s="36"/>
      <c r="BC20" s="123">
        <f t="shared" si="1"/>
        <v>3.2190000000000003</v>
      </c>
      <c r="BD20" s="36" t="s">
        <v>111</v>
      </c>
      <c r="BE20" s="49"/>
      <c r="BF20" s="49"/>
      <c r="BG20" s="49"/>
      <c r="BH20" s="124">
        <f t="shared" si="2"/>
        <v>3.2190000000000003</v>
      </c>
      <c r="BI20" s="45">
        <f>BH20/BV20</f>
        <v>0.11100000000000002</v>
      </c>
      <c r="BJ20" s="39" t="s">
        <v>88</v>
      </c>
      <c r="BK20" s="136">
        <v>40</v>
      </c>
      <c r="BL20" s="137">
        <v>10</v>
      </c>
      <c r="BM20" s="137">
        <v>0</v>
      </c>
      <c r="BN20" s="137">
        <v>30</v>
      </c>
      <c r="BO20" s="137">
        <v>20</v>
      </c>
      <c r="BP20" s="137">
        <v>10</v>
      </c>
      <c r="BQ20" s="138">
        <f t="shared" si="3"/>
        <v>50</v>
      </c>
      <c r="BR20" s="138">
        <f t="shared" si="4"/>
        <v>30</v>
      </c>
      <c r="BS20" s="138">
        <f t="shared" si="5"/>
        <v>30</v>
      </c>
      <c r="BT20" s="138">
        <f t="shared" si="6"/>
        <v>110</v>
      </c>
      <c r="BU20" s="27" t="s">
        <v>162</v>
      </c>
      <c r="BV20" s="202">
        <v>29</v>
      </c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</row>
    <row r="21" spans="1:114" ht="13.5" hidden="1" customHeight="1">
      <c r="A21" s="25" t="s">
        <v>163</v>
      </c>
      <c r="B21" s="30" t="s">
        <v>164</v>
      </c>
      <c r="C21" s="30" t="s">
        <v>161</v>
      </c>
      <c r="D21" s="29" t="s">
        <v>127</v>
      </c>
      <c r="E21" s="28" t="s">
        <v>78</v>
      </c>
      <c r="F21" s="25" t="s">
        <v>108</v>
      </c>
      <c r="G21" s="30" t="s">
        <v>92</v>
      </c>
      <c r="H21" s="30" t="s">
        <v>92</v>
      </c>
      <c r="I21" s="31" t="s">
        <v>109</v>
      </c>
      <c r="J21" s="47" t="s">
        <v>121</v>
      </c>
      <c r="K21" s="107">
        <v>12</v>
      </c>
      <c r="L21" s="53">
        <v>7</v>
      </c>
      <c r="M21" s="53">
        <v>0</v>
      </c>
      <c r="N21" s="33">
        <v>5</v>
      </c>
      <c r="O21" s="106">
        <f t="shared" si="0"/>
        <v>51</v>
      </c>
      <c r="P21" s="33">
        <v>28</v>
      </c>
      <c r="Q21" s="33">
        <v>0</v>
      </c>
      <c r="R21" s="33">
        <v>23</v>
      </c>
      <c r="S21" s="106">
        <f>SUM(T21:Y21)</f>
        <v>7</v>
      </c>
      <c r="T21" s="33">
        <v>0</v>
      </c>
      <c r="U21" s="33">
        <v>7</v>
      </c>
      <c r="V21" s="33">
        <v>0</v>
      </c>
      <c r="W21" s="33">
        <v>0</v>
      </c>
      <c r="X21" s="33">
        <v>0</v>
      </c>
      <c r="Y21" s="33">
        <v>0</v>
      </c>
      <c r="Z21" s="106">
        <f>SUM(AA21:AF21)</f>
        <v>0</v>
      </c>
      <c r="AA21" s="33">
        <v>0</v>
      </c>
      <c r="AB21" s="33">
        <v>0</v>
      </c>
      <c r="AC21" s="33">
        <v>0</v>
      </c>
      <c r="AD21" s="33">
        <v>0</v>
      </c>
      <c r="AE21" s="33">
        <v>0</v>
      </c>
      <c r="AF21" s="33">
        <v>0</v>
      </c>
      <c r="AG21" s="106">
        <f>SUM(AH21:AM21)</f>
        <v>5</v>
      </c>
      <c r="AH21" s="33">
        <v>0</v>
      </c>
      <c r="AI21" s="33">
        <v>2</v>
      </c>
      <c r="AJ21" s="33">
        <v>3</v>
      </c>
      <c r="AK21" s="33">
        <v>0</v>
      </c>
      <c r="AL21" s="33">
        <v>0</v>
      </c>
      <c r="AM21" s="33">
        <v>0</v>
      </c>
      <c r="AN21" s="120">
        <f>(Z21+AG21)/K21</f>
        <v>0.41666666666666669</v>
      </c>
      <c r="AO21" s="120">
        <f>N21/K21</f>
        <v>0.41666666666666669</v>
      </c>
      <c r="AP21" s="27" t="s">
        <v>93</v>
      </c>
      <c r="AQ21" s="27" t="s">
        <v>85</v>
      </c>
      <c r="AR21" s="35" t="s">
        <v>109</v>
      </c>
      <c r="AS21" s="35" t="s">
        <v>121</v>
      </c>
      <c r="AT21" s="58" t="s">
        <v>94</v>
      </c>
      <c r="AU21" s="35" t="s">
        <v>135</v>
      </c>
      <c r="AV21" s="36">
        <v>0</v>
      </c>
      <c r="AX21" s="43"/>
      <c r="AY21" s="43"/>
      <c r="AZ21" s="43">
        <v>1.147421</v>
      </c>
      <c r="BA21" s="37"/>
      <c r="BB21" s="37"/>
      <c r="BC21" s="123">
        <f t="shared" si="1"/>
        <v>1.147421</v>
      </c>
      <c r="BD21" s="36"/>
      <c r="BE21" s="44"/>
      <c r="BF21" s="44"/>
      <c r="BG21" s="44"/>
      <c r="BH21" s="124">
        <f t="shared" si="2"/>
        <v>1.147421</v>
      </c>
      <c r="BI21" s="45">
        <f>BH21/K21</f>
        <v>9.5618416666666664E-2</v>
      </c>
      <c r="BJ21" s="39" t="s">
        <v>88</v>
      </c>
      <c r="BK21" s="136">
        <v>40</v>
      </c>
      <c r="BL21" s="137">
        <v>10</v>
      </c>
      <c r="BM21" s="137">
        <v>0</v>
      </c>
      <c r="BN21" s="137">
        <v>30</v>
      </c>
      <c r="BO21" s="137">
        <v>20</v>
      </c>
      <c r="BP21" s="137">
        <v>30</v>
      </c>
      <c r="BQ21" s="138">
        <f t="shared" si="3"/>
        <v>50</v>
      </c>
      <c r="BR21" s="138">
        <f t="shared" si="4"/>
        <v>30</v>
      </c>
      <c r="BS21" s="138">
        <f t="shared" si="5"/>
        <v>50</v>
      </c>
      <c r="BT21" s="138">
        <f t="shared" si="6"/>
        <v>130</v>
      </c>
      <c r="BU21" s="2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</row>
    <row r="22" spans="1:114" ht="13.5" hidden="1" customHeight="1">
      <c r="A22" s="25" t="s">
        <v>165</v>
      </c>
      <c r="B22" s="29" t="s">
        <v>166</v>
      </c>
      <c r="C22" s="29" t="s">
        <v>167</v>
      </c>
      <c r="D22" s="29" t="s">
        <v>77</v>
      </c>
      <c r="E22" s="28" t="s">
        <v>78</v>
      </c>
      <c r="F22" s="25" t="s">
        <v>79</v>
      </c>
      <c r="G22" s="27" t="s">
        <v>80</v>
      </c>
      <c r="H22" s="27" t="s">
        <v>80</v>
      </c>
      <c r="I22" s="56" t="s">
        <v>158</v>
      </c>
      <c r="J22" s="28" t="s">
        <v>135</v>
      </c>
      <c r="K22" s="107">
        <v>54</v>
      </c>
      <c r="L22" s="33">
        <v>43</v>
      </c>
      <c r="M22" s="33">
        <v>10</v>
      </c>
      <c r="N22" s="33">
        <v>1</v>
      </c>
      <c r="O22" s="106">
        <f t="shared" si="0"/>
        <v>216</v>
      </c>
      <c r="P22" s="33">
        <v>140</v>
      </c>
      <c r="Q22" s="33">
        <v>72</v>
      </c>
      <c r="R22" s="33">
        <v>4</v>
      </c>
      <c r="S22" s="106">
        <f>SUM(T22:Y22)</f>
        <v>43</v>
      </c>
      <c r="T22" s="33">
        <v>3</v>
      </c>
      <c r="U22" s="33">
        <v>15</v>
      </c>
      <c r="V22" s="33">
        <v>21</v>
      </c>
      <c r="W22" s="33">
        <v>4</v>
      </c>
      <c r="X22" s="33">
        <v>0</v>
      </c>
      <c r="Y22" s="33">
        <v>0</v>
      </c>
      <c r="Z22" s="106">
        <f>SUM(AA22:AF22)</f>
        <v>10</v>
      </c>
      <c r="AA22" s="33">
        <v>3</v>
      </c>
      <c r="AB22" s="33">
        <v>7</v>
      </c>
      <c r="AC22" s="33">
        <v>0</v>
      </c>
      <c r="AD22" s="33">
        <v>0</v>
      </c>
      <c r="AE22" s="33">
        <v>0</v>
      </c>
      <c r="AF22" s="33">
        <v>0</v>
      </c>
      <c r="AG22" s="106">
        <f>SUM(AH22:AM22)</f>
        <v>1</v>
      </c>
      <c r="AH22" s="33">
        <v>0</v>
      </c>
      <c r="AI22" s="33">
        <v>1</v>
      </c>
      <c r="AJ22" s="33">
        <v>0</v>
      </c>
      <c r="AK22" s="33">
        <v>0</v>
      </c>
      <c r="AL22" s="33">
        <v>0</v>
      </c>
      <c r="AM22" s="33">
        <v>0</v>
      </c>
      <c r="AN22" s="120">
        <f>(M22+N22)/K22</f>
        <v>0.20370370370370369</v>
      </c>
      <c r="AO22" s="120">
        <f>N22/K22</f>
        <v>1.8518518518518517E-2</v>
      </c>
      <c r="AP22" s="27" t="s">
        <v>93</v>
      </c>
      <c r="AQ22" s="27" t="s">
        <v>85</v>
      </c>
      <c r="AR22" s="27" t="s">
        <v>158</v>
      </c>
      <c r="AS22" s="27" t="s">
        <v>135</v>
      </c>
      <c r="AT22" s="27" t="s">
        <v>86</v>
      </c>
      <c r="AU22" s="27" t="s">
        <v>134</v>
      </c>
      <c r="AV22" s="36">
        <v>0</v>
      </c>
      <c r="AW22" s="36">
        <v>4.5339999999999998</v>
      </c>
      <c r="AX22" s="36">
        <v>2</v>
      </c>
      <c r="AY22" s="37"/>
      <c r="AZ22" s="37"/>
      <c r="BA22" s="37"/>
      <c r="BB22" s="37"/>
      <c r="BC22" s="123">
        <f t="shared" si="1"/>
        <v>6.5339999999999998</v>
      </c>
      <c r="BD22" s="36" t="s">
        <v>111</v>
      </c>
      <c r="BE22" s="49"/>
      <c r="BF22" s="49"/>
      <c r="BG22" s="49"/>
      <c r="BH22" s="124">
        <f t="shared" si="2"/>
        <v>6.5339999999999998</v>
      </c>
      <c r="BI22" s="45">
        <f>BH22/K22</f>
        <v>0.121</v>
      </c>
      <c r="BJ22" s="39" t="s">
        <v>102</v>
      </c>
      <c r="BK22" s="136">
        <v>40</v>
      </c>
      <c r="BL22" s="137">
        <v>20</v>
      </c>
      <c r="BM22" s="137">
        <v>40</v>
      </c>
      <c r="BN22" s="137">
        <v>70</v>
      </c>
      <c r="BO22" s="137">
        <v>0</v>
      </c>
      <c r="BP22" s="137">
        <v>10</v>
      </c>
      <c r="BQ22" s="138">
        <f t="shared" si="3"/>
        <v>60</v>
      </c>
      <c r="BR22" s="138">
        <f t="shared" si="4"/>
        <v>110</v>
      </c>
      <c r="BS22" s="138">
        <f t="shared" si="5"/>
        <v>10</v>
      </c>
      <c r="BT22" s="138">
        <f t="shared" si="6"/>
        <v>180</v>
      </c>
      <c r="BU22" s="2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</row>
    <row r="23" spans="1:114" ht="13.5" hidden="1" customHeight="1">
      <c r="A23" s="26" t="s">
        <v>168</v>
      </c>
      <c r="B23" s="29" t="s">
        <v>169</v>
      </c>
      <c r="C23" s="29" t="s">
        <v>170</v>
      </c>
      <c r="D23" s="29" t="s">
        <v>127</v>
      </c>
      <c r="E23" s="28" t="s">
        <v>78</v>
      </c>
      <c r="F23" s="24" t="s">
        <v>79</v>
      </c>
      <c r="G23" s="27" t="s">
        <v>80</v>
      </c>
      <c r="H23" s="27" t="s">
        <v>80</v>
      </c>
      <c r="I23" s="56" t="s">
        <v>82</v>
      </c>
      <c r="J23" s="28" t="s">
        <v>134</v>
      </c>
      <c r="K23" s="106">
        <v>28</v>
      </c>
      <c r="L23" s="33">
        <v>17</v>
      </c>
      <c r="M23" s="33">
        <v>9</v>
      </c>
      <c r="N23" s="24">
        <v>2</v>
      </c>
      <c r="O23" s="106">
        <f t="shared" si="0"/>
        <v>128</v>
      </c>
      <c r="P23" s="24">
        <v>77</v>
      </c>
      <c r="Q23" s="24">
        <v>43</v>
      </c>
      <c r="R23" s="24">
        <v>8</v>
      </c>
      <c r="S23" s="106">
        <f>SUM(T23:Y23)</f>
        <v>17</v>
      </c>
      <c r="T23" s="33">
        <v>0</v>
      </c>
      <c r="U23" s="24">
        <v>8</v>
      </c>
      <c r="V23" s="24">
        <v>9</v>
      </c>
      <c r="W23" s="33">
        <v>0</v>
      </c>
      <c r="X23" s="33">
        <v>0</v>
      </c>
      <c r="Y23" s="33">
        <v>0</v>
      </c>
      <c r="Z23" s="106">
        <f>SUM(AA23:AF23)</f>
        <v>9</v>
      </c>
      <c r="AA23" s="24">
        <v>0</v>
      </c>
      <c r="AB23" s="24">
        <v>4</v>
      </c>
      <c r="AC23" s="24">
        <v>4</v>
      </c>
      <c r="AD23" s="24">
        <v>0</v>
      </c>
      <c r="AE23" s="24">
        <v>1</v>
      </c>
      <c r="AF23" s="24">
        <v>0</v>
      </c>
      <c r="AG23" s="106">
        <f>SUM(AH23:AM23)</f>
        <v>2</v>
      </c>
      <c r="AH23" s="33">
        <v>0</v>
      </c>
      <c r="AI23" s="33">
        <v>2</v>
      </c>
      <c r="AJ23" s="33">
        <v>0</v>
      </c>
      <c r="AK23" s="33">
        <v>0</v>
      </c>
      <c r="AL23" s="33">
        <v>0</v>
      </c>
      <c r="AM23" s="33">
        <v>0</v>
      </c>
      <c r="AN23" s="120">
        <f>(M23+N23)/K23</f>
        <v>0.39285714285714285</v>
      </c>
      <c r="AO23" s="120">
        <f>N23/K23</f>
        <v>7.1428571428571425E-2</v>
      </c>
      <c r="AP23" s="27" t="s">
        <v>93</v>
      </c>
      <c r="AQ23" s="29" t="s">
        <v>85</v>
      </c>
      <c r="AR23" s="27" t="s">
        <v>82</v>
      </c>
      <c r="AS23" s="27" t="s">
        <v>134</v>
      </c>
      <c r="AT23" s="27" t="s">
        <v>109</v>
      </c>
      <c r="AU23" s="27" t="s">
        <v>87</v>
      </c>
      <c r="AV23" s="36">
        <v>0</v>
      </c>
      <c r="AW23" s="36"/>
      <c r="AX23" s="36">
        <v>0.8</v>
      </c>
      <c r="AY23" s="36">
        <v>2.3079999999999998</v>
      </c>
      <c r="AZ23" s="36"/>
      <c r="BA23" s="37"/>
      <c r="BB23" s="37"/>
      <c r="BC23" s="123">
        <f t="shared" si="1"/>
        <v>3.1079999999999997</v>
      </c>
      <c r="BD23" s="24"/>
      <c r="BE23" s="24"/>
      <c r="BF23" s="24"/>
      <c r="BG23" s="24"/>
      <c r="BH23" s="124">
        <f t="shared" si="2"/>
        <v>3.1079999999999997</v>
      </c>
      <c r="BI23" s="45">
        <f>BH23/K23</f>
        <v>0.11099999999999999</v>
      </c>
      <c r="BJ23" s="39" t="s">
        <v>122</v>
      </c>
      <c r="BK23" s="136">
        <v>40</v>
      </c>
      <c r="BL23" s="137">
        <v>10</v>
      </c>
      <c r="BM23" s="137">
        <v>10</v>
      </c>
      <c r="BN23" s="137">
        <v>10</v>
      </c>
      <c r="BO23" s="137">
        <v>0</v>
      </c>
      <c r="BP23" s="137">
        <v>10</v>
      </c>
      <c r="BQ23" s="138">
        <f t="shared" si="3"/>
        <v>50</v>
      </c>
      <c r="BR23" s="138">
        <f t="shared" si="4"/>
        <v>20</v>
      </c>
      <c r="BS23" s="138">
        <f t="shared" si="5"/>
        <v>10</v>
      </c>
      <c r="BT23" s="138">
        <f t="shared" si="6"/>
        <v>80</v>
      </c>
      <c r="BU23" s="2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</row>
    <row r="24" spans="1:114" ht="13.5" hidden="1" customHeight="1">
      <c r="A24" s="25" t="s">
        <v>171</v>
      </c>
      <c r="B24" s="29" t="s">
        <v>172</v>
      </c>
      <c r="C24" s="29" t="s">
        <v>170</v>
      </c>
      <c r="D24" s="29" t="s">
        <v>127</v>
      </c>
      <c r="E24" s="28" t="s">
        <v>78</v>
      </c>
      <c r="F24" s="25" t="s">
        <v>79</v>
      </c>
      <c r="G24" s="27" t="s">
        <v>91</v>
      </c>
      <c r="H24" s="27" t="s">
        <v>92</v>
      </c>
      <c r="I24" s="56" t="s">
        <v>100</v>
      </c>
      <c r="J24" s="28" t="s">
        <v>173</v>
      </c>
      <c r="K24" s="111">
        <v>10</v>
      </c>
      <c r="L24" s="33">
        <v>6</v>
      </c>
      <c r="M24" s="33">
        <v>3</v>
      </c>
      <c r="N24" s="33">
        <v>1</v>
      </c>
      <c r="O24" s="106">
        <f t="shared" si="0"/>
        <v>38</v>
      </c>
      <c r="P24" s="33">
        <v>22</v>
      </c>
      <c r="Q24" s="33">
        <v>12</v>
      </c>
      <c r="R24" s="33">
        <v>4</v>
      </c>
      <c r="S24" s="106">
        <f>SUM(T24:Y24)</f>
        <v>6</v>
      </c>
      <c r="T24" s="33">
        <v>0</v>
      </c>
      <c r="U24" s="33">
        <v>4</v>
      </c>
      <c r="V24" s="33">
        <v>2</v>
      </c>
      <c r="W24" s="33">
        <v>0</v>
      </c>
      <c r="X24" s="33">
        <v>0</v>
      </c>
      <c r="Y24" s="33">
        <v>0</v>
      </c>
      <c r="Z24" s="106">
        <f>SUM(AA24:AF24)</f>
        <v>3</v>
      </c>
      <c r="AA24" s="33">
        <v>0</v>
      </c>
      <c r="AB24" s="33">
        <v>3</v>
      </c>
      <c r="AC24" s="33">
        <v>0</v>
      </c>
      <c r="AD24" s="33">
        <v>0</v>
      </c>
      <c r="AE24" s="33">
        <v>0</v>
      </c>
      <c r="AF24" s="33">
        <v>0</v>
      </c>
      <c r="AG24" s="106">
        <f>SUM(AH24:AM24)</f>
        <v>1</v>
      </c>
      <c r="AH24" s="33">
        <v>0</v>
      </c>
      <c r="AI24" s="33">
        <v>1</v>
      </c>
      <c r="AJ24" s="33">
        <v>0</v>
      </c>
      <c r="AK24" s="33">
        <v>0</v>
      </c>
      <c r="AL24" s="33">
        <v>0</v>
      </c>
      <c r="AM24" s="33">
        <v>0</v>
      </c>
      <c r="AN24" s="120">
        <f>(Z24+AG24)/K24</f>
        <v>0.4</v>
      </c>
      <c r="AO24" s="120">
        <f>N24/K24</f>
        <v>0.1</v>
      </c>
      <c r="AP24" s="27" t="s">
        <v>93</v>
      </c>
      <c r="AQ24" s="27" t="s">
        <v>85</v>
      </c>
      <c r="AR24" s="27" t="s">
        <v>100</v>
      </c>
      <c r="AS24" s="27" t="s">
        <v>134</v>
      </c>
      <c r="AT24" s="27" t="s">
        <v>82</v>
      </c>
      <c r="AU24" s="27" t="s">
        <v>119</v>
      </c>
      <c r="AV24" s="36">
        <v>0</v>
      </c>
      <c r="AW24" s="142"/>
      <c r="AX24" s="142">
        <v>0.84311570000000002</v>
      </c>
      <c r="AY24" s="43"/>
      <c r="AZ24" s="37"/>
      <c r="BA24" s="37"/>
      <c r="BB24" s="37"/>
      <c r="BC24" s="123">
        <f t="shared" si="1"/>
        <v>0.84311570000000002</v>
      </c>
      <c r="BD24" s="36" t="s">
        <v>111</v>
      </c>
      <c r="BE24" s="44"/>
      <c r="BF24" s="44">
        <v>0.2</v>
      </c>
      <c r="BG24" s="44"/>
      <c r="BH24" s="124">
        <f t="shared" si="2"/>
        <v>1.0431157</v>
      </c>
      <c r="BI24" s="45">
        <f>BH24/K24</f>
        <v>0.10431156999999999</v>
      </c>
      <c r="BJ24" s="39" t="s">
        <v>122</v>
      </c>
      <c r="BK24" s="136">
        <v>40</v>
      </c>
      <c r="BL24" s="137">
        <v>10</v>
      </c>
      <c r="BM24" s="137">
        <v>0</v>
      </c>
      <c r="BN24" s="137">
        <v>10</v>
      </c>
      <c r="BO24" s="137">
        <v>0</v>
      </c>
      <c r="BP24" s="137">
        <v>20</v>
      </c>
      <c r="BQ24" s="138">
        <f t="shared" si="3"/>
        <v>50</v>
      </c>
      <c r="BR24" s="138">
        <f t="shared" si="4"/>
        <v>10</v>
      </c>
      <c r="BS24" s="138">
        <f t="shared" si="5"/>
        <v>20</v>
      </c>
      <c r="BT24" s="138">
        <f t="shared" si="6"/>
        <v>80</v>
      </c>
      <c r="BU24" s="27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</row>
    <row r="25" spans="1:114" ht="13.5" hidden="1" customHeight="1">
      <c r="A25" s="25" t="s">
        <v>174</v>
      </c>
      <c r="B25" s="30" t="s">
        <v>175</v>
      </c>
      <c r="C25" s="30" t="s">
        <v>176</v>
      </c>
      <c r="D25" s="30" t="s">
        <v>127</v>
      </c>
      <c r="E25" s="28" t="s">
        <v>78</v>
      </c>
      <c r="F25" s="25" t="s">
        <v>108</v>
      </c>
      <c r="G25" s="30" t="s">
        <v>92</v>
      </c>
      <c r="H25" s="30" t="s">
        <v>92</v>
      </c>
      <c r="I25" s="58" t="s">
        <v>94</v>
      </c>
      <c r="J25" s="58" t="s">
        <v>87</v>
      </c>
      <c r="K25" s="106">
        <v>0</v>
      </c>
      <c r="L25" s="33">
        <v>0</v>
      </c>
      <c r="M25" s="33">
        <v>0</v>
      </c>
      <c r="N25" s="33">
        <v>4</v>
      </c>
      <c r="O25" s="106">
        <f t="shared" si="0"/>
        <v>8</v>
      </c>
      <c r="P25" s="33">
        <v>0</v>
      </c>
      <c r="Q25" s="33">
        <v>0</v>
      </c>
      <c r="R25" s="33">
        <v>8</v>
      </c>
      <c r="S25" s="106">
        <v>0</v>
      </c>
      <c r="T25" s="33">
        <v>0</v>
      </c>
      <c r="U25" s="33">
        <v>0</v>
      </c>
      <c r="V25" s="33">
        <v>0</v>
      </c>
      <c r="W25" s="33">
        <v>0</v>
      </c>
      <c r="X25" s="33">
        <v>0</v>
      </c>
      <c r="Y25" s="33">
        <v>0</v>
      </c>
      <c r="Z25" s="106">
        <v>0</v>
      </c>
      <c r="AA25" s="33">
        <v>0</v>
      </c>
      <c r="AB25" s="33">
        <v>0</v>
      </c>
      <c r="AC25" s="33">
        <v>0</v>
      </c>
      <c r="AD25" s="33">
        <v>0</v>
      </c>
      <c r="AE25" s="33">
        <v>0</v>
      </c>
      <c r="AF25" s="33">
        <v>0</v>
      </c>
      <c r="AG25" s="106">
        <v>0</v>
      </c>
      <c r="AH25" s="33">
        <v>0</v>
      </c>
      <c r="AI25" s="33">
        <v>4</v>
      </c>
      <c r="AJ25" s="33">
        <v>0</v>
      </c>
      <c r="AK25" s="33">
        <v>0</v>
      </c>
      <c r="AL25" s="33">
        <v>0</v>
      </c>
      <c r="AM25" s="33">
        <v>0</v>
      </c>
      <c r="AN25" s="120">
        <f>(M25+N25)/BV25</f>
        <v>1</v>
      </c>
      <c r="AO25" s="120">
        <f>N25/BV25</f>
        <v>1</v>
      </c>
      <c r="AP25" s="27" t="s">
        <v>93</v>
      </c>
      <c r="AQ25" s="27" t="s">
        <v>85</v>
      </c>
      <c r="AR25" s="58" t="s">
        <v>94</v>
      </c>
      <c r="AS25" s="58" t="s">
        <v>87</v>
      </c>
      <c r="AT25" s="58" t="s">
        <v>94</v>
      </c>
      <c r="AU25" s="35" t="s">
        <v>119</v>
      </c>
      <c r="AV25" s="36">
        <v>0</v>
      </c>
      <c r="AW25" s="43"/>
      <c r="AX25" s="43"/>
      <c r="AY25" s="43"/>
      <c r="BA25" s="43">
        <v>0.417244</v>
      </c>
      <c r="BC25" s="123">
        <f t="shared" si="1"/>
        <v>0.417244</v>
      </c>
      <c r="BD25" s="36" t="s">
        <v>111</v>
      </c>
      <c r="BE25" s="44"/>
      <c r="BF25" s="44"/>
      <c r="BG25" s="44"/>
      <c r="BH25" s="124">
        <f t="shared" si="2"/>
        <v>0.417244</v>
      </c>
      <c r="BI25" s="45">
        <f>BH25/BV25</f>
        <v>0.104311</v>
      </c>
      <c r="BJ25" s="39" t="s">
        <v>88</v>
      </c>
      <c r="BK25" s="136">
        <v>40</v>
      </c>
      <c r="BL25" s="137">
        <v>10</v>
      </c>
      <c r="BM25" s="137">
        <v>50</v>
      </c>
      <c r="BN25" s="137">
        <v>10</v>
      </c>
      <c r="BO25" s="137">
        <v>20</v>
      </c>
      <c r="BP25" s="137">
        <v>30</v>
      </c>
      <c r="BQ25" s="138">
        <f t="shared" si="3"/>
        <v>50</v>
      </c>
      <c r="BR25" s="138">
        <f t="shared" si="4"/>
        <v>60</v>
      </c>
      <c r="BS25" s="138">
        <f t="shared" si="5"/>
        <v>50</v>
      </c>
      <c r="BT25" s="138">
        <f t="shared" si="6"/>
        <v>160</v>
      </c>
      <c r="BU25" s="27" t="s">
        <v>177</v>
      </c>
      <c r="BV25" s="202">
        <v>4</v>
      </c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</row>
    <row r="26" spans="1:114" ht="13.5" hidden="1" customHeight="1">
      <c r="A26" s="24" t="s">
        <v>178</v>
      </c>
      <c r="B26" s="29" t="s">
        <v>179</v>
      </c>
      <c r="C26" s="29" t="s">
        <v>180</v>
      </c>
      <c r="D26" s="29" t="s">
        <v>117</v>
      </c>
      <c r="E26" s="28" t="s">
        <v>118</v>
      </c>
      <c r="F26" s="24" t="s">
        <v>79</v>
      </c>
      <c r="G26" s="27" t="s">
        <v>80</v>
      </c>
      <c r="H26" s="27" t="s">
        <v>80</v>
      </c>
      <c r="I26" s="56" t="s">
        <v>109</v>
      </c>
      <c r="J26" s="28" t="s">
        <v>87</v>
      </c>
      <c r="K26" s="106">
        <v>0</v>
      </c>
      <c r="L26" s="33">
        <v>17</v>
      </c>
      <c r="M26" s="33">
        <v>8</v>
      </c>
      <c r="N26" s="24">
        <v>0</v>
      </c>
      <c r="O26" s="106">
        <f t="shared" si="0"/>
        <v>106</v>
      </c>
      <c r="P26" s="24">
        <v>72</v>
      </c>
      <c r="Q26" s="24">
        <v>34</v>
      </c>
      <c r="R26" s="24">
        <v>0</v>
      </c>
      <c r="S26" s="106">
        <v>0</v>
      </c>
      <c r="T26" s="33">
        <v>0</v>
      </c>
      <c r="U26" s="24">
        <v>13</v>
      </c>
      <c r="V26" s="24">
        <v>4</v>
      </c>
      <c r="W26" s="33">
        <v>0</v>
      </c>
      <c r="X26" s="33">
        <v>0</v>
      </c>
      <c r="Y26" s="33">
        <v>0</v>
      </c>
      <c r="Z26" s="106">
        <v>0</v>
      </c>
      <c r="AA26" s="24">
        <v>0</v>
      </c>
      <c r="AB26" s="24">
        <v>7</v>
      </c>
      <c r="AC26" s="24">
        <v>0</v>
      </c>
      <c r="AD26" s="24">
        <v>1</v>
      </c>
      <c r="AE26" s="24">
        <v>0</v>
      </c>
      <c r="AF26" s="24">
        <v>0</v>
      </c>
      <c r="AG26" s="106">
        <f t="shared" ref="AG26:AG39" si="7">SUM(AH26:AM26)</f>
        <v>0</v>
      </c>
      <c r="AH26" s="33">
        <v>0</v>
      </c>
      <c r="AI26" s="33">
        <v>0</v>
      </c>
      <c r="AJ26" s="33">
        <v>0</v>
      </c>
      <c r="AK26" s="33">
        <v>0</v>
      </c>
      <c r="AL26" s="33">
        <v>0</v>
      </c>
      <c r="AM26" s="33">
        <v>0</v>
      </c>
      <c r="AN26" s="120">
        <f>(M26+N26)/BV26</f>
        <v>0.32</v>
      </c>
      <c r="AO26" s="120">
        <f>N26/BV26</f>
        <v>0</v>
      </c>
      <c r="AP26" s="27" t="s">
        <v>93</v>
      </c>
      <c r="AQ26" s="29" t="s">
        <v>85</v>
      </c>
      <c r="AR26" s="27" t="s">
        <v>109</v>
      </c>
      <c r="AS26" s="27" t="s">
        <v>87</v>
      </c>
      <c r="AT26" s="27" t="s">
        <v>120</v>
      </c>
      <c r="AU26" s="27" t="s">
        <v>119</v>
      </c>
      <c r="AV26" s="36">
        <v>0</v>
      </c>
      <c r="AW26" s="36"/>
      <c r="AX26" s="37"/>
      <c r="AY26" s="36"/>
      <c r="AZ26" s="36">
        <v>2.448</v>
      </c>
      <c r="BA26" s="37"/>
      <c r="BB26" s="37"/>
      <c r="BC26" s="123">
        <f t="shared" si="1"/>
        <v>2.448</v>
      </c>
      <c r="BD26" s="24"/>
      <c r="BE26" s="24"/>
      <c r="BF26" s="24"/>
      <c r="BG26" s="24"/>
      <c r="BH26" s="124">
        <f t="shared" si="2"/>
        <v>2.448</v>
      </c>
      <c r="BI26" s="45">
        <f>BH26/BV26</f>
        <v>9.7919999999999993E-2</v>
      </c>
      <c r="BJ26" s="39" t="s">
        <v>88</v>
      </c>
      <c r="BK26" s="143">
        <v>20</v>
      </c>
      <c r="BL26" s="144">
        <v>30</v>
      </c>
      <c r="BM26" s="144">
        <v>10</v>
      </c>
      <c r="BN26" s="144">
        <v>30</v>
      </c>
      <c r="BO26" s="144">
        <v>20</v>
      </c>
      <c r="BP26" s="144">
        <v>10</v>
      </c>
      <c r="BQ26" s="138">
        <f t="shared" si="3"/>
        <v>50</v>
      </c>
      <c r="BR26" s="138">
        <f t="shared" si="4"/>
        <v>40</v>
      </c>
      <c r="BS26" s="138">
        <f t="shared" si="5"/>
        <v>30</v>
      </c>
      <c r="BT26" s="138">
        <f t="shared" si="6"/>
        <v>120</v>
      </c>
      <c r="BU26" s="28" t="s">
        <v>181</v>
      </c>
      <c r="BV26" s="202">
        <v>25</v>
      </c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</row>
    <row r="27" spans="1:114" ht="13.5" hidden="1" customHeight="1">
      <c r="A27" s="25" t="s">
        <v>182</v>
      </c>
      <c r="B27" s="29" t="s">
        <v>183</v>
      </c>
      <c r="C27" s="29" t="s">
        <v>180</v>
      </c>
      <c r="D27" s="29" t="s">
        <v>117</v>
      </c>
      <c r="E27" s="28" t="s">
        <v>118</v>
      </c>
      <c r="F27" s="25" t="s">
        <v>79</v>
      </c>
      <c r="G27" s="27" t="s">
        <v>80</v>
      </c>
      <c r="H27" s="27" t="s">
        <v>81</v>
      </c>
      <c r="I27" s="56" t="s">
        <v>109</v>
      </c>
      <c r="J27" s="28" t="s">
        <v>87</v>
      </c>
      <c r="K27" s="107">
        <v>0</v>
      </c>
      <c r="L27" s="33">
        <v>6</v>
      </c>
      <c r="M27" s="33">
        <v>0</v>
      </c>
      <c r="N27" s="33">
        <v>0</v>
      </c>
      <c r="O27" s="106">
        <f t="shared" si="0"/>
        <v>24</v>
      </c>
      <c r="P27" s="33">
        <v>24</v>
      </c>
      <c r="Q27" s="33">
        <v>0</v>
      </c>
      <c r="R27" s="33">
        <v>0</v>
      </c>
      <c r="S27" s="106">
        <v>0</v>
      </c>
      <c r="T27" s="33">
        <v>0</v>
      </c>
      <c r="U27" s="33">
        <v>6</v>
      </c>
      <c r="V27" s="33">
        <v>0</v>
      </c>
      <c r="W27" s="33">
        <v>0</v>
      </c>
      <c r="X27" s="33">
        <v>0</v>
      </c>
      <c r="Y27" s="33">
        <v>0</v>
      </c>
      <c r="Z27" s="106">
        <v>0</v>
      </c>
      <c r="AA27" s="33">
        <v>0</v>
      </c>
      <c r="AB27" s="33">
        <v>0</v>
      </c>
      <c r="AC27" s="33">
        <v>0</v>
      </c>
      <c r="AD27" s="33">
        <v>0</v>
      </c>
      <c r="AE27" s="33">
        <v>0</v>
      </c>
      <c r="AF27" s="33">
        <v>0</v>
      </c>
      <c r="AG27" s="106">
        <f t="shared" si="7"/>
        <v>0</v>
      </c>
      <c r="AH27" s="33">
        <v>0</v>
      </c>
      <c r="AI27" s="33">
        <v>0</v>
      </c>
      <c r="AJ27" s="33">
        <v>0</v>
      </c>
      <c r="AK27" s="33">
        <v>0</v>
      </c>
      <c r="AL27" s="33">
        <v>0</v>
      </c>
      <c r="AM27" s="33">
        <v>0</v>
      </c>
      <c r="AN27" s="120">
        <f>(M27+N27)/BV27</f>
        <v>0</v>
      </c>
      <c r="AO27" s="120">
        <f>N27/BV27</f>
        <v>0</v>
      </c>
      <c r="AP27" s="27" t="s">
        <v>84</v>
      </c>
      <c r="AQ27" s="29" t="s">
        <v>85</v>
      </c>
      <c r="AR27" s="27" t="s">
        <v>109</v>
      </c>
      <c r="AS27" s="27" t="s">
        <v>87</v>
      </c>
      <c r="AT27" s="27" t="s">
        <v>120</v>
      </c>
      <c r="AU27" s="27" t="s">
        <v>119</v>
      </c>
      <c r="AV27" s="36">
        <v>0</v>
      </c>
      <c r="AW27" s="37"/>
      <c r="AX27" s="37"/>
      <c r="AY27" s="36"/>
      <c r="AZ27" s="36">
        <v>0.48599999999999999</v>
      </c>
      <c r="BA27" s="37"/>
      <c r="BB27" s="37"/>
      <c r="BC27" s="123">
        <f t="shared" si="1"/>
        <v>0.48599999999999999</v>
      </c>
      <c r="BD27" s="36"/>
      <c r="BE27" s="49"/>
      <c r="BF27" s="49"/>
      <c r="BG27" s="49"/>
      <c r="BH27" s="124">
        <f t="shared" si="2"/>
        <v>0.48599999999999999</v>
      </c>
      <c r="BI27" s="45">
        <f>BH27/BV27</f>
        <v>8.1000000000000003E-2</v>
      </c>
      <c r="BJ27" s="39" t="s">
        <v>88</v>
      </c>
      <c r="BK27" s="136">
        <v>20</v>
      </c>
      <c r="BL27" s="137">
        <v>30</v>
      </c>
      <c r="BM27" s="137">
        <v>10</v>
      </c>
      <c r="BN27" s="137">
        <v>30</v>
      </c>
      <c r="BO27" s="137">
        <v>20</v>
      </c>
      <c r="BP27" s="137">
        <v>10</v>
      </c>
      <c r="BQ27" s="138">
        <f t="shared" si="3"/>
        <v>50</v>
      </c>
      <c r="BR27" s="138">
        <f t="shared" si="4"/>
        <v>40</v>
      </c>
      <c r="BS27" s="138">
        <f t="shared" si="5"/>
        <v>30</v>
      </c>
      <c r="BT27" s="138">
        <f t="shared" si="6"/>
        <v>120</v>
      </c>
      <c r="BU27" s="27" t="s">
        <v>184</v>
      </c>
      <c r="BV27" s="202">
        <v>6</v>
      </c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</row>
    <row r="28" spans="1:114" ht="13.5" hidden="1" customHeight="1">
      <c r="A28" s="25" t="s">
        <v>185</v>
      </c>
      <c r="B28" s="29" t="s">
        <v>186</v>
      </c>
      <c r="C28" s="29" t="s">
        <v>180</v>
      </c>
      <c r="D28" s="29" t="s">
        <v>117</v>
      </c>
      <c r="E28" s="28" t="s">
        <v>118</v>
      </c>
      <c r="F28" s="25" t="s">
        <v>79</v>
      </c>
      <c r="G28" s="27" t="s">
        <v>80</v>
      </c>
      <c r="H28" s="27" t="s">
        <v>80</v>
      </c>
      <c r="I28" s="31" t="s">
        <v>86</v>
      </c>
      <c r="J28" s="47" t="s">
        <v>87</v>
      </c>
      <c r="K28" s="106">
        <v>13</v>
      </c>
      <c r="L28" s="33">
        <v>6</v>
      </c>
      <c r="M28" s="33">
        <v>7</v>
      </c>
      <c r="N28" s="33">
        <v>0</v>
      </c>
      <c r="O28" s="106">
        <f t="shared" si="0"/>
        <v>60</v>
      </c>
      <c r="P28" s="33">
        <v>24</v>
      </c>
      <c r="Q28" s="33">
        <v>36</v>
      </c>
      <c r="R28" s="33">
        <v>0</v>
      </c>
      <c r="S28" s="106">
        <f>SUM(T28:Y28)</f>
        <v>6</v>
      </c>
      <c r="T28" s="33">
        <v>0</v>
      </c>
      <c r="U28" s="33">
        <v>2</v>
      </c>
      <c r="V28" s="33">
        <v>4</v>
      </c>
      <c r="W28" s="33">
        <v>0</v>
      </c>
      <c r="X28" s="33">
        <v>0</v>
      </c>
      <c r="Y28" s="33">
        <v>0</v>
      </c>
      <c r="Z28" s="106">
        <f>SUM(AA28:AF28)</f>
        <v>7</v>
      </c>
      <c r="AA28" s="33">
        <v>0</v>
      </c>
      <c r="AB28" s="33">
        <v>3</v>
      </c>
      <c r="AC28" s="33">
        <v>0</v>
      </c>
      <c r="AD28" s="33">
        <v>4</v>
      </c>
      <c r="AE28" s="33">
        <v>0</v>
      </c>
      <c r="AF28" s="33">
        <v>0</v>
      </c>
      <c r="AG28" s="106">
        <f t="shared" si="7"/>
        <v>0</v>
      </c>
      <c r="AH28" s="33">
        <v>0</v>
      </c>
      <c r="AI28" s="33">
        <v>0</v>
      </c>
      <c r="AJ28" s="33">
        <v>0</v>
      </c>
      <c r="AK28" s="33">
        <v>0</v>
      </c>
      <c r="AL28" s="33">
        <v>0</v>
      </c>
      <c r="AM28" s="33">
        <v>0</v>
      </c>
      <c r="AN28" s="120">
        <f>(M28+N28)/K28</f>
        <v>0.53846153846153844</v>
      </c>
      <c r="AO28" s="120">
        <f>N28/K28</f>
        <v>0</v>
      </c>
      <c r="AP28" s="27" t="s">
        <v>93</v>
      </c>
      <c r="AQ28" s="29" t="s">
        <v>85</v>
      </c>
      <c r="AR28" s="31" t="s">
        <v>86</v>
      </c>
      <c r="AS28" s="35" t="s">
        <v>87</v>
      </c>
      <c r="AT28" s="35" t="s">
        <v>109</v>
      </c>
      <c r="AU28" s="27" t="s">
        <v>119</v>
      </c>
      <c r="AV28" s="36">
        <v>0</v>
      </c>
      <c r="AW28" s="126"/>
      <c r="AX28" s="43"/>
      <c r="AY28" s="43">
        <v>1.274</v>
      </c>
      <c r="AZ28" s="43"/>
      <c r="BA28" s="37"/>
      <c r="BB28" s="37"/>
      <c r="BC28" s="123">
        <f t="shared" si="1"/>
        <v>1.274</v>
      </c>
      <c r="BD28" s="36" t="s">
        <v>111</v>
      </c>
      <c r="BE28" s="49"/>
      <c r="BF28" s="49"/>
      <c r="BG28" s="49"/>
      <c r="BH28" s="124">
        <f t="shared" si="2"/>
        <v>1.274</v>
      </c>
      <c r="BI28" s="45">
        <f>BH28/K28</f>
        <v>9.8000000000000004E-2</v>
      </c>
      <c r="BJ28" s="39" t="s">
        <v>88</v>
      </c>
      <c r="BK28" s="136">
        <v>20</v>
      </c>
      <c r="BL28" s="137">
        <v>30</v>
      </c>
      <c r="BM28" s="137">
        <v>10</v>
      </c>
      <c r="BN28" s="137">
        <v>30</v>
      </c>
      <c r="BO28" s="137">
        <v>0</v>
      </c>
      <c r="BP28" s="137">
        <v>10</v>
      </c>
      <c r="BQ28" s="138">
        <f t="shared" si="3"/>
        <v>50</v>
      </c>
      <c r="BR28" s="138">
        <f t="shared" si="4"/>
        <v>40</v>
      </c>
      <c r="BS28" s="138">
        <f t="shared" si="5"/>
        <v>10</v>
      </c>
      <c r="BT28" s="138">
        <f t="shared" si="6"/>
        <v>100</v>
      </c>
      <c r="BU28" s="27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</row>
    <row r="29" spans="1:114" ht="13.5" hidden="1" customHeight="1">
      <c r="A29" s="25" t="s">
        <v>187</v>
      </c>
      <c r="B29" s="29" t="s">
        <v>188</v>
      </c>
      <c r="C29" s="29" t="s">
        <v>180</v>
      </c>
      <c r="D29" s="29" t="s">
        <v>117</v>
      </c>
      <c r="E29" s="28" t="s">
        <v>118</v>
      </c>
      <c r="F29" s="26" t="s">
        <v>79</v>
      </c>
      <c r="G29" s="27" t="s">
        <v>80</v>
      </c>
      <c r="H29" s="27" t="s">
        <v>81</v>
      </c>
      <c r="I29" s="31" t="s">
        <v>109</v>
      </c>
      <c r="J29" s="28" t="s">
        <v>140</v>
      </c>
      <c r="K29" s="107">
        <v>0</v>
      </c>
      <c r="L29" s="33">
        <v>12</v>
      </c>
      <c r="M29" s="33">
        <v>0</v>
      </c>
      <c r="N29" s="33">
        <v>0</v>
      </c>
      <c r="O29" s="106">
        <f t="shared" si="0"/>
        <v>54</v>
      </c>
      <c r="P29" s="33">
        <v>54</v>
      </c>
      <c r="Q29" s="33">
        <v>0</v>
      </c>
      <c r="R29" s="33">
        <v>0</v>
      </c>
      <c r="S29" s="106">
        <v>0</v>
      </c>
      <c r="T29" s="33">
        <v>0</v>
      </c>
      <c r="U29" s="33">
        <v>8</v>
      </c>
      <c r="V29" s="33">
        <v>4</v>
      </c>
      <c r="W29" s="33">
        <v>0</v>
      </c>
      <c r="X29" s="33">
        <v>0</v>
      </c>
      <c r="Y29" s="33">
        <v>0</v>
      </c>
      <c r="Z29" s="106">
        <v>0</v>
      </c>
      <c r="AA29" s="33">
        <v>0</v>
      </c>
      <c r="AB29" s="33">
        <v>0</v>
      </c>
      <c r="AC29" s="33">
        <v>0</v>
      </c>
      <c r="AD29" s="33">
        <v>0</v>
      </c>
      <c r="AE29" s="33">
        <v>0</v>
      </c>
      <c r="AF29" s="33">
        <v>0</v>
      </c>
      <c r="AG29" s="106">
        <f t="shared" si="7"/>
        <v>0</v>
      </c>
      <c r="AH29" s="33">
        <v>0</v>
      </c>
      <c r="AI29" s="33">
        <v>0</v>
      </c>
      <c r="AJ29" s="33">
        <v>0</v>
      </c>
      <c r="AK29" s="33">
        <v>0</v>
      </c>
      <c r="AL29" s="33">
        <v>0</v>
      </c>
      <c r="AM29" s="33">
        <v>0</v>
      </c>
      <c r="AN29" s="120">
        <f>(M29+N29)/BV29</f>
        <v>0</v>
      </c>
      <c r="AO29" s="120">
        <f>N29/BV29</f>
        <v>0</v>
      </c>
      <c r="AP29" s="27" t="s">
        <v>84</v>
      </c>
      <c r="AQ29" s="29" t="s">
        <v>85</v>
      </c>
      <c r="AR29" s="35" t="s">
        <v>109</v>
      </c>
      <c r="AS29" s="27" t="s">
        <v>140</v>
      </c>
      <c r="AT29" s="35" t="s">
        <v>120</v>
      </c>
      <c r="AU29" s="27" t="s">
        <v>99</v>
      </c>
      <c r="AV29" s="36">
        <v>0</v>
      </c>
      <c r="AW29" s="37"/>
      <c r="AX29" s="43"/>
      <c r="AY29" s="37"/>
      <c r="AZ29" s="43">
        <v>0.97199999999999998</v>
      </c>
      <c r="BA29" s="37"/>
      <c r="BB29" s="37"/>
      <c r="BC29" s="123">
        <f t="shared" si="1"/>
        <v>0.97199999999999998</v>
      </c>
      <c r="BD29" s="36"/>
      <c r="BE29" s="49"/>
      <c r="BF29" s="49"/>
      <c r="BG29" s="49"/>
      <c r="BH29" s="124">
        <f t="shared" si="2"/>
        <v>0.97199999999999998</v>
      </c>
      <c r="BI29" s="45">
        <f>BH29/BV29</f>
        <v>8.1000000000000003E-2</v>
      </c>
      <c r="BJ29" s="39" t="s">
        <v>88</v>
      </c>
      <c r="BK29" s="136">
        <v>20</v>
      </c>
      <c r="BL29" s="137">
        <v>30</v>
      </c>
      <c r="BM29" s="137">
        <v>10</v>
      </c>
      <c r="BN29" s="137">
        <v>30</v>
      </c>
      <c r="BO29" s="137">
        <v>0</v>
      </c>
      <c r="BP29" s="137">
        <v>10</v>
      </c>
      <c r="BQ29" s="138">
        <f t="shared" si="3"/>
        <v>50</v>
      </c>
      <c r="BR29" s="138">
        <f t="shared" si="4"/>
        <v>40</v>
      </c>
      <c r="BS29" s="138">
        <f t="shared" si="5"/>
        <v>10</v>
      </c>
      <c r="BT29" s="138">
        <f t="shared" si="6"/>
        <v>100</v>
      </c>
      <c r="BU29" s="27" t="s">
        <v>189</v>
      </c>
      <c r="BV29" s="202">
        <v>12</v>
      </c>
      <c r="BW29" s="8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</row>
    <row r="30" spans="1:114" ht="13.5" hidden="1" customHeight="1">
      <c r="A30" s="25" t="s">
        <v>190</v>
      </c>
      <c r="B30" s="29" t="s">
        <v>191</v>
      </c>
      <c r="C30" s="29" t="s">
        <v>180</v>
      </c>
      <c r="D30" s="29" t="s">
        <v>117</v>
      </c>
      <c r="E30" s="28" t="s">
        <v>118</v>
      </c>
      <c r="F30" s="26" t="s">
        <v>79</v>
      </c>
      <c r="G30" s="27" t="s">
        <v>80</v>
      </c>
      <c r="H30" s="27" t="s">
        <v>80</v>
      </c>
      <c r="I30" s="31" t="s">
        <v>109</v>
      </c>
      <c r="J30" s="28" t="s">
        <v>140</v>
      </c>
      <c r="K30" s="107">
        <v>0</v>
      </c>
      <c r="L30" s="33">
        <v>25</v>
      </c>
      <c r="M30" s="33">
        <v>13</v>
      </c>
      <c r="N30" s="33">
        <v>0</v>
      </c>
      <c r="O30" s="106">
        <f t="shared" si="0"/>
        <v>165</v>
      </c>
      <c r="P30" s="33">
        <v>106</v>
      </c>
      <c r="Q30" s="33">
        <v>59</v>
      </c>
      <c r="R30" s="33">
        <v>0</v>
      </c>
      <c r="S30" s="106">
        <v>0</v>
      </c>
      <c r="T30" s="33">
        <v>0</v>
      </c>
      <c r="U30" s="33">
        <v>19</v>
      </c>
      <c r="V30" s="33">
        <v>6</v>
      </c>
      <c r="W30" s="33">
        <v>0</v>
      </c>
      <c r="X30" s="33">
        <v>0</v>
      </c>
      <c r="Y30" s="33">
        <v>0</v>
      </c>
      <c r="Z30" s="106">
        <v>0</v>
      </c>
      <c r="AA30" s="33">
        <v>0</v>
      </c>
      <c r="AB30" s="33">
        <v>8</v>
      </c>
      <c r="AC30" s="33">
        <v>3</v>
      </c>
      <c r="AD30" s="33">
        <v>2</v>
      </c>
      <c r="AE30" s="33">
        <v>0</v>
      </c>
      <c r="AF30" s="33">
        <v>0</v>
      </c>
      <c r="AG30" s="106">
        <f t="shared" si="7"/>
        <v>0</v>
      </c>
      <c r="AH30" s="33">
        <v>0</v>
      </c>
      <c r="AI30" s="33">
        <v>0</v>
      </c>
      <c r="AJ30" s="33">
        <v>0</v>
      </c>
      <c r="AK30" s="33">
        <v>0</v>
      </c>
      <c r="AL30" s="33">
        <v>0</v>
      </c>
      <c r="AM30" s="33">
        <v>0</v>
      </c>
      <c r="AN30" s="120">
        <f>(M30+N30)/BV30</f>
        <v>0.34210526315789475</v>
      </c>
      <c r="AO30" s="120">
        <f>N30/BV30</f>
        <v>0</v>
      </c>
      <c r="AP30" s="27" t="s">
        <v>93</v>
      </c>
      <c r="AQ30" s="29" t="s">
        <v>85</v>
      </c>
      <c r="AR30" s="35" t="s">
        <v>109</v>
      </c>
      <c r="AS30" s="27" t="s">
        <v>140</v>
      </c>
      <c r="AT30" s="35" t="s">
        <v>120</v>
      </c>
      <c r="AU30" s="27" t="s">
        <v>99</v>
      </c>
      <c r="AV30" s="36">
        <v>0</v>
      </c>
      <c r="AW30" s="43"/>
      <c r="AX30" s="43"/>
      <c r="AY30" s="36"/>
      <c r="AZ30" s="43">
        <v>0.6</v>
      </c>
      <c r="BA30" s="36">
        <v>3.1230000000000002</v>
      </c>
      <c r="BB30" s="36"/>
      <c r="BC30" s="123">
        <f t="shared" si="1"/>
        <v>3.7230000000000003</v>
      </c>
      <c r="BD30" s="36"/>
      <c r="BE30" s="49"/>
      <c r="BF30" s="49"/>
      <c r="BG30" s="49"/>
      <c r="BH30" s="124">
        <f t="shared" si="2"/>
        <v>3.7230000000000003</v>
      </c>
      <c r="BI30" s="45">
        <f>BH30/BV30</f>
        <v>9.7973684210526324E-2</v>
      </c>
      <c r="BJ30" s="39" t="s">
        <v>88</v>
      </c>
      <c r="BK30" s="136">
        <v>20</v>
      </c>
      <c r="BL30" s="137">
        <v>30</v>
      </c>
      <c r="BM30" s="137">
        <v>10</v>
      </c>
      <c r="BN30" s="137">
        <v>30</v>
      </c>
      <c r="BO30" s="137">
        <v>0</v>
      </c>
      <c r="BP30" s="137">
        <v>10</v>
      </c>
      <c r="BQ30" s="138">
        <f t="shared" si="3"/>
        <v>50</v>
      </c>
      <c r="BR30" s="138">
        <f t="shared" si="4"/>
        <v>40</v>
      </c>
      <c r="BS30" s="138">
        <f t="shared" si="5"/>
        <v>10</v>
      </c>
      <c r="BT30" s="138">
        <f t="shared" si="6"/>
        <v>100</v>
      </c>
      <c r="BU30" s="27" t="s">
        <v>192</v>
      </c>
      <c r="BV30" s="202">
        <v>38</v>
      </c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</row>
    <row r="31" spans="1:114" ht="13.5" hidden="1" customHeight="1">
      <c r="A31" s="26" t="s">
        <v>193</v>
      </c>
      <c r="B31" s="29" t="s">
        <v>194</v>
      </c>
      <c r="C31" s="29" t="s">
        <v>180</v>
      </c>
      <c r="D31" s="29" t="s">
        <v>117</v>
      </c>
      <c r="E31" s="28" t="s">
        <v>118</v>
      </c>
      <c r="F31" s="26" t="s">
        <v>108</v>
      </c>
      <c r="G31" s="27" t="s">
        <v>80</v>
      </c>
      <c r="H31" s="27" t="s">
        <v>80</v>
      </c>
      <c r="I31" s="31" t="s">
        <v>158</v>
      </c>
      <c r="J31" s="28" t="s">
        <v>121</v>
      </c>
      <c r="K31" s="106">
        <v>13</v>
      </c>
      <c r="L31" s="48">
        <v>13</v>
      </c>
      <c r="M31" s="48">
        <v>0</v>
      </c>
      <c r="N31" s="33">
        <v>0</v>
      </c>
      <c r="O31" s="106">
        <f t="shared" si="0"/>
        <v>48</v>
      </c>
      <c r="P31" s="33">
        <v>48</v>
      </c>
      <c r="Q31" s="33">
        <v>0</v>
      </c>
      <c r="R31" s="33">
        <v>0</v>
      </c>
      <c r="S31" s="106">
        <f t="shared" ref="S31:S38" si="8">SUM(T31:Y31)</f>
        <v>13</v>
      </c>
      <c r="T31" s="33">
        <v>2</v>
      </c>
      <c r="U31" s="33">
        <v>11</v>
      </c>
      <c r="V31" s="33">
        <v>0</v>
      </c>
      <c r="W31" s="33">
        <v>0</v>
      </c>
      <c r="X31" s="33">
        <v>0</v>
      </c>
      <c r="Y31" s="33">
        <v>0</v>
      </c>
      <c r="Z31" s="106">
        <f>SUM(AA31:AF31)</f>
        <v>0</v>
      </c>
      <c r="AA31" s="33">
        <v>0</v>
      </c>
      <c r="AB31" s="33">
        <v>0</v>
      </c>
      <c r="AC31" s="33">
        <v>0</v>
      </c>
      <c r="AD31" s="33">
        <v>0</v>
      </c>
      <c r="AE31" s="33">
        <v>0</v>
      </c>
      <c r="AF31" s="33">
        <v>0</v>
      </c>
      <c r="AG31" s="106">
        <f t="shared" si="7"/>
        <v>0</v>
      </c>
      <c r="AH31" s="33">
        <v>0</v>
      </c>
      <c r="AI31" s="33">
        <v>0</v>
      </c>
      <c r="AJ31" s="33">
        <v>0</v>
      </c>
      <c r="AK31" s="33">
        <v>0</v>
      </c>
      <c r="AL31" s="33">
        <v>0</v>
      </c>
      <c r="AM31" s="33">
        <v>0</v>
      </c>
      <c r="AN31" s="120">
        <f>(M31+N31)/K31</f>
        <v>0</v>
      </c>
      <c r="AO31" s="120">
        <f t="shared" ref="AO31:AO38" si="9">N31/K31</f>
        <v>0</v>
      </c>
      <c r="AP31" s="27" t="s">
        <v>93</v>
      </c>
      <c r="AQ31" s="29" t="s">
        <v>85</v>
      </c>
      <c r="AR31" s="35" t="s">
        <v>158</v>
      </c>
      <c r="AS31" s="35" t="s">
        <v>121</v>
      </c>
      <c r="AT31" s="27" t="s">
        <v>82</v>
      </c>
      <c r="AU31" s="35" t="s">
        <v>135</v>
      </c>
      <c r="AV31" s="36">
        <v>1</v>
      </c>
      <c r="AW31" s="36">
        <v>0.60799999999999998</v>
      </c>
      <c r="AX31" s="37"/>
      <c r="AY31" s="37"/>
      <c r="AZ31" s="37"/>
      <c r="BA31" s="37"/>
      <c r="BB31" s="37"/>
      <c r="BC31" s="123">
        <f t="shared" si="1"/>
        <v>1.6080000000000001</v>
      </c>
      <c r="BD31" s="36" t="s">
        <v>111</v>
      </c>
      <c r="BE31" s="49"/>
      <c r="BF31" s="49"/>
      <c r="BG31" s="49">
        <v>1.32E-2</v>
      </c>
      <c r="BH31" s="124">
        <f t="shared" si="2"/>
        <v>1.6212000000000002</v>
      </c>
      <c r="BI31" s="45">
        <f t="shared" ref="BI31:BI38" si="10">BH31/K31</f>
        <v>0.12470769230769232</v>
      </c>
      <c r="BJ31" s="39" t="s">
        <v>102</v>
      </c>
      <c r="BK31" s="136">
        <v>20</v>
      </c>
      <c r="BL31" s="137">
        <v>30</v>
      </c>
      <c r="BM31" s="137">
        <v>80</v>
      </c>
      <c r="BN31" s="137">
        <v>70</v>
      </c>
      <c r="BO31" s="137">
        <v>20</v>
      </c>
      <c r="BP31" s="137">
        <v>10</v>
      </c>
      <c r="BQ31" s="138">
        <f t="shared" si="3"/>
        <v>50</v>
      </c>
      <c r="BR31" s="138">
        <f t="shared" si="4"/>
        <v>150</v>
      </c>
      <c r="BS31" s="138">
        <f t="shared" si="5"/>
        <v>30</v>
      </c>
      <c r="BT31" s="138">
        <f t="shared" si="6"/>
        <v>230</v>
      </c>
      <c r="BU31" s="30"/>
      <c r="BV31" s="57"/>
      <c r="BW31" s="57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</row>
    <row r="32" spans="1:114" ht="13.5" hidden="1" customHeight="1">
      <c r="A32" s="26" t="s">
        <v>195</v>
      </c>
      <c r="B32" s="29" t="s">
        <v>196</v>
      </c>
      <c r="C32" s="29" t="s">
        <v>180</v>
      </c>
      <c r="D32" s="29" t="s">
        <v>117</v>
      </c>
      <c r="E32" s="28" t="s">
        <v>118</v>
      </c>
      <c r="F32" s="26" t="s">
        <v>108</v>
      </c>
      <c r="G32" s="27" t="s">
        <v>91</v>
      </c>
      <c r="H32" s="27" t="s">
        <v>92</v>
      </c>
      <c r="I32" s="31" t="s">
        <v>158</v>
      </c>
      <c r="J32" s="28" t="s">
        <v>121</v>
      </c>
      <c r="K32" s="106">
        <v>10</v>
      </c>
      <c r="L32" s="33">
        <v>10</v>
      </c>
      <c r="M32" s="33">
        <v>0</v>
      </c>
      <c r="N32" s="33">
        <v>0</v>
      </c>
      <c r="O32" s="106">
        <f t="shared" si="0"/>
        <v>34</v>
      </c>
      <c r="P32" s="33">
        <v>34</v>
      </c>
      <c r="Q32" s="33">
        <v>0</v>
      </c>
      <c r="R32" s="33">
        <v>0</v>
      </c>
      <c r="S32" s="106">
        <f t="shared" si="8"/>
        <v>10</v>
      </c>
      <c r="T32" s="33">
        <v>2</v>
      </c>
      <c r="U32" s="33">
        <v>8</v>
      </c>
      <c r="V32" s="33">
        <v>0</v>
      </c>
      <c r="W32" s="33">
        <v>0</v>
      </c>
      <c r="X32" s="33">
        <v>0</v>
      </c>
      <c r="Y32" s="33">
        <v>0</v>
      </c>
      <c r="Z32" s="106">
        <v>0</v>
      </c>
      <c r="AA32" s="33">
        <v>0</v>
      </c>
      <c r="AB32" s="33">
        <v>0</v>
      </c>
      <c r="AC32" s="33">
        <v>0</v>
      </c>
      <c r="AD32" s="33">
        <v>0</v>
      </c>
      <c r="AE32" s="33">
        <v>0</v>
      </c>
      <c r="AF32" s="33">
        <v>0</v>
      </c>
      <c r="AG32" s="106">
        <f t="shared" si="7"/>
        <v>0</v>
      </c>
      <c r="AH32" s="33">
        <v>0</v>
      </c>
      <c r="AI32" s="33">
        <v>0</v>
      </c>
      <c r="AJ32" s="33">
        <v>0</v>
      </c>
      <c r="AK32" s="33">
        <v>0</v>
      </c>
      <c r="AL32" s="33">
        <v>0</v>
      </c>
      <c r="AM32" s="33">
        <v>0</v>
      </c>
      <c r="AN32" s="120">
        <f>(M32+N32)/K32</f>
        <v>0</v>
      </c>
      <c r="AO32" s="120">
        <f t="shared" si="9"/>
        <v>0</v>
      </c>
      <c r="AP32" s="27" t="s">
        <v>93</v>
      </c>
      <c r="AQ32" s="27" t="s">
        <v>85</v>
      </c>
      <c r="AR32" s="35" t="s">
        <v>158</v>
      </c>
      <c r="AS32" s="35" t="s">
        <v>121</v>
      </c>
      <c r="AT32" s="27" t="s">
        <v>82</v>
      </c>
      <c r="AU32" s="35" t="s">
        <v>135</v>
      </c>
      <c r="AV32" s="36">
        <v>0</v>
      </c>
      <c r="AW32" s="68"/>
      <c r="AX32" s="36">
        <v>1.081</v>
      </c>
      <c r="AY32" s="37"/>
      <c r="AZ32" s="37"/>
      <c r="BA32" s="37"/>
      <c r="BB32" s="37"/>
      <c r="BC32" s="123">
        <f t="shared" si="1"/>
        <v>1.081</v>
      </c>
      <c r="BD32" s="36" t="s">
        <v>111</v>
      </c>
      <c r="BE32" s="49"/>
      <c r="BF32" s="49">
        <v>0.6</v>
      </c>
      <c r="BG32" s="49"/>
      <c r="BH32" s="124">
        <f t="shared" si="2"/>
        <v>1.681</v>
      </c>
      <c r="BI32" s="45">
        <f t="shared" si="10"/>
        <v>0.1681</v>
      </c>
      <c r="BJ32" s="39" t="s">
        <v>102</v>
      </c>
      <c r="BK32" s="136">
        <v>20</v>
      </c>
      <c r="BL32" s="137">
        <v>30</v>
      </c>
      <c r="BM32" s="137">
        <v>30</v>
      </c>
      <c r="BN32" s="137">
        <v>70</v>
      </c>
      <c r="BO32" s="137">
        <v>20</v>
      </c>
      <c r="BP32" s="137">
        <v>10</v>
      </c>
      <c r="BQ32" s="138">
        <f t="shared" si="3"/>
        <v>50</v>
      </c>
      <c r="BR32" s="138">
        <f t="shared" si="4"/>
        <v>100</v>
      </c>
      <c r="BS32" s="138">
        <f t="shared" si="5"/>
        <v>30</v>
      </c>
      <c r="BT32" s="138">
        <f t="shared" si="6"/>
        <v>180</v>
      </c>
      <c r="BU32" s="30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</row>
    <row r="33" spans="1:114" ht="13.5" hidden="1" customHeight="1">
      <c r="A33" s="24" t="s">
        <v>197</v>
      </c>
      <c r="B33" s="58" t="s">
        <v>198</v>
      </c>
      <c r="C33" s="30" t="s">
        <v>180</v>
      </c>
      <c r="D33" s="30" t="s">
        <v>117</v>
      </c>
      <c r="E33" s="28" t="s">
        <v>118</v>
      </c>
      <c r="F33" s="24" t="s">
        <v>108</v>
      </c>
      <c r="G33" s="27" t="s">
        <v>92</v>
      </c>
      <c r="H33" s="27" t="s">
        <v>92</v>
      </c>
      <c r="I33" s="35" t="s">
        <v>82</v>
      </c>
      <c r="J33" s="30" t="s">
        <v>140</v>
      </c>
      <c r="K33" s="107">
        <v>20</v>
      </c>
      <c r="L33" s="24">
        <v>14</v>
      </c>
      <c r="M33" s="24">
        <v>4</v>
      </c>
      <c r="N33" s="24">
        <v>2</v>
      </c>
      <c r="O33" s="106">
        <f t="shared" si="0"/>
        <v>94</v>
      </c>
      <c r="P33" s="24">
        <v>66</v>
      </c>
      <c r="Q33" s="24">
        <v>20</v>
      </c>
      <c r="R33" s="24">
        <v>8</v>
      </c>
      <c r="S33" s="106">
        <f t="shared" si="8"/>
        <v>14</v>
      </c>
      <c r="T33" s="24">
        <v>0</v>
      </c>
      <c r="U33" s="24">
        <v>6</v>
      </c>
      <c r="V33" s="24">
        <v>6</v>
      </c>
      <c r="W33" s="24">
        <v>2</v>
      </c>
      <c r="X33" s="24">
        <v>0</v>
      </c>
      <c r="Y33" s="24">
        <v>0</v>
      </c>
      <c r="Z33" s="106">
        <f t="shared" ref="Z33:Z38" si="11">SUM(AA33:AF33)</f>
        <v>4</v>
      </c>
      <c r="AA33" s="24">
        <v>0</v>
      </c>
      <c r="AB33" s="24">
        <v>4</v>
      </c>
      <c r="AC33" s="24">
        <v>0</v>
      </c>
      <c r="AD33" s="24">
        <v>0</v>
      </c>
      <c r="AE33" s="24">
        <v>0</v>
      </c>
      <c r="AF33" s="24">
        <v>0</v>
      </c>
      <c r="AG33" s="106">
        <f t="shared" si="7"/>
        <v>2</v>
      </c>
      <c r="AH33" s="24">
        <v>0</v>
      </c>
      <c r="AI33" s="24">
        <v>2</v>
      </c>
      <c r="AJ33" s="24">
        <v>0</v>
      </c>
      <c r="AK33" s="24">
        <v>0</v>
      </c>
      <c r="AL33" s="24">
        <v>0</v>
      </c>
      <c r="AM33" s="24">
        <v>0</v>
      </c>
      <c r="AN33" s="120">
        <f>(Z33+AG33)/K33</f>
        <v>0.3</v>
      </c>
      <c r="AO33" s="120">
        <f t="shared" si="9"/>
        <v>0.1</v>
      </c>
      <c r="AP33" s="27" t="s">
        <v>93</v>
      </c>
      <c r="AQ33" s="27" t="s">
        <v>85</v>
      </c>
      <c r="AR33" s="35" t="s">
        <v>100</v>
      </c>
      <c r="AS33" s="30" t="s">
        <v>134</v>
      </c>
      <c r="AT33" s="35" t="s">
        <v>86</v>
      </c>
      <c r="AU33" s="28" t="s">
        <v>140</v>
      </c>
      <c r="AV33" s="36">
        <v>0</v>
      </c>
      <c r="AX33" s="43">
        <v>1.73706</v>
      </c>
      <c r="AY33" s="43"/>
      <c r="AZ33" s="37"/>
      <c r="BA33" s="37"/>
      <c r="BB33" s="37"/>
      <c r="BC33" s="123">
        <f t="shared" si="1"/>
        <v>1.73706</v>
      </c>
      <c r="BD33" s="36" t="s">
        <v>111</v>
      </c>
      <c r="BE33" s="44"/>
      <c r="BF33" s="44">
        <v>0.35</v>
      </c>
      <c r="BG33" s="44"/>
      <c r="BH33" s="124">
        <f t="shared" si="2"/>
        <v>2.0870600000000001</v>
      </c>
      <c r="BI33" s="59">
        <f t="shared" si="10"/>
        <v>0.104353</v>
      </c>
      <c r="BJ33" s="39" t="s">
        <v>102</v>
      </c>
      <c r="BK33" s="136">
        <v>20</v>
      </c>
      <c r="BL33" s="137">
        <v>30</v>
      </c>
      <c r="BM33" s="137">
        <v>50</v>
      </c>
      <c r="BN33" s="137">
        <v>30</v>
      </c>
      <c r="BO33" s="137">
        <v>20</v>
      </c>
      <c r="BP33" s="137">
        <v>20</v>
      </c>
      <c r="BQ33" s="138">
        <f t="shared" si="3"/>
        <v>50</v>
      </c>
      <c r="BR33" s="138">
        <f t="shared" si="4"/>
        <v>80</v>
      </c>
      <c r="BS33" s="138">
        <f t="shared" si="5"/>
        <v>40</v>
      </c>
      <c r="BT33" s="138">
        <f t="shared" si="6"/>
        <v>170</v>
      </c>
      <c r="BU33" s="2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  <c r="DI33" s="57"/>
      <c r="DJ33" s="57"/>
    </row>
    <row r="34" spans="1:114" ht="12.75" hidden="1" customHeight="1">
      <c r="A34" s="25" t="s">
        <v>199</v>
      </c>
      <c r="B34" s="35" t="s">
        <v>200</v>
      </c>
      <c r="C34" s="47" t="s">
        <v>180</v>
      </c>
      <c r="D34" s="50" t="s">
        <v>117</v>
      </c>
      <c r="E34" s="28" t="s">
        <v>118</v>
      </c>
      <c r="F34" s="24" t="s">
        <v>108</v>
      </c>
      <c r="G34" s="28" t="s">
        <v>80</v>
      </c>
      <c r="H34" s="28" t="s">
        <v>80</v>
      </c>
      <c r="I34" s="28" t="s">
        <v>158</v>
      </c>
      <c r="J34" s="47" t="s">
        <v>135</v>
      </c>
      <c r="K34" s="107">
        <v>49</v>
      </c>
      <c r="L34" s="24">
        <v>34</v>
      </c>
      <c r="M34" s="24">
        <v>12</v>
      </c>
      <c r="N34" s="33">
        <v>3</v>
      </c>
      <c r="O34" s="106">
        <f t="shared" si="0"/>
        <v>245</v>
      </c>
      <c r="P34" s="33">
        <v>172</v>
      </c>
      <c r="Q34" s="33">
        <v>60</v>
      </c>
      <c r="R34" s="33">
        <v>13</v>
      </c>
      <c r="S34" s="106">
        <f t="shared" si="8"/>
        <v>34</v>
      </c>
      <c r="T34" s="33">
        <v>0</v>
      </c>
      <c r="U34" s="33">
        <v>6</v>
      </c>
      <c r="V34" s="33">
        <v>20</v>
      </c>
      <c r="W34" s="33">
        <v>8</v>
      </c>
      <c r="X34" s="33">
        <v>0</v>
      </c>
      <c r="Y34" s="33">
        <v>0</v>
      </c>
      <c r="Z34" s="106">
        <f t="shared" si="11"/>
        <v>12</v>
      </c>
      <c r="AA34" s="33">
        <v>0</v>
      </c>
      <c r="AB34" s="33">
        <v>8</v>
      </c>
      <c r="AC34" s="33">
        <v>0</v>
      </c>
      <c r="AD34" s="33">
        <v>4</v>
      </c>
      <c r="AE34" s="33">
        <v>0</v>
      </c>
      <c r="AF34" s="33">
        <v>0</v>
      </c>
      <c r="AG34" s="106">
        <f t="shared" si="7"/>
        <v>3</v>
      </c>
      <c r="AH34" s="33">
        <v>0</v>
      </c>
      <c r="AI34" s="33">
        <v>2</v>
      </c>
      <c r="AJ34" s="33">
        <v>1</v>
      </c>
      <c r="AK34" s="33">
        <v>0</v>
      </c>
      <c r="AL34" s="33">
        <v>0</v>
      </c>
      <c r="AM34" s="33">
        <v>0</v>
      </c>
      <c r="AN34" s="120">
        <f>(M34+N34)/K34</f>
        <v>0.30612244897959184</v>
      </c>
      <c r="AO34" s="120">
        <f t="shared" si="9"/>
        <v>6.1224489795918366E-2</v>
      </c>
      <c r="AP34" s="27" t="s">
        <v>93</v>
      </c>
      <c r="AQ34" s="58" t="s">
        <v>85</v>
      </c>
      <c r="AR34" s="28" t="s">
        <v>158</v>
      </c>
      <c r="AS34" s="47" t="s">
        <v>135</v>
      </c>
      <c r="AT34" s="47" t="s">
        <v>82</v>
      </c>
      <c r="AU34" s="58" t="s">
        <v>87</v>
      </c>
      <c r="AV34" s="36">
        <v>3.0981874600000001</v>
      </c>
      <c r="AW34" s="43">
        <v>3.6440000000000001</v>
      </c>
      <c r="AX34" s="43"/>
      <c r="AY34" s="43"/>
      <c r="AZ34" s="37"/>
      <c r="BA34" s="37"/>
      <c r="BB34" s="37"/>
      <c r="BC34" s="123">
        <f t="shared" si="1"/>
        <v>6.7421874600000002</v>
      </c>
      <c r="BD34" s="36" t="s">
        <v>111</v>
      </c>
      <c r="BE34" s="44"/>
      <c r="BF34" s="44"/>
      <c r="BG34" s="44"/>
      <c r="BH34" s="124">
        <f t="shared" si="2"/>
        <v>6.7421874600000002</v>
      </c>
      <c r="BI34" s="45">
        <f t="shared" si="10"/>
        <v>0.13759566244897958</v>
      </c>
      <c r="BJ34" s="39" t="s">
        <v>102</v>
      </c>
      <c r="BK34" s="136">
        <v>20</v>
      </c>
      <c r="BL34" s="137">
        <v>30</v>
      </c>
      <c r="BM34" s="137">
        <v>50</v>
      </c>
      <c r="BN34" s="137">
        <v>70</v>
      </c>
      <c r="BO34" s="137">
        <v>0</v>
      </c>
      <c r="BP34" s="137">
        <v>20</v>
      </c>
      <c r="BQ34" s="138">
        <f t="shared" si="3"/>
        <v>50</v>
      </c>
      <c r="BR34" s="138">
        <f t="shared" si="4"/>
        <v>120</v>
      </c>
      <c r="BS34" s="138">
        <f t="shared" si="5"/>
        <v>20</v>
      </c>
      <c r="BT34" s="138">
        <f t="shared" si="6"/>
        <v>190</v>
      </c>
      <c r="BU34" s="55"/>
      <c r="BV34" s="8"/>
      <c r="BW34" s="46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</row>
    <row r="35" spans="1:114" ht="13.5" hidden="1" customHeight="1">
      <c r="A35" s="25" t="s">
        <v>201</v>
      </c>
      <c r="B35" s="30" t="s">
        <v>202</v>
      </c>
      <c r="C35" s="28" t="s">
        <v>203</v>
      </c>
      <c r="D35" s="50" t="s">
        <v>117</v>
      </c>
      <c r="E35" s="28" t="s">
        <v>118</v>
      </c>
      <c r="F35" s="24" t="s">
        <v>108</v>
      </c>
      <c r="G35" s="28" t="s">
        <v>80</v>
      </c>
      <c r="H35" s="28" t="s">
        <v>80</v>
      </c>
      <c r="I35" s="28" t="s">
        <v>86</v>
      </c>
      <c r="J35" s="47" t="s">
        <v>140</v>
      </c>
      <c r="K35" s="109">
        <v>20</v>
      </c>
      <c r="L35" s="24">
        <v>14</v>
      </c>
      <c r="M35" s="24">
        <v>6</v>
      </c>
      <c r="N35" s="24">
        <v>0</v>
      </c>
      <c r="O35" s="106">
        <f t="shared" si="0"/>
        <v>84</v>
      </c>
      <c r="P35" s="24">
        <v>56</v>
      </c>
      <c r="Q35" s="24">
        <v>28</v>
      </c>
      <c r="R35" s="24">
        <v>0</v>
      </c>
      <c r="S35" s="106">
        <f t="shared" si="8"/>
        <v>14</v>
      </c>
      <c r="T35" s="24">
        <v>0</v>
      </c>
      <c r="U35" s="24">
        <v>6</v>
      </c>
      <c r="V35" s="24">
        <v>8</v>
      </c>
      <c r="W35" s="24">
        <v>0</v>
      </c>
      <c r="X35" s="24">
        <v>0</v>
      </c>
      <c r="Y35" s="24">
        <v>0</v>
      </c>
      <c r="Z35" s="106">
        <f t="shared" si="11"/>
        <v>6</v>
      </c>
      <c r="AA35" s="24">
        <v>0</v>
      </c>
      <c r="AB35" s="24">
        <v>4</v>
      </c>
      <c r="AC35" s="24">
        <v>0</v>
      </c>
      <c r="AD35" s="24">
        <v>2</v>
      </c>
      <c r="AE35" s="24">
        <v>0</v>
      </c>
      <c r="AF35" s="24">
        <v>0</v>
      </c>
      <c r="AG35" s="106">
        <f t="shared" si="7"/>
        <v>0</v>
      </c>
      <c r="AH35" s="33">
        <v>0</v>
      </c>
      <c r="AI35" s="33">
        <v>0</v>
      </c>
      <c r="AJ35" s="33">
        <v>0</v>
      </c>
      <c r="AK35" s="33">
        <v>0</v>
      </c>
      <c r="AL35" s="33">
        <v>0</v>
      </c>
      <c r="AM35" s="33">
        <v>0</v>
      </c>
      <c r="AN35" s="120">
        <f>(M35+N35)/K35</f>
        <v>0.3</v>
      </c>
      <c r="AO35" s="120">
        <f t="shared" si="9"/>
        <v>0</v>
      </c>
      <c r="AP35" s="27" t="s">
        <v>93</v>
      </c>
      <c r="AQ35" s="29" t="s">
        <v>85</v>
      </c>
      <c r="AR35" s="28" t="s">
        <v>86</v>
      </c>
      <c r="AS35" s="30" t="s">
        <v>140</v>
      </c>
      <c r="AT35" s="35" t="s">
        <v>94</v>
      </c>
      <c r="AU35" s="35" t="s">
        <v>119</v>
      </c>
      <c r="AV35" s="36">
        <v>0</v>
      </c>
      <c r="AW35" s="36"/>
      <c r="AX35" s="36"/>
      <c r="AY35" s="36">
        <v>1</v>
      </c>
      <c r="AZ35" s="36">
        <v>0.95899999999999996</v>
      </c>
      <c r="BA35" s="37"/>
      <c r="BB35" s="37"/>
      <c r="BC35" s="123">
        <f t="shared" si="1"/>
        <v>1.9590000000000001</v>
      </c>
      <c r="BD35" s="24" t="s">
        <v>111</v>
      </c>
      <c r="BE35" s="30"/>
      <c r="BF35" s="30"/>
      <c r="BG35" s="30"/>
      <c r="BH35" s="124">
        <f t="shared" si="2"/>
        <v>1.9590000000000001</v>
      </c>
      <c r="BI35" s="45">
        <f t="shared" si="10"/>
        <v>9.7950000000000009E-2</v>
      </c>
      <c r="BJ35" s="39" t="s">
        <v>122</v>
      </c>
      <c r="BK35" s="136">
        <v>20</v>
      </c>
      <c r="BL35" s="137">
        <v>30</v>
      </c>
      <c r="BM35" s="137">
        <v>0</v>
      </c>
      <c r="BN35" s="137">
        <v>30</v>
      </c>
      <c r="BO35" s="137">
        <v>0</v>
      </c>
      <c r="BP35" s="137">
        <v>10</v>
      </c>
      <c r="BQ35" s="138">
        <f t="shared" si="3"/>
        <v>50</v>
      </c>
      <c r="BR35" s="138">
        <f t="shared" si="4"/>
        <v>30</v>
      </c>
      <c r="BS35" s="138">
        <f t="shared" si="5"/>
        <v>10</v>
      </c>
      <c r="BT35" s="138">
        <f t="shared" si="6"/>
        <v>90</v>
      </c>
      <c r="BU35" s="35"/>
      <c r="BV35" s="8"/>
      <c r="BW35" s="46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</row>
    <row r="36" spans="1:114" ht="13.5" hidden="1" customHeight="1">
      <c r="A36" s="24" t="s">
        <v>204</v>
      </c>
      <c r="B36" s="47" t="s">
        <v>205</v>
      </c>
      <c r="C36" s="61" t="s">
        <v>206</v>
      </c>
      <c r="D36" s="50" t="s">
        <v>77</v>
      </c>
      <c r="E36" s="47" t="s">
        <v>78</v>
      </c>
      <c r="F36" s="24" t="s">
        <v>108</v>
      </c>
      <c r="G36" s="47" t="s">
        <v>91</v>
      </c>
      <c r="H36" s="47" t="s">
        <v>92</v>
      </c>
      <c r="I36" s="31" t="s">
        <v>158</v>
      </c>
      <c r="J36" s="30" t="s">
        <v>140</v>
      </c>
      <c r="K36" s="109">
        <v>40</v>
      </c>
      <c r="L36" s="24">
        <v>0</v>
      </c>
      <c r="M36" s="24">
        <v>27</v>
      </c>
      <c r="N36" s="24">
        <v>13</v>
      </c>
      <c r="O36" s="109">
        <f t="shared" si="0"/>
        <v>93</v>
      </c>
      <c r="P36" s="24">
        <v>0</v>
      </c>
      <c r="Q36" s="24">
        <v>60</v>
      </c>
      <c r="R36" s="24">
        <v>33</v>
      </c>
      <c r="S36" s="109">
        <f t="shared" si="8"/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109">
        <f t="shared" si="11"/>
        <v>27</v>
      </c>
      <c r="AA36" s="24">
        <v>21</v>
      </c>
      <c r="AB36" s="24">
        <v>6</v>
      </c>
      <c r="AC36" s="24">
        <v>0</v>
      </c>
      <c r="AD36" s="24">
        <v>0</v>
      </c>
      <c r="AE36" s="24">
        <v>0</v>
      </c>
      <c r="AF36" s="24">
        <v>0</v>
      </c>
      <c r="AG36" s="109">
        <f t="shared" si="7"/>
        <v>13</v>
      </c>
      <c r="AH36" s="24">
        <v>6</v>
      </c>
      <c r="AI36" s="24">
        <v>7</v>
      </c>
      <c r="AJ36" s="24">
        <v>0</v>
      </c>
      <c r="AK36" s="24">
        <v>0</v>
      </c>
      <c r="AL36" s="24">
        <v>0</v>
      </c>
      <c r="AM36" s="24">
        <v>0</v>
      </c>
      <c r="AN36" s="120">
        <f>(M36+N36)/K36</f>
        <v>1</v>
      </c>
      <c r="AO36" s="120">
        <f t="shared" si="9"/>
        <v>0.32500000000000001</v>
      </c>
      <c r="AP36" s="27" t="s">
        <v>93</v>
      </c>
      <c r="AQ36" s="29" t="s">
        <v>85</v>
      </c>
      <c r="AR36" s="35" t="s">
        <v>158</v>
      </c>
      <c r="AS36" s="30" t="s">
        <v>146</v>
      </c>
      <c r="AT36" s="35" t="s">
        <v>82</v>
      </c>
      <c r="AU36" s="30" t="s">
        <v>207</v>
      </c>
      <c r="AV36" s="36">
        <v>2</v>
      </c>
      <c r="AW36" s="36">
        <f>1.1406148+0.7</f>
        <v>1.8406148</v>
      </c>
      <c r="AX36" s="37"/>
      <c r="AY36" s="37"/>
      <c r="AZ36" s="37"/>
      <c r="BA36" s="37"/>
      <c r="BB36" s="37"/>
      <c r="BC36" s="123">
        <f t="shared" si="1"/>
        <v>3.8406148</v>
      </c>
      <c r="BD36" s="24" t="s">
        <v>111</v>
      </c>
      <c r="BE36" s="24"/>
      <c r="BF36" s="49"/>
      <c r="BG36" s="44"/>
      <c r="BH36" s="124">
        <f t="shared" si="2"/>
        <v>3.8406148</v>
      </c>
      <c r="BI36" s="45">
        <f t="shared" si="10"/>
        <v>9.6015370000000003E-2</v>
      </c>
      <c r="BJ36" s="39" t="s">
        <v>102</v>
      </c>
      <c r="BK36" s="136">
        <v>40</v>
      </c>
      <c r="BL36" s="137">
        <v>20</v>
      </c>
      <c r="BM36" s="137">
        <v>80</v>
      </c>
      <c r="BN36" s="137">
        <v>30</v>
      </c>
      <c r="BO36" s="137">
        <v>20</v>
      </c>
      <c r="BP36" s="137">
        <v>30</v>
      </c>
      <c r="BQ36" s="138">
        <f t="shared" si="3"/>
        <v>60</v>
      </c>
      <c r="BR36" s="138">
        <f t="shared" si="4"/>
        <v>110</v>
      </c>
      <c r="BS36" s="138">
        <f t="shared" si="5"/>
        <v>50</v>
      </c>
      <c r="BT36" s="138">
        <f t="shared" si="6"/>
        <v>220</v>
      </c>
      <c r="BU36" s="55"/>
      <c r="BV36" s="8"/>
      <c r="BW36" s="46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</row>
    <row r="37" spans="1:114" ht="13.5" hidden="1" customHeight="1">
      <c r="A37" s="25" t="s">
        <v>208</v>
      </c>
      <c r="B37" s="29" t="s">
        <v>209</v>
      </c>
      <c r="C37" s="28" t="s">
        <v>206</v>
      </c>
      <c r="D37" s="29" t="s">
        <v>77</v>
      </c>
      <c r="E37" s="28" t="s">
        <v>78</v>
      </c>
      <c r="F37" s="25" t="s">
        <v>108</v>
      </c>
      <c r="G37" s="27" t="s">
        <v>91</v>
      </c>
      <c r="H37" s="27" t="s">
        <v>92</v>
      </c>
      <c r="I37" s="56" t="s">
        <v>210</v>
      </c>
      <c r="J37" s="28" t="s">
        <v>121</v>
      </c>
      <c r="K37" s="112">
        <v>45</v>
      </c>
      <c r="L37" s="33">
        <v>15</v>
      </c>
      <c r="M37" s="33">
        <v>18</v>
      </c>
      <c r="N37" s="33">
        <v>12</v>
      </c>
      <c r="O37" s="106">
        <f t="shared" si="0"/>
        <v>163</v>
      </c>
      <c r="P37" s="53">
        <v>90</v>
      </c>
      <c r="Q37" s="33">
        <v>43</v>
      </c>
      <c r="R37" s="33">
        <v>30</v>
      </c>
      <c r="S37" s="107">
        <f t="shared" si="8"/>
        <v>15</v>
      </c>
      <c r="T37" s="33">
        <v>0</v>
      </c>
      <c r="U37" s="53">
        <v>0</v>
      </c>
      <c r="V37" s="33">
        <v>15</v>
      </c>
      <c r="W37" s="33">
        <v>0</v>
      </c>
      <c r="X37" s="33">
        <v>0</v>
      </c>
      <c r="Y37" s="33">
        <v>0</v>
      </c>
      <c r="Z37" s="106">
        <f t="shared" si="11"/>
        <v>18</v>
      </c>
      <c r="AA37" s="33">
        <v>11</v>
      </c>
      <c r="AB37" s="33">
        <v>7</v>
      </c>
      <c r="AC37" s="33">
        <v>0</v>
      </c>
      <c r="AD37" s="33">
        <v>0</v>
      </c>
      <c r="AE37" s="33">
        <v>0</v>
      </c>
      <c r="AF37" s="33">
        <v>0</v>
      </c>
      <c r="AG37" s="106">
        <f t="shared" si="7"/>
        <v>12</v>
      </c>
      <c r="AH37" s="33">
        <v>6</v>
      </c>
      <c r="AI37" s="33">
        <v>6</v>
      </c>
      <c r="AJ37" s="33">
        <v>0</v>
      </c>
      <c r="AK37" s="33">
        <v>0</v>
      </c>
      <c r="AL37" s="33">
        <v>0</v>
      </c>
      <c r="AM37" s="33">
        <v>0</v>
      </c>
      <c r="AN37" s="120">
        <f>(Z37+AG37)/K37</f>
        <v>0.66666666666666663</v>
      </c>
      <c r="AO37" s="120">
        <f t="shared" si="9"/>
        <v>0.26666666666666666</v>
      </c>
      <c r="AP37" s="27" t="s">
        <v>93</v>
      </c>
      <c r="AQ37" s="35" t="s">
        <v>85</v>
      </c>
      <c r="AR37" s="30" t="s">
        <v>210</v>
      </c>
      <c r="AS37" s="28" t="s">
        <v>134</v>
      </c>
      <c r="AT37" s="27" t="s">
        <v>82</v>
      </c>
      <c r="AU37" s="28" t="s">
        <v>101</v>
      </c>
      <c r="AV37" s="36">
        <v>3.627094</v>
      </c>
      <c r="AW37" s="37"/>
      <c r="AX37" s="37"/>
      <c r="AY37" s="37"/>
      <c r="AZ37" s="37"/>
      <c r="BA37" s="36"/>
      <c r="BB37" s="37"/>
      <c r="BC37" s="123">
        <f t="shared" si="1"/>
        <v>3.627094</v>
      </c>
      <c r="BD37" s="24" t="s">
        <v>111</v>
      </c>
      <c r="BE37" s="24"/>
      <c r="BF37" s="24"/>
      <c r="BG37" s="49">
        <v>0.20524999999999999</v>
      </c>
      <c r="BH37" s="124">
        <f t="shared" si="2"/>
        <v>3.832344</v>
      </c>
      <c r="BI37" s="45">
        <f t="shared" si="10"/>
        <v>8.5163199999999994E-2</v>
      </c>
      <c r="BJ37" s="39" t="s">
        <v>102</v>
      </c>
      <c r="BK37" s="136">
        <v>40</v>
      </c>
      <c r="BL37" s="137">
        <v>20</v>
      </c>
      <c r="BM37" s="137">
        <v>80</v>
      </c>
      <c r="BN37" s="137">
        <v>70</v>
      </c>
      <c r="BO37" s="137">
        <v>20</v>
      </c>
      <c r="BP37" s="137">
        <v>30</v>
      </c>
      <c r="BQ37" s="138">
        <f t="shared" si="3"/>
        <v>60</v>
      </c>
      <c r="BR37" s="138">
        <f t="shared" si="4"/>
        <v>150</v>
      </c>
      <c r="BS37" s="138">
        <f t="shared" si="5"/>
        <v>50</v>
      </c>
      <c r="BT37" s="138">
        <f t="shared" si="6"/>
        <v>260</v>
      </c>
      <c r="BU37" s="55"/>
      <c r="BV37" s="8"/>
      <c r="BW37" s="46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</row>
    <row r="38" spans="1:114" ht="13.5" hidden="1" customHeight="1">
      <c r="A38" s="25" t="s">
        <v>211</v>
      </c>
      <c r="B38" s="50" t="s">
        <v>212</v>
      </c>
      <c r="C38" s="29" t="s">
        <v>206</v>
      </c>
      <c r="D38" s="29" t="s">
        <v>77</v>
      </c>
      <c r="E38" s="28" t="s">
        <v>78</v>
      </c>
      <c r="F38" s="25" t="s">
        <v>79</v>
      </c>
      <c r="G38" s="27" t="s">
        <v>92</v>
      </c>
      <c r="H38" s="27" t="s">
        <v>92</v>
      </c>
      <c r="I38" s="56" t="s">
        <v>213</v>
      </c>
      <c r="J38" s="28" t="s">
        <v>99</v>
      </c>
      <c r="K38" s="107">
        <v>85</v>
      </c>
      <c r="L38" s="33">
        <v>66</v>
      </c>
      <c r="M38" s="33">
        <v>13</v>
      </c>
      <c r="N38" s="33">
        <v>6</v>
      </c>
      <c r="O38" s="107">
        <f t="shared" si="0"/>
        <v>453</v>
      </c>
      <c r="P38" s="33">
        <v>333</v>
      </c>
      <c r="Q38" s="33">
        <v>94</v>
      </c>
      <c r="R38" s="33">
        <v>26</v>
      </c>
      <c r="S38" s="107">
        <f t="shared" si="8"/>
        <v>66</v>
      </c>
      <c r="T38" s="33">
        <v>0</v>
      </c>
      <c r="U38" s="33">
        <v>25</v>
      </c>
      <c r="V38" s="33">
        <v>27</v>
      </c>
      <c r="W38" s="33">
        <v>14</v>
      </c>
      <c r="X38" s="33">
        <v>0</v>
      </c>
      <c r="Y38" s="33">
        <v>0</v>
      </c>
      <c r="Z38" s="106">
        <f t="shared" si="11"/>
        <v>13</v>
      </c>
      <c r="AA38" s="33">
        <v>0</v>
      </c>
      <c r="AB38" s="33">
        <v>1</v>
      </c>
      <c r="AC38" s="33">
        <v>2</v>
      </c>
      <c r="AD38" s="33">
        <v>0</v>
      </c>
      <c r="AE38" s="33">
        <v>10</v>
      </c>
      <c r="AF38" s="33">
        <v>0</v>
      </c>
      <c r="AG38" s="106">
        <f t="shared" si="7"/>
        <v>6</v>
      </c>
      <c r="AH38" s="33">
        <v>0</v>
      </c>
      <c r="AI38" s="33">
        <v>4</v>
      </c>
      <c r="AJ38" s="33">
        <v>2</v>
      </c>
      <c r="AK38" s="33">
        <v>0</v>
      </c>
      <c r="AL38" s="33">
        <v>0</v>
      </c>
      <c r="AM38" s="33">
        <v>0</v>
      </c>
      <c r="AN38" s="120">
        <f>(Z38+AG38)/K38</f>
        <v>0.22352941176470589</v>
      </c>
      <c r="AO38" s="120">
        <f t="shared" si="9"/>
        <v>7.0588235294117646E-2</v>
      </c>
      <c r="AP38" s="27" t="s">
        <v>93</v>
      </c>
      <c r="AQ38" s="27" t="s">
        <v>85</v>
      </c>
      <c r="AR38" s="27" t="s">
        <v>214</v>
      </c>
      <c r="AS38" s="27" t="s">
        <v>99</v>
      </c>
      <c r="AT38" s="35" t="s">
        <v>100</v>
      </c>
      <c r="AU38" s="27" t="s">
        <v>83</v>
      </c>
      <c r="AV38" s="36">
        <v>7.6645485000000004</v>
      </c>
      <c r="AW38" s="43"/>
      <c r="AX38" s="43"/>
      <c r="AY38" s="43"/>
      <c r="AZ38" s="37"/>
      <c r="BA38" s="37"/>
      <c r="BB38" s="37"/>
      <c r="BC38" s="123">
        <f t="shared" si="1"/>
        <v>7.6645485000000004</v>
      </c>
      <c r="BD38" s="36" t="s">
        <v>111</v>
      </c>
      <c r="BE38" s="44"/>
      <c r="BF38" s="44"/>
      <c r="BG38" s="44"/>
      <c r="BH38" s="124">
        <f t="shared" si="2"/>
        <v>7.6645485000000004</v>
      </c>
      <c r="BI38" s="45">
        <f t="shared" si="10"/>
        <v>9.0171158823529413E-2</v>
      </c>
      <c r="BJ38" s="39" t="s">
        <v>102</v>
      </c>
      <c r="BK38" s="136">
        <v>40</v>
      </c>
      <c r="BL38" s="137">
        <v>20</v>
      </c>
      <c r="BM38" s="137">
        <v>80</v>
      </c>
      <c r="BN38" s="137">
        <v>70</v>
      </c>
      <c r="BO38" s="137">
        <v>0</v>
      </c>
      <c r="BP38" s="137">
        <v>10</v>
      </c>
      <c r="BQ38" s="138">
        <f t="shared" si="3"/>
        <v>60</v>
      </c>
      <c r="BR38" s="138">
        <f t="shared" si="4"/>
        <v>150</v>
      </c>
      <c r="BS38" s="138">
        <f t="shared" si="5"/>
        <v>10</v>
      </c>
      <c r="BT38" s="138">
        <f t="shared" si="6"/>
        <v>220</v>
      </c>
      <c r="BU38" s="27"/>
      <c r="BV38" s="8"/>
      <c r="BW38" s="46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</row>
    <row r="39" spans="1:114" ht="13.5" hidden="1" customHeight="1">
      <c r="A39" s="24" t="s">
        <v>215</v>
      </c>
      <c r="B39" s="29" t="s">
        <v>216</v>
      </c>
      <c r="C39" s="29" t="s">
        <v>206</v>
      </c>
      <c r="D39" s="29" t="s">
        <v>77</v>
      </c>
      <c r="E39" s="28" t="s">
        <v>78</v>
      </c>
      <c r="F39" s="24" t="s">
        <v>79</v>
      </c>
      <c r="G39" s="35" t="s">
        <v>80</v>
      </c>
      <c r="H39" s="27" t="s">
        <v>81</v>
      </c>
      <c r="I39" s="31" t="s">
        <v>109</v>
      </c>
      <c r="J39" s="28" t="s">
        <v>146</v>
      </c>
      <c r="K39" s="109">
        <v>0</v>
      </c>
      <c r="L39" s="33">
        <v>53</v>
      </c>
      <c r="M39" s="33">
        <v>0</v>
      </c>
      <c r="N39" s="24">
        <v>0</v>
      </c>
      <c r="O39" s="106">
        <f t="shared" si="0"/>
        <v>231</v>
      </c>
      <c r="P39" s="24">
        <v>231</v>
      </c>
      <c r="Q39" s="24">
        <v>0</v>
      </c>
      <c r="R39" s="24">
        <v>0</v>
      </c>
      <c r="S39" s="106">
        <v>0</v>
      </c>
      <c r="T39" s="24">
        <v>8</v>
      </c>
      <c r="U39" s="24">
        <v>34</v>
      </c>
      <c r="V39" s="24">
        <v>8</v>
      </c>
      <c r="W39" s="24">
        <v>1</v>
      </c>
      <c r="X39" s="24">
        <v>2</v>
      </c>
      <c r="Y39" s="24">
        <v>0</v>
      </c>
      <c r="Z39" s="106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106">
        <f t="shared" si="7"/>
        <v>0</v>
      </c>
      <c r="AH39" s="24">
        <v>0</v>
      </c>
      <c r="AI39" s="24">
        <v>0</v>
      </c>
      <c r="AJ39" s="24">
        <v>0</v>
      </c>
      <c r="AK39" s="24">
        <v>0</v>
      </c>
      <c r="AL39" s="24">
        <v>0</v>
      </c>
      <c r="AM39" s="24">
        <v>0</v>
      </c>
      <c r="AN39" s="120">
        <f>(M39+N39)/BV39</f>
        <v>0</v>
      </c>
      <c r="AO39" s="120">
        <f>N39/BV39</f>
        <v>0</v>
      </c>
      <c r="AP39" s="27" t="s">
        <v>84</v>
      </c>
      <c r="AQ39" s="29" t="s">
        <v>85</v>
      </c>
      <c r="AR39" s="28" t="s">
        <v>109</v>
      </c>
      <c r="AS39" s="27" t="s">
        <v>146</v>
      </c>
      <c r="AT39" s="28" t="s">
        <v>120</v>
      </c>
      <c r="AU39" s="27" t="s">
        <v>134</v>
      </c>
      <c r="AV39" s="36">
        <v>0.64834700000000001</v>
      </c>
      <c r="AW39" s="43"/>
      <c r="AX39" s="36"/>
      <c r="AY39" s="36"/>
      <c r="AZ39" s="36">
        <v>2.9569999999999999</v>
      </c>
      <c r="BA39" s="43">
        <v>1.3360000000000001</v>
      </c>
      <c r="BB39" s="36"/>
      <c r="BC39" s="123">
        <f t="shared" si="1"/>
        <v>4.9413470000000004</v>
      </c>
      <c r="BD39" s="24"/>
      <c r="BE39" s="24"/>
      <c r="BF39" s="24"/>
      <c r="BG39" s="24"/>
      <c r="BH39" s="124">
        <f t="shared" si="2"/>
        <v>4.9413470000000004</v>
      </c>
      <c r="BI39" s="45">
        <f>BH39/BV39</f>
        <v>9.3232962264150954E-2</v>
      </c>
      <c r="BJ39" s="39" t="s">
        <v>102</v>
      </c>
      <c r="BK39" s="136">
        <v>40</v>
      </c>
      <c r="BL39" s="137">
        <v>20</v>
      </c>
      <c r="BM39" s="137">
        <v>60</v>
      </c>
      <c r="BN39" s="137">
        <v>70</v>
      </c>
      <c r="BO39" s="137">
        <v>20</v>
      </c>
      <c r="BP39" s="137">
        <v>20</v>
      </c>
      <c r="BQ39" s="138">
        <f t="shared" si="3"/>
        <v>60</v>
      </c>
      <c r="BR39" s="138">
        <f t="shared" si="4"/>
        <v>130</v>
      </c>
      <c r="BS39" s="138">
        <f t="shared" si="5"/>
        <v>40</v>
      </c>
      <c r="BT39" s="138">
        <f t="shared" si="6"/>
        <v>230</v>
      </c>
      <c r="BU39" s="28" t="s">
        <v>217</v>
      </c>
      <c r="BV39" s="202">
        <v>53</v>
      </c>
      <c r="BW39" s="46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</row>
    <row r="40" spans="1:114" ht="13.5" hidden="1" customHeight="1">
      <c r="A40" s="25" t="s">
        <v>218</v>
      </c>
      <c r="B40" s="30" t="s">
        <v>219</v>
      </c>
      <c r="C40" s="30" t="s">
        <v>206</v>
      </c>
      <c r="D40" s="30" t="s">
        <v>77</v>
      </c>
      <c r="E40" s="28" t="s">
        <v>78</v>
      </c>
      <c r="F40" s="24" t="s">
        <v>79</v>
      </c>
      <c r="G40" s="47" t="s">
        <v>80</v>
      </c>
      <c r="H40" s="28" t="s">
        <v>80</v>
      </c>
      <c r="I40" s="28" t="s">
        <v>109</v>
      </c>
      <c r="J40" s="28" t="s">
        <v>121</v>
      </c>
      <c r="K40" s="112">
        <v>0</v>
      </c>
      <c r="L40" s="24">
        <v>37</v>
      </c>
      <c r="M40" s="24">
        <v>18</v>
      </c>
      <c r="N40" s="33">
        <v>3</v>
      </c>
      <c r="O40" s="106">
        <f t="shared" si="0"/>
        <v>221</v>
      </c>
      <c r="P40" s="33">
        <v>147</v>
      </c>
      <c r="Q40" s="33">
        <v>61</v>
      </c>
      <c r="R40" s="33">
        <v>13</v>
      </c>
      <c r="S40" s="106">
        <v>0</v>
      </c>
      <c r="T40" s="33">
        <v>8</v>
      </c>
      <c r="U40" s="33">
        <v>18</v>
      </c>
      <c r="V40" s="33">
        <v>9</v>
      </c>
      <c r="W40" s="33">
        <v>2</v>
      </c>
      <c r="X40" s="33">
        <v>0</v>
      </c>
      <c r="Y40" s="33">
        <v>0</v>
      </c>
      <c r="Z40" s="106">
        <v>0</v>
      </c>
      <c r="AA40" s="33">
        <v>8</v>
      </c>
      <c r="AB40" s="33">
        <v>8</v>
      </c>
      <c r="AC40" s="33">
        <v>1</v>
      </c>
      <c r="AD40" s="33">
        <v>0</v>
      </c>
      <c r="AE40" s="33">
        <v>1</v>
      </c>
      <c r="AF40" s="33">
        <v>0</v>
      </c>
      <c r="AG40" s="106">
        <v>0</v>
      </c>
      <c r="AH40" s="24">
        <v>0</v>
      </c>
      <c r="AI40" s="24">
        <v>2</v>
      </c>
      <c r="AJ40" s="24">
        <v>1</v>
      </c>
      <c r="AK40" s="24">
        <v>0</v>
      </c>
      <c r="AL40" s="24">
        <v>0</v>
      </c>
      <c r="AM40" s="24">
        <v>0</v>
      </c>
      <c r="AN40" s="120">
        <f>(M40+N40)/BV40</f>
        <v>0.36206896551724138</v>
      </c>
      <c r="AO40" s="120">
        <f>N40/BV40</f>
        <v>5.1724137931034482E-2</v>
      </c>
      <c r="AP40" s="27" t="s">
        <v>93</v>
      </c>
      <c r="AQ40" s="30" t="s">
        <v>85</v>
      </c>
      <c r="AR40" s="28" t="s">
        <v>109</v>
      </c>
      <c r="AS40" s="27" t="s">
        <v>119</v>
      </c>
      <c r="AT40" s="28" t="s">
        <v>128</v>
      </c>
      <c r="AU40" s="28" t="s">
        <v>135</v>
      </c>
      <c r="AV40" s="36">
        <v>0.69637300000000002</v>
      </c>
      <c r="AW40" s="36"/>
      <c r="AX40" s="36"/>
      <c r="AY40" s="36"/>
      <c r="AZ40" s="36">
        <v>0.3</v>
      </c>
      <c r="BA40" s="36">
        <v>3.7</v>
      </c>
      <c r="BB40" s="36"/>
      <c r="BC40" s="123">
        <f t="shared" si="1"/>
        <v>4.6963730000000004</v>
      </c>
      <c r="BD40" s="36"/>
      <c r="BE40" s="49"/>
      <c r="BF40" s="49"/>
      <c r="BG40" s="49"/>
      <c r="BH40" s="124">
        <f t="shared" si="2"/>
        <v>4.6963730000000004</v>
      </c>
      <c r="BI40" s="45">
        <f>BH40/BV40</f>
        <v>8.0971948275862071E-2</v>
      </c>
      <c r="BJ40" s="39" t="s">
        <v>102</v>
      </c>
      <c r="BK40" s="136">
        <v>40</v>
      </c>
      <c r="BL40" s="137">
        <v>20</v>
      </c>
      <c r="BM40" s="137">
        <v>60</v>
      </c>
      <c r="BN40" s="137">
        <v>70</v>
      </c>
      <c r="BO40" s="137">
        <v>20</v>
      </c>
      <c r="BP40" s="137">
        <v>20</v>
      </c>
      <c r="BQ40" s="138">
        <f t="shared" si="3"/>
        <v>60</v>
      </c>
      <c r="BR40" s="138">
        <f t="shared" si="4"/>
        <v>130</v>
      </c>
      <c r="BS40" s="138">
        <f t="shared" si="5"/>
        <v>40</v>
      </c>
      <c r="BT40" s="138">
        <f t="shared" si="6"/>
        <v>230</v>
      </c>
      <c r="BU40" s="27" t="s">
        <v>220</v>
      </c>
      <c r="BV40" s="202">
        <v>58</v>
      </c>
      <c r="BW40" s="46"/>
      <c r="BX40" s="8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7"/>
      <c r="CN40" s="57"/>
      <c r="CO40" s="57"/>
      <c r="CP40" s="57"/>
      <c r="CQ40" s="57"/>
      <c r="CR40" s="57"/>
      <c r="CS40" s="57"/>
      <c r="CT40" s="57"/>
      <c r="CU40" s="57"/>
      <c r="CV40" s="57"/>
      <c r="CW40" s="57"/>
      <c r="CX40" s="57"/>
      <c r="CY40" s="57"/>
      <c r="CZ40" s="57"/>
      <c r="DA40" s="57"/>
      <c r="DB40" s="57"/>
      <c r="DC40" s="57"/>
      <c r="DD40" s="57"/>
      <c r="DE40" s="57"/>
      <c r="DF40" s="57"/>
      <c r="DG40" s="57"/>
      <c r="DH40" s="57"/>
      <c r="DI40" s="57"/>
      <c r="DJ40" s="57"/>
    </row>
    <row r="41" spans="1:114" ht="13.5" hidden="1" customHeight="1">
      <c r="A41" s="24" t="s">
        <v>221</v>
      </c>
      <c r="B41" s="58" t="s">
        <v>222</v>
      </c>
      <c r="C41" s="28" t="s">
        <v>206</v>
      </c>
      <c r="D41" s="29" t="s">
        <v>77</v>
      </c>
      <c r="E41" s="28" t="s">
        <v>78</v>
      </c>
      <c r="F41" s="24" t="s">
        <v>79</v>
      </c>
      <c r="G41" s="28" t="s">
        <v>91</v>
      </c>
      <c r="H41" s="28" t="s">
        <v>92</v>
      </c>
      <c r="I41" s="31" t="s">
        <v>158</v>
      </c>
      <c r="J41" s="47" t="s">
        <v>140</v>
      </c>
      <c r="K41" s="106">
        <v>12</v>
      </c>
      <c r="L41" s="33">
        <v>10</v>
      </c>
      <c r="M41" s="33">
        <v>2</v>
      </c>
      <c r="N41" s="33">
        <v>0</v>
      </c>
      <c r="O41" s="106">
        <f t="shared" si="0"/>
        <v>54</v>
      </c>
      <c r="P41" s="33">
        <v>46</v>
      </c>
      <c r="Q41" s="33">
        <v>8</v>
      </c>
      <c r="R41" s="33">
        <v>0</v>
      </c>
      <c r="S41" s="107">
        <f t="shared" ref="S41:S57" si="12">SUM(T41:Y41)</f>
        <v>10</v>
      </c>
      <c r="T41" s="33">
        <v>0</v>
      </c>
      <c r="U41" s="33">
        <v>4</v>
      </c>
      <c r="V41" s="33">
        <v>6</v>
      </c>
      <c r="W41" s="33">
        <v>0</v>
      </c>
      <c r="X41" s="33">
        <v>0</v>
      </c>
      <c r="Y41" s="33">
        <v>0</v>
      </c>
      <c r="Z41" s="106">
        <f t="shared" ref="Z41:Z59" si="13">SUM(AA41:AF41)</f>
        <v>2</v>
      </c>
      <c r="AA41" s="33">
        <v>0</v>
      </c>
      <c r="AB41" s="33">
        <v>2</v>
      </c>
      <c r="AC41" s="33">
        <v>0</v>
      </c>
      <c r="AD41" s="33">
        <v>0</v>
      </c>
      <c r="AE41" s="33">
        <v>0</v>
      </c>
      <c r="AF41" s="33">
        <v>0</v>
      </c>
      <c r="AG41" s="106">
        <f t="shared" ref="AG41:AG59" si="14">SUM(AH41:AM41)</f>
        <v>0</v>
      </c>
      <c r="AH41" s="33">
        <v>0</v>
      </c>
      <c r="AI41" s="33">
        <v>0</v>
      </c>
      <c r="AJ41" s="33">
        <v>0</v>
      </c>
      <c r="AK41" s="33">
        <v>0</v>
      </c>
      <c r="AL41" s="33">
        <v>0</v>
      </c>
      <c r="AM41" s="33">
        <v>0</v>
      </c>
      <c r="AN41" s="120">
        <f>(Z41+AG41)/K41</f>
        <v>0.16666666666666666</v>
      </c>
      <c r="AO41" s="120">
        <f t="shared" ref="AO41:AO59" si="15">N41/K41</f>
        <v>0</v>
      </c>
      <c r="AP41" s="27" t="s">
        <v>93</v>
      </c>
      <c r="AQ41" s="28" t="s">
        <v>85</v>
      </c>
      <c r="AR41" s="31" t="s">
        <v>158</v>
      </c>
      <c r="AS41" s="47" t="s">
        <v>140</v>
      </c>
      <c r="AT41" s="31" t="s">
        <v>100</v>
      </c>
      <c r="AU41" s="47" t="s">
        <v>83</v>
      </c>
      <c r="AV41" s="36">
        <v>1.27312713</v>
      </c>
      <c r="AW41" s="43"/>
      <c r="AX41" s="43"/>
      <c r="AY41" s="43"/>
      <c r="AZ41" s="37"/>
      <c r="BA41" s="37"/>
      <c r="BB41" s="37"/>
      <c r="BC41" s="123">
        <f t="shared" si="1"/>
        <v>1.27312713</v>
      </c>
      <c r="BD41" s="36" t="s">
        <v>111</v>
      </c>
      <c r="BE41" s="44"/>
      <c r="BF41" s="44"/>
      <c r="BG41" s="44"/>
      <c r="BH41" s="124">
        <f t="shared" si="2"/>
        <v>1.27312713</v>
      </c>
      <c r="BI41" s="45">
        <f t="shared" ref="BI41:BI71" si="16">BH41/K41</f>
        <v>0.1060939275</v>
      </c>
      <c r="BJ41" s="39" t="s">
        <v>88</v>
      </c>
      <c r="BK41" s="136">
        <v>40</v>
      </c>
      <c r="BL41" s="137">
        <v>20</v>
      </c>
      <c r="BM41" s="137">
        <v>30</v>
      </c>
      <c r="BN41" s="137">
        <v>30</v>
      </c>
      <c r="BO41" s="137">
        <v>20</v>
      </c>
      <c r="BP41" s="137">
        <v>10</v>
      </c>
      <c r="BQ41" s="138">
        <f t="shared" si="3"/>
        <v>60</v>
      </c>
      <c r="BR41" s="138">
        <f t="shared" si="4"/>
        <v>60</v>
      </c>
      <c r="BS41" s="138">
        <f t="shared" si="5"/>
        <v>30</v>
      </c>
      <c r="BT41" s="138">
        <f t="shared" si="6"/>
        <v>150</v>
      </c>
      <c r="BU41" s="55"/>
      <c r="BV41" s="8"/>
      <c r="BW41" s="46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</row>
    <row r="42" spans="1:114" ht="13.5" hidden="1" customHeight="1">
      <c r="A42" s="24" t="s">
        <v>223</v>
      </c>
      <c r="B42" s="47" t="s">
        <v>224</v>
      </c>
      <c r="C42" s="30" t="s">
        <v>206</v>
      </c>
      <c r="D42" s="30" t="s">
        <v>77</v>
      </c>
      <c r="E42" s="28" t="s">
        <v>78</v>
      </c>
      <c r="F42" s="24" t="s">
        <v>79</v>
      </c>
      <c r="G42" s="47" t="s">
        <v>80</v>
      </c>
      <c r="H42" s="28" t="s">
        <v>80</v>
      </c>
      <c r="I42" s="31" t="s">
        <v>82</v>
      </c>
      <c r="J42" s="47" t="s">
        <v>110</v>
      </c>
      <c r="K42" s="109">
        <v>23</v>
      </c>
      <c r="L42" s="24">
        <v>17</v>
      </c>
      <c r="M42" s="24">
        <v>6</v>
      </c>
      <c r="N42" s="24">
        <v>0</v>
      </c>
      <c r="O42" s="106">
        <v>91</v>
      </c>
      <c r="P42" s="24">
        <v>71</v>
      </c>
      <c r="Q42" s="24">
        <v>20</v>
      </c>
      <c r="R42" s="24">
        <v>0</v>
      </c>
      <c r="S42" s="106">
        <f t="shared" si="12"/>
        <v>17</v>
      </c>
      <c r="T42" s="24">
        <v>2</v>
      </c>
      <c r="U42" s="24">
        <v>10</v>
      </c>
      <c r="V42" s="24">
        <v>3</v>
      </c>
      <c r="W42" s="24">
        <v>2</v>
      </c>
      <c r="X42" s="24">
        <v>0</v>
      </c>
      <c r="Y42" s="24">
        <v>0</v>
      </c>
      <c r="Z42" s="106">
        <f t="shared" si="13"/>
        <v>6</v>
      </c>
      <c r="AA42" s="24">
        <v>2</v>
      </c>
      <c r="AB42" s="24">
        <v>4</v>
      </c>
      <c r="AC42" s="24">
        <v>0</v>
      </c>
      <c r="AD42" s="24">
        <v>0</v>
      </c>
      <c r="AE42" s="24">
        <v>0</v>
      </c>
      <c r="AF42" s="24">
        <v>0</v>
      </c>
      <c r="AG42" s="106">
        <f t="shared" si="14"/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24">
        <v>0</v>
      </c>
      <c r="AN42" s="120">
        <f>(M42+N42)/K42</f>
        <v>0.2608695652173913</v>
      </c>
      <c r="AO42" s="120">
        <f t="shared" si="15"/>
        <v>0</v>
      </c>
      <c r="AP42" s="27" t="s">
        <v>93</v>
      </c>
      <c r="AQ42" s="27" t="s">
        <v>85</v>
      </c>
      <c r="AR42" s="35" t="s">
        <v>82</v>
      </c>
      <c r="AS42" s="28" t="s">
        <v>110</v>
      </c>
      <c r="AT42" s="35" t="s">
        <v>109</v>
      </c>
      <c r="AU42" s="28" t="s">
        <v>87</v>
      </c>
      <c r="AV42" s="36">
        <v>0</v>
      </c>
      <c r="AW42" s="36"/>
      <c r="AX42" s="36">
        <v>2.7829999999999999</v>
      </c>
      <c r="AY42" s="37"/>
      <c r="AZ42" s="37"/>
      <c r="BA42" s="37"/>
      <c r="BB42" s="37"/>
      <c r="BC42" s="123">
        <f t="shared" si="1"/>
        <v>2.7829999999999999</v>
      </c>
      <c r="BD42" s="24"/>
      <c r="BE42" s="49"/>
      <c r="BF42" s="49"/>
      <c r="BG42" s="44"/>
      <c r="BH42" s="124">
        <f t="shared" si="2"/>
        <v>2.7829999999999999</v>
      </c>
      <c r="BI42" s="45">
        <f t="shared" si="16"/>
        <v>0.121</v>
      </c>
      <c r="BJ42" s="39" t="s">
        <v>88</v>
      </c>
      <c r="BK42" s="136">
        <v>40</v>
      </c>
      <c r="BL42" s="137">
        <v>20</v>
      </c>
      <c r="BM42" s="137">
        <v>10</v>
      </c>
      <c r="BN42" s="137">
        <v>30</v>
      </c>
      <c r="BO42" s="137">
        <v>20</v>
      </c>
      <c r="BP42" s="137">
        <v>20</v>
      </c>
      <c r="BQ42" s="138">
        <f t="shared" si="3"/>
        <v>60</v>
      </c>
      <c r="BR42" s="138">
        <f t="shared" si="4"/>
        <v>40</v>
      </c>
      <c r="BS42" s="138">
        <f t="shared" si="5"/>
        <v>40</v>
      </c>
      <c r="BT42" s="138">
        <f t="shared" si="6"/>
        <v>140</v>
      </c>
      <c r="BU42" s="55"/>
      <c r="BV42" s="8"/>
      <c r="BW42" s="46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</row>
    <row r="43" spans="1:114" ht="13.5" hidden="1" customHeight="1">
      <c r="A43" s="24" t="s">
        <v>225</v>
      </c>
      <c r="B43" s="58" t="s">
        <v>226</v>
      </c>
      <c r="C43" s="58" t="s">
        <v>206</v>
      </c>
      <c r="D43" s="100" t="s">
        <v>77</v>
      </c>
      <c r="E43" s="65" t="s">
        <v>78</v>
      </c>
      <c r="F43" s="60" t="s">
        <v>79</v>
      </c>
      <c r="G43" s="47" t="s">
        <v>91</v>
      </c>
      <c r="H43" s="47" t="s">
        <v>92</v>
      </c>
      <c r="I43" s="31" t="s">
        <v>158</v>
      </c>
      <c r="J43" s="47" t="s">
        <v>83</v>
      </c>
      <c r="K43" s="109">
        <v>41</v>
      </c>
      <c r="L43" s="24">
        <v>30</v>
      </c>
      <c r="M43" s="24">
        <v>7</v>
      </c>
      <c r="N43" s="24">
        <v>4</v>
      </c>
      <c r="O43" s="106">
        <f>SUM(P43:R43)</f>
        <v>196</v>
      </c>
      <c r="P43" s="24">
        <v>126</v>
      </c>
      <c r="Q43" s="24">
        <v>54</v>
      </c>
      <c r="R43" s="24">
        <v>16</v>
      </c>
      <c r="S43" s="109">
        <f t="shared" si="12"/>
        <v>30</v>
      </c>
      <c r="T43" s="24">
        <v>0</v>
      </c>
      <c r="U43" s="24">
        <v>24</v>
      </c>
      <c r="V43" s="24">
        <v>6</v>
      </c>
      <c r="W43" s="24">
        <v>0</v>
      </c>
      <c r="X43" s="24">
        <v>0</v>
      </c>
      <c r="Y43" s="24">
        <v>0</v>
      </c>
      <c r="Z43" s="119">
        <f t="shared" si="13"/>
        <v>7</v>
      </c>
      <c r="AA43" s="24">
        <v>0</v>
      </c>
      <c r="AB43" s="24">
        <v>0</v>
      </c>
      <c r="AC43" s="24">
        <v>0</v>
      </c>
      <c r="AD43" s="24">
        <v>1</v>
      </c>
      <c r="AE43" s="24">
        <v>6</v>
      </c>
      <c r="AF43" s="24">
        <v>0</v>
      </c>
      <c r="AG43" s="106">
        <f t="shared" si="14"/>
        <v>4</v>
      </c>
      <c r="AH43" s="24">
        <v>0</v>
      </c>
      <c r="AI43" s="24">
        <v>4</v>
      </c>
      <c r="AJ43" s="24">
        <v>0</v>
      </c>
      <c r="AK43" s="24">
        <v>0</v>
      </c>
      <c r="AL43" s="24">
        <v>0</v>
      </c>
      <c r="AM43" s="24">
        <v>0</v>
      </c>
      <c r="AN43" s="120">
        <f>(Z43+AG43)/K43</f>
        <v>0.26829268292682928</v>
      </c>
      <c r="AO43" s="120">
        <f t="shared" si="15"/>
        <v>9.7560975609756101E-2</v>
      </c>
      <c r="AP43" s="27" t="s">
        <v>93</v>
      </c>
      <c r="AQ43" s="27" t="s">
        <v>85</v>
      </c>
      <c r="AR43" s="35" t="s">
        <v>158</v>
      </c>
      <c r="AS43" s="28" t="s">
        <v>140</v>
      </c>
      <c r="AT43" s="35" t="s">
        <v>82</v>
      </c>
      <c r="AU43" s="28" t="s">
        <v>140</v>
      </c>
      <c r="AV43" s="36">
        <v>3.8096750000000004</v>
      </c>
      <c r="AW43" s="36"/>
      <c r="AX43" s="37"/>
      <c r="AY43" s="37"/>
      <c r="AZ43" s="37"/>
      <c r="BA43" s="37"/>
      <c r="BB43" s="37"/>
      <c r="BC43" s="123">
        <f t="shared" si="1"/>
        <v>3.8096750000000004</v>
      </c>
      <c r="BD43" s="24" t="s">
        <v>111</v>
      </c>
      <c r="BE43" s="49"/>
      <c r="BF43" s="49">
        <v>0.8</v>
      </c>
      <c r="BG43" s="44">
        <v>1.9800000000000002E-2</v>
      </c>
      <c r="BH43" s="124">
        <f t="shared" si="2"/>
        <v>4.6294750000000002</v>
      </c>
      <c r="BI43" s="45">
        <f t="shared" si="16"/>
        <v>0.11291402439024391</v>
      </c>
      <c r="BJ43" s="39" t="s">
        <v>102</v>
      </c>
      <c r="BK43" s="136">
        <v>40</v>
      </c>
      <c r="BL43" s="137">
        <v>20</v>
      </c>
      <c r="BM43" s="137">
        <v>50</v>
      </c>
      <c r="BN43" s="137">
        <v>30</v>
      </c>
      <c r="BO43" s="137">
        <v>20</v>
      </c>
      <c r="BP43" s="137">
        <v>20</v>
      </c>
      <c r="BQ43" s="138">
        <f t="shared" si="3"/>
        <v>60</v>
      </c>
      <c r="BR43" s="138">
        <f t="shared" si="4"/>
        <v>80</v>
      </c>
      <c r="BS43" s="138">
        <f t="shared" si="5"/>
        <v>40</v>
      </c>
      <c r="BT43" s="138">
        <f t="shared" si="6"/>
        <v>180</v>
      </c>
      <c r="BU43" s="55"/>
      <c r="BV43" s="8"/>
      <c r="BW43" s="46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</row>
    <row r="44" spans="1:114" ht="13.5" hidden="1" customHeight="1">
      <c r="A44" s="60" t="s">
        <v>227</v>
      </c>
      <c r="B44" s="64" t="s">
        <v>228</v>
      </c>
      <c r="C44" s="64" t="s">
        <v>206</v>
      </c>
      <c r="D44" s="64" t="s">
        <v>77</v>
      </c>
      <c r="E44" s="65" t="s">
        <v>78</v>
      </c>
      <c r="F44" s="24" t="s">
        <v>108</v>
      </c>
      <c r="G44" s="28" t="s">
        <v>80</v>
      </c>
      <c r="H44" s="28" t="s">
        <v>81</v>
      </c>
      <c r="I44" s="28" t="s">
        <v>97</v>
      </c>
      <c r="J44" s="145" t="s">
        <v>98</v>
      </c>
      <c r="K44" s="52">
        <v>32</v>
      </c>
      <c r="L44" s="33">
        <v>32</v>
      </c>
      <c r="M44" s="33">
        <v>0</v>
      </c>
      <c r="N44" s="33">
        <v>0</v>
      </c>
      <c r="O44" s="41">
        <f>SUM(P44:R44)</f>
        <v>134</v>
      </c>
      <c r="P44" s="33">
        <v>134</v>
      </c>
      <c r="Q44" s="33">
        <v>0</v>
      </c>
      <c r="R44" s="33">
        <v>0</v>
      </c>
      <c r="S44" s="32">
        <f>SUM(T44:Y44)</f>
        <v>32</v>
      </c>
      <c r="T44" s="33">
        <v>0</v>
      </c>
      <c r="U44" s="24">
        <v>17</v>
      </c>
      <c r="V44" s="24">
        <v>15</v>
      </c>
      <c r="W44" s="24"/>
      <c r="X44" s="33"/>
      <c r="Y44" s="33"/>
      <c r="Z44" s="32">
        <f>SUM(AA44:AF44)</f>
        <v>0</v>
      </c>
      <c r="AA44" s="66"/>
      <c r="AB44" s="66"/>
      <c r="AC44" s="66"/>
      <c r="AD44" s="66"/>
      <c r="AE44" s="66"/>
      <c r="AF44" s="66"/>
      <c r="AG44" s="52">
        <f>SUM(AH44:AM44)</f>
        <v>0</v>
      </c>
      <c r="AH44" s="66"/>
      <c r="AI44" s="66"/>
      <c r="AJ44" s="66"/>
      <c r="AK44" s="66"/>
      <c r="AL44" s="66"/>
      <c r="AM44" s="66"/>
      <c r="AN44" s="34">
        <f t="shared" ref="AN44:AN49" si="17">(M44+N44)/K44</f>
        <v>0</v>
      </c>
      <c r="AO44" s="34">
        <f>AG44/K44</f>
        <v>0</v>
      </c>
      <c r="AP44" s="27" t="s">
        <v>84</v>
      </c>
      <c r="AQ44" s="28" t="s">
        <v>85</v>
      </c>
      <c r="AR44" s="28" t="s">
        <v>97</v>
      </c>
      <c r="AS44" s="28" t="s">
        <v>134</v>
      </c>
      <c r="AT44" s="28" t="s">
        <v>100</v>
      </c>
      <c r="AU44" s="146" t="s">
        <v>87</v>
      </c>
      <c r="AV44" s="36">
        <v>3.1152495399999998</v>
      </c>
      <c r="AW44" s="36"/>
      <c r="AX44" s="36"/>
      <c r="AY44" s="36"/>
      <c r="AZ44" s="36"/>
      <c r="BA44" s="36"/>
      <c r="BB44" s="36"/>
      <c r="BC44" s="123">
        <f t="shared" si="1"/>
        <v>3.1152495399999998</v>
      </c>
      <c r="BD44" s="24"/>
      <c r="BE44" s="24"/>
      <c r="BF44" s="24"/>
      <c r="BG44" s="24"/>
      <c r="BH44" s="38">
        <f>BC44+BF44+BG44+BE44</f>
        <v>3.1152495399999998</v>
      </c>
      <c r="BI44" s="45">
        <f>BH44/K44</f>
        <v>9.7351548124999993E-2</v>
      </c>
      <c r="BJ44" s="39" t="s">
        <v>102</v>
      </c>
      <c r="BK44" s="170">
        <v>40</v>
      </c>
      <c r="BL44" s="170">
        <v>20</v>
      </c>
      <c r="BM44" s="136">
        <v>80</v>
      </c>
      <c r="BN44" s="137">
        <v>70</v>
      </c>
      <c r="BO44" s="137">
        <v>20</v>
      </c>
      <c r="BP44" s="137">
        <v>10</v>
      </c>
      <c r="BQ44" s="138">
        <f>BK44+BL44</f>
        <v>60</v>
      </c>
      <c r="BR44" s="138">
        <f>BM44+BN44</f>
        <v>150</v>
      </c>
      <c r="BS44" s="138">
        <f>BO44+BP44</f>
        <v>30</v>
      </c>
      <c r="BT44" s="138">
        <f>BQ44+BR44+BS44</f>
        <v>240</v>
      </c>
      <c r="BU44" s="27"/>
      <c r="BV44" s="8"/>
      <c r="BW44" s="46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</row>
    <row r="45" spans="1:114" ht="12.75" hidden="1">
      <c r="A45" s="25" t="s">
        <v>229</v>
      </c>
      <c r="B45" s="30" t="s">
        <v>230</v>
      </c>
      <c r="C45" s="30" t="s">
        <v>206</v>
      </c>
      <c r="D45" s="30" t="s">
        <v>77</v>
      </c>
      <c r="E45" s="28" t="s">
        <v>78</v>
      </c>
      <c r="F45" s="25" t="s">
        <v>108</v>
      </c>
      <c r="G45" s="30" t="s">
        <v>92</v>
      </c>
      <c r="H45" s="30" t="s">
        <v>92</v>
      </c>
      <c r="I45" s="30" t="s">
        <v>109</v>
      </c>
      <c r="J45" s="58" t="s">
        <v>134</v>
      </c>
      <c r="K45" s="107">
        <v>8</v>
      </c>
      <c r="L45" s="33">
        <v>8</v>
      </c>
      <c r="M45" s="33">
        <v>0</v>
      </c>
      <c r="N45" s="33">
        <v>0</v>
      </c>
      <c r="O45" s="106">
        <v>36</v>
      </c>
      <c r="P45" s="33">
        <v>36</v>
      </c>
      <c r="Q45" s="33">
        <v>0</v>
      </c>
      <c r="R45" s="33">
        <v>0</v>
      </c>
      <c r="S45" s="106">
        <f t="shared" si="12"/>
        <v>8</v>
      </c>
      <c r="T45" s="33">
        <v>0</v>
      </c>
      <c r="U45" s="33">
        <v>4</v>
      </c>
      <c r="V45" s="33">
        <v>4</v>
      </c>
      <c r="W45" s="33">
        <v>0</v>
      </c>
      <c r="X45" s="33">
        <v>0</v>
      </c>
      <c r="Y45" s="33">
        <v>0</v>
      </c>
      <c r="Z45" s="106">
        <f t="shared" si="13"/>
        <v>0</v>
      </c>
      <c r="AA45" s="33">
        <v>0</v>
      </c>
      <c r="AB45" s="33">
        <v>0</v>
      </c>
      <c r="AC45" s="33">
        <v>0</v>
      </c>
      <c r="AD45" s="33">
        <v>0</v>
      </c>
      <c r="AE45" s="33">
        <v>0</v>
      </c>
      <c r="AF45" s="33">
        <v>0</v>
      </c>
      <c r="AG45" s="106">
        <f t="shared" si="14"/>
        <v>0</v>
      </c>
      <c r="AH45" s="33">
        <v>0</v>
      </c>
      <c r="AI45" s="33">
        <v>0</v>
      </c>
      <c r="AJ45" s="33">
        <v>0</v>
      </c>
      <c r="AK45" s="33">
        <v>0</v>
      </c>
      <c r="AL45" s="33">
        <v>0</v>
      </c>
      <c r="AM45" s="33">
        <v>0</v>
      </c>
      <c r="AN45" s="120">
        <f t="shared" si="17"/>
        <v>0</v>
      </c>
      <c r="AO45" s="120">
        <f t="shared" si="15"/>
        <v>0</v>
      </c>
      <c r="AP45" s="27" t="s">
        <v>93</v>
      </c>
      <c r="AQ45" s="27" t="s">
        <v>85</v>
      </c>
      <c r="AR45" s="30" t="s">
        <v>109</v>
      </c>
      <c r="AS45" s="58" t="s">
        <v>134</v>
      </c>
      <c r="AT45" s="30" t="s">
        <v>94</v>
      </c>
      <c r="AU45" s="35" t="s">
        <v>83</v>
      </c>
      <c r="AV45" s="36">
        <v>0</v>
      </c>
      <c r="AW45" s="36"/>
      <c r="AX45" s="37"/>
      <c r="AY45" s="37"/>
      <c r="AZ45" s="36">
        <v>0.83482400000000001</v>
      </c>
      <c r="BA45" s="36"/>
      <c r="BB45" s="36"/>
      <c r="BC45" s="123">
        <f t="shared" si="1"/>
        <v>0.83482400000000001</v>
      </c>
      <c r="BD45" s="36"/>
      <c r="BE45" s="49"/>
      <c r="BF45" s="49"/>
      <c r="BG45" s="63"/>
      <c r="BH45" s="124">
        <f t="shared" si="2"/>
        <v>0.83482400000000001</v>
      </c>
      <c r="BI45" s="45">
        <f t="shared" si="16"/>
        <v>0.104353</v>
      </c>
      <c r="BJ45" s="39" t="s">
        <v>102</v>
      </c>
      <c r="BK45" s="136">
        <v>40</v>
      </c>
      <c r="BL45" s="137">
        <v>20</v>
      </c>
      <c r="BM45" s="137">
        <v>50</v>
      </c>
      <c r="BN45" s="137">
        <v>30</v>
      </c>
      <c r="BO45" s="137">
        <v>20</v>
      </c>
      <c r="BP45" s="137">
        <v>20</v>
      </c>
      <c r="BQ45" s="138">
        <f t="shared" si="3"/>
        <v>60</v>
      </c>
      <c r="BR45" s="138">
        <f t="shared" si="4"/>
        <v>80</v>
      </c>
      <c r="BS45" s="138">
        <f t="shared" si="5"/>
        <v>40</v>
      </c>
      <c r="BT45" s="138">
        <f t="shared" si="6"/>
        <v>180</v>
      </c>
      <c r="BU45" s="55"/>
      <c r="BV45" s="8"/>
      <c r="BW45" s="46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</row>
    <row r="46" spans="1:114" ht="22.5" hidden="1" customHeight="1">
      <c r="A46" s="25" t="s">
        <v>231</v>
      </c>
      <c r="B46" s="27" t="s">
        <v>232</v>
      </c>
      <c r="C46" s="61" t="s">
        <v>206</v>
      </c>
      <c r="D46" s="29" t="s">
        <v>77</v>
      </c>
      <c r="E46" s="28" t="s">
        <v>78</v>
      </c>
      <c r="F46" s="24" t="s">
        <v>108</v>
      </c>
      <c r="G46" s="47" t="s">
        <v>80</v>
      </c>
      <c r="H46" s="47" t="s">
        <v>80</v>
      </c>
      <c r="I46" s="31" t="s">
        <v>100</v>
      </c>
      <c r="J46" s="47" t="s">
        <v>146</v>
      </c>
      <c r="K46" s="107">
        <v>11</v>
      </c>
      <c r="L46" s="33">
        <v>11</v>
      </c>
      <c r="M46" s="33">
        <v>0</v>
      </c>
      <c r="N46" s="33">
        <v>0</v>
      </c>
      <c r="O46" s="106">
        <f>SUM(P46:R46)</f>
        <v>22</v>
      </c>
      <c r="P46" s="33">
        <v>22</v>
      </c>
      <c r="Q46" s="33">
        <v>0</v>
      </c>
      <c r="R46" s="33">
        <v>0</v>
      </c>
      <c r="S46" s="106">
        <f t="shared" si="12"/>
        <v>11</v>
      </c>
      <c r="T46" s="33">
        <v>11</v>
      </c>
      <c r="U46" s="33">
        <v>0</v>
      </c>
      <c r="V46" s="33">
        <v>0</v>
      </c>
      <c r="W46" s="33">
        <v>0</v>
      </c>
      <c r="X46" s="33">
        <v>0</v>
      </c>
      <c r="Y46" s="33">
        <v>0</v>
      </c>
      <c r="Z46" s="106">
        <f t="shared" si="13"/>
        <v>0</v>
      </c>
      <c r="AA46" s="33">
        <v>0</v>
      </c>
      <c r="AB46" s="33">
        <v>0</v>
      </c>
      <c r="AC46" s="33">
        <v>0</v>
      </c>
      <c r="AD46" s="33">
        <v>0</v>
      </c>
      <c r="AE46" s="33">
        <v>0</v>
      </c>
      <c r="AF46" s="33">
        <v>0</v>
      </c>
      <c r="AG46" s="106">
        <f t="shared" si="14"/>
        <v>0</v>
      </c>
      <c r="AH46" s="33">
        <v>0</v>
      </c>
      <c r="AI46" s="33">
        <v>0</v>
      </c>
      <c r="AJ46" s="33">
        <v>0</v>
      </c>
      <c r="AK46" s="33">
        <v>0</v>
      </c>
      <c r="AL46" s="33">
        <v>0</v>
      </c>
      <c r="AM46" s="33">
        <v>0</v>
      </c>
      <c r="AN46" s="120">
        <f t="shared" si="17"/>
        <v>0</v>
      </c>
      <c r="AO46" s="120">
        <f t="shared" si="15"/>
        <v>0</v>
      </c>
      <c r="AP46" s="27" t="s">
        <v>93</v>
      </c>
      <c r="AQ46" s="28" t="s">
        <v>85</v>
      </c>
      <c r="AR46" s="35" t="s">
        <v>100</v>
      </c>
      <c r="AS46" s="47" t="s">
        <v>146</v>
      </c>
      <c r="AT46" s="47" t="s">
        <v>82</v>
      </c>
      <c r="AU46" s="47" t="s">
        <v>135</v>
      </c>
      <c r="AV46" s="36">
        <v>0</v>
      </c>
      <c r="AW46" s="43">
        <v>1.111</v>
      </c>
      <c r="AX46" s="43"/>
      <c r="AY46" s="42"/>
      <c r="AZ46" s="37"/>
      <c r="BA46" s="37"/>
      <c r="BB46" s="37"/>
      <c r="BC46" s="123">
        <f t="shared" si="1"/>
        <v>1.111</v>
      </c>
      <c r="BD46" s="36"/>
      <c r="BE46" s="44"/>
      <c r="BF46" s="44"/>
      <c r="BG46" s="44"/>
      <c r="BH46" s="124">
        <f t="shared" si="2"/>
        <v>1.111</v>
      </c>
      <c r="BI46" s="45">
        <f t="shared" si="16"/>
        <v>0.10099999999999999</v>
      </c>
      <c r="BJ46" s="39" t="s">
        <v>102</v>
      </c>
      <c r="BK46" s="136">
        <v>40</v>
      </c>
      <c r="BL46" s="137">
        <v>20</v>
      </c>
      <c r="BM46" s="137">
        <v>80</v>
      </c>
      <c r="BN46" s="137">
        <v>30</v>
      </c>
      <c r="BO46" s="137">
        <v>20</v>
      </c>
      <c r="BP46" s="137">
        <v>10</v>
      </c>
      <c r="BQ46" s="138">
        <f t="shared" si="3"/>
        <v>60</v>
      </c>
      <c r="BR46" s="138">
        <f t="shared" si="4"/>
        <v>110</v>
      </c>
      <c r="BS46" s="138">
        <f t="shared" si="5"/>
        <v>30</v>
      </c>
      <c r="BT46" s="138">
        <f t="shared" si="6"/>
        <v>200</v>
      </c>
      <c r="BU46" s="27"/>
      <c r="BV46" s="8"/>
      <c r="BW46" s="46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</row>
    <row r="47" spans="1:114" ht="13.5" hidden="1" customHeight="1">
      <c r="A47" s="25" t="s">
        <v>233</v>
      </c>
      <c r="B47" s="27" t="s">
        <v>234</v>
      </c>
      <c r="C47" s="61" t="s">
        <v>206</v>
      </c>
      <c r="D47" s="29" t="s">
        <v>77</v>
      </c>
      <c r="E47" s="28" t="s">
        <v>78</v>
      </c>
      <c r="F47" s="24" t="s">
        <v>108</v>
      </c>
      <c r="G47" s="47" t="s">
        <v>80</v>
      </c>
      <c r="H47" s="47" t="s">
        <v>81</v>
      </c>
      <c r="I47" s="31" t="s">
        <v>100</v>
      </c>
      <c r="J47" s="47" t="s">
        <v>146</v>
      </c>
      <c r="K47" s="107">
        <v>8</v>
      </c>
      <c r="L47" s="33">
        <v>8</v>
      </c>
      <c r="M47" s="33">
        <v>0</v>
      </c>
      <c r="N47" s="33">
        <v>0</v>
      </c>
      <c r="O47" s="106">
        <f>SUM(P47:R47)</f>
        <v>32</v>
      </c>
      <c r="P47" s="33">
        <v>32</v>
      </c>
      <c r="Q47" s="33">
        <v>0</v>
      </c>
      <c r="R47" s="33">
        <v>0</v>
      </c>
      <c r="S47" s="106">
        <f t="shared" si="12"/>
        <v>8</v>
      </c>
      <c r="T47" s="33">
        <v>0</v>
      </c>
      <c r="U47" s="33">
        <v>8</v>
      </c>
      <c r="V47" s="33">
        <v>0</v>
      </c>
      <c r="W47" s="33">
        <v>0</v>
      </c>
      <c r="X47" s="33">
        <v>0</v>
      </c>
      <c r="Y47" s="33">
        <v>0</v>
      </c>
      <c r="Z47" s="106">
        <f t="shared" si="13"/>
        <v>0</v>
      </c>
      <c r="AA47" s="33">
        <v>0</v>
      </c>
      <c r="AB47" s="33">
        <v>0</v>
      </c>
      <c r="AC47" s="33">
        <v>0</v>
      </c>
      <c r="AD47" s="33">
        <v>0</v>
      </c>
      <c r="AE47" s="33">
        <v>0</v>
      </c>
      <c r="AF47" s="33">
        <v>0</v>
      </c>
      <c r="AG47" s="106">
        <f t="shared" si="14"/>
        <v>0</v>
      </c>
      <c r="AH47" s="33">
        <v>0</v>
      </c>
      <c r="AI47" s="33">
        <v>0</v>
      </c>
      <c r="AJ47" s="33">
        <v>0</v>
      </c>
      <c r="AK47" s="33">
        <v>0</v>
      </c>
      <c r="AL47" s="33">
        <v>0</v>
      </c>
      <c r="AM47" s="33">
        <v>0</v>
      </c>
      <c r="AN47" s="120">
        <f t="shared" si="17"/>
        <v>0</v>
      </c>
      <c r="AO47" s="120">
        <f t="shared" si="15"/>
        <v>0</v>
      </c>
      <c r="AP47" s="27" t="s">
        <v>84</v>
      </c>
      <c r="AQ47" s="28" t="s">
        <v>85</v>
      </c>
      <c r="AR47" s="35" t="s">
        <v>100</v>
      </c>
      <c r="AS47" s="47" t="s">
        <v>146</v>
      </c>
      <c r="AT47" s="47" t="s">
        <v>82</v>
      </c>
      <c r="AU47" s="47" t="s">
        <v>135</v>
      </c>
      <c r="AV47" s="36">
        <v>0</v>
      </c>
      <c r="AW47" s="43">
        <v>0.72</v>
      </c>
      <c r="AX47" s="43"/>
      <c r="AY47" s="42"/>
      <c r="AZ47" s="37"/>
      <c r="BA47" s="37"/>
      <c r="BB47" s="37"/>
      <c r="BC47" s="123">
        <f t="shared" si="1"/>
        <v>0.72</v>
      </c>
      <c r="BD47" s="36"/>
      <c r="BE47" s="44"/>
      <c r="BF47" s="44"/>
      <c r="BG47" s="44"/>
      <c r="BH47" s="124">
        <f t="shared" si="2"/>
        <v>0.72</v>
      </c>
      <c r="BI47" s="45">
        <f t="shared" si="16"/>
        <v>0.09</v>
      </c>
      <c r="BJ47" s="39" t="s">
        <v>102</v>
      </c>
      <c r="BK47" s="136">
        <v>40</v>
      </c>
      <c r="BL47" s="137">
        <v>20</v>
      </c>
      <c r="BM47" s="137">
        <v>80</v>
      </c>
      <c r="BN47" s="137">
        <v>70</v>
      </c>
      <c r="BO47" s="137">
        <v>20</v>
      </c>
      <c r="BP47" s="137">
        <v>10</v>
      </c>
      <c r="BQ47" s="138">
        <f t="shared" si="3"/>
        <v>60</v>
      </c>
      <c r="BR47" s="138">
        <f t="shared" si="4"/>
        <v>150</v>
      </c>
      <c r="BS47" s="138">
        <f t="shared" si="5"/>
        <v>30</v>
      </c>
      <c r="BT47" s="138">
        <f t="shared" si="6"/>
        <v>240</v>
      </c>
      <c r="BU47" s="27"/>
      <c r="BV47" s="8"/>
      <c r="BW47" s="46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</row>
    <row r="48" spans="1:114" ht="13.5" hidden="1" customHeight="1">
      <c r="A48" s="26" t="s">
        <v>235</v>
      </c>
      <c r="B48" s="29" t="s">
        <v>236</v>
      </c>
      <c r="C48" s="29" t="s">
        <v>206</v>
      </c>
      <c r="D48" s="29" t="s">
        <v>77</v>
      </c>
      <c r="E48" s="28" t="s">
        <v>78</v>
      </c>
      <c r="F48" s="25" t="s">
        <v>79</v>
      </c>
      <c r="G48" s="27" t="s">
        <v>92</v>
      </c>
      <c r="H48" s="27" t="s">
        <v>92</v>
      </c>
      <c r="I48" s="30" t="s">
        <v>158</v>
      </c>
      <c r="J48" s="27" t="s">
        <v>134</v>
      </c>
      <c r="K48" s="107">
        <v>4</v>
      </c>
      <c r="L48" s="33">
        <v>4</v>
      </c>
      <c r="M48" s="33">
        <v>0</v>
      </c>
      <c r="N48" s="33">
        <v>0</v>
      </c>
      <c r="O48" s="106">
        <v>16</v>
      </c>
      <c r="P48" s="33">
        <v>16</v>
      </c>
      <c r="Q48" s="33">
        <v>0</v>
      </c>
      <c r="R48" s="33">
        <v>0</v>
      </c>
      <c r="S48" s="106">
        <f t="shared" si="12"/>
        <v>4</v>
      </c>
      <c r="T48" s="33">
        <v>0</v>
      </c>
      <c r="U48" s="33">
        <v>4</v>
      </c>
      <c r="V48" s="33">
        <v>0</v>
      </c>
      <c r="W48" s="33">
        <v>0</v>
      </c>
      <c r="X48" s="33">
        <v>0</v>
      </c>
      <c r="Y48" s="33">
        <v>0</v>
      </c>
      <c r="Z48" s="106">
        <f t="shared" si="13"/>
        <v>0</v>
      </c>
      <c r="AA48" s="33">
        <v>0</v>
      </c>
      <c r="AB48" s="33">
        <v>0</v>
      </c>
      <c r="AC48" s="33">
        <v>0</v>
      </c>
      <c r="AD48" s="33">
        <v>0</v>
      </c>
      <c r="AE48" s="33">
        <v>0</v>
      </c>
      <c r="AF48" s="33">
        <v>0</v>
      </c>
      <c r="AG48" s="106">
        <f t="shared" si="14"/>
        <v>0</v>
      </c>
      <c r="AH48" s="33">
        <v>0</v>
      </c>
      <c r="AI48" s="33">
        <v>0</v>
      </c>
      <c r="AJ48" s="33">
        <v>0</v>
      </c>
      <c r="AK48" s="33">
        <v>0</v>
      </c>
      <c r="AL48" s="33">
        <v>0</v>
      </c>
      <c r="AM48" s="33">
        <v>0</v>
      </c>
      <c r="AN48" s="120">
        <f t="shared" si="17"/>
        <v>0</v>
      </c>
      <c r="AO48" s="120">
        <f t="shared" si="15"/>
        <v>0</v>
      </c>
      <c r="AP48" s="27" t="s">
        <v>93</v>
      </c>
      <c r="AQ48" s="27" t="s">
        <v>85</v>
      </c>
      <c r="AR48" s="30" t="s">
        <v>158</v>
      </c>
      <c r="AS48" s="27" t="s">
        <v>134</v>
      </c>
      <c r="AT48" s="30" t="s">
        <v>100</v>
      </c>
      <c r="AU48" s="47" t="s">
        <v>135</v>
      </c>
      <c r="AV48" s="36">
        <v>0</v>
      </c>
      <c r="AW48" s="36">
        <v>0.41741200000000001</v>
      </c>
      <c r="AX48" s="127"/>
      <c r="AY48" s="43"/>
      <c r="AZ48" s="43"/>
      <c r="BA48" s="37"/>
      <c r="BB48" s="37"/>
      <c r="BC48" s="123">
        <f t="shared" si="1"/>
        <v>0.41741200000000001</v>
      </c>
      <c r="BD48" s="36"/>
      <c r="BE48" s="44"/>
      <c r="BF48" s="44"/>
      <c r="BG48" s="63"/>
      <c r="BH48" s="124">
        <f t="shared" si="2"/>
        <v>0.41741200000000001</v>
      </c>
      <c r="BI48" s="45">
        <f t="shared" si="16"/>
        <v>0.104353</v>
      </c>
      <c r="BJ48" s="39" t="s">
        <v>88</v>
      </c>
      <c r="BK48" s="136">
        <v>40</v>
      </c>
      <c r="BL48" s="137">
        <v>20</v>
      </c>
      <c r="BM48" s="137">
        <v>40</v>
      </c>
      <c r="BN48" s="137">
        <v>30</v>
      </c>
      <c r="BO48" s="137">
        <v>0</v>
      </c>
      <c r="BP48" s="137">
        <v>10</v>
      </c>
      <c r="BQ48" s="138">
        <f t="shared" si="3"/>
        <v>60</v>
      </c>
      <c r="BR48" s="138">
        <f t="shared" si="4"/>
        <v>70</v>
      </c>
      <c r="BS48" s="138">
        <f t="shared" si="5"/>
        <v>10</v>
      </c>
      <c r="BT48" s="138">
        <f t="shared" si="6"/>
        <v>140</v>
      </c>
      <c r="BU48" s="27"/>
      <c r="BV48" s="8"/>
      <c r="BW48" s="46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</row>
    <row r="49" spans="1:114" ht="13.5" hidden="1" customHeight="1">
      <c r="A49" s="25" t="s">
        <v>237</v>
      </c>
      <c r="B49" s="29" t="s">
        <v>238</v>
      </c>
      <c r="C49" s="29" t="s">
        <v>206</v>
      </c>
      <c r="D49" s="29" t="s">
        <v>77</v>
      </c>
      <c r="E49" s="28" t="s">
        <v>78</v>
      </c>
      <c r="F49" s="25" t="s">
        <v>108</v>
      </c>
      <c r="G49" s="27" t="s">
        <v>92</v>
      </c>
      <c r="H49" s="27" t="s">
        <v>92</v>
      </c>
      <c r="I49" s="30" t="s">
        <v>82</v>
      </c>
      <c r="J49" s="27" t="s">
        <v>87</v>
      </c>
      <c r="K49" s="107">
        <v>44</v>
      </c>
      <c r="L49" s="33">
        <v>0</v>
      </c>
      <c r="M49" s="33">
        <v>40</v>
      </c>
      <c r="N49" s="33">
        <v>4</v>
      </c>
      <c r="O49" s="106">
        <f t="shared" ref="O49:O64" si="18">SUM(P49:R49)</f>
        <v>132</v>
      </c>
      <c r="P49" s="33">
        <v>0</v>
      </c>
      <c r="Q49" s="33">
        <v>104</v>
      </c>
      <c r="R49" s="33">
        <v>28</v>
      </c>
      <c r="S49" s="106">
        <f t="shared" si="12"/>
        <v>0</v>
      </c>
      <c r="T49" s="33">
        <v>0</v>
      </c>
      <c r="U49" s="33">
        <v>0</v>
      </c>
      <c r="V49" s="33">
        <v>0</v>
      </c>
      <c r="W49" s="33">
        <v>0</v>
      </c>
      <c r="X49" s="33">
        <v>0</v>
      </c>
      <c r="Y49" s="33">
        <v>0</v>
      </c>
      <c r="Z49" s="106">
        <f t="shared" si="13"/>
        <v>40</v>
      </c>
      <c r="AA49" s="33">
        <v>14</v>
      </c>
      <c r="AB49" s="33">
        <v>26</v>
      </c>
      <c r="AC49" s="33">
        <v>0</v>
      </c>
      <c r="AD49" s="33">
        <v>0</v>
      </c>
      <c r="AE49" s="33">
        <v>0</v>
      </c>
      <c r="AF49" s="33">
        <v>0</v>
      </c>
      <c r="AG49" s="106">
        <f t="shared" si="14"/>
        <v>4</v>
      </c>
      <c r="AH49" s="33">
        <v>0</v>
      </c>
      <c r="AI49" s="33">
        <v>4</v>
      </c>
      <c r="AJ49" s="33">
        <v>0</v>
      </c>
      <c r="AK49" s="33">
        <v>0</v>
      </c>
      <c r="AL49" s="33">
        <v>0</v>
      </c>
      <c r="AM49" s="33">
        <v>0</v>
      </c>
      <c r="AN49" s="120">
        <f t="shared" si="17"/>
        <v>1</v>
      </c>
      <c r="AO49" s="120">
        <f t="shared" si="15"/>
        <v>9.0909090909090912E-2</v>
      </c>
      <c r="AP49" s="27" t="s">
        <v>93</v>
      </c>
      <c r="AQ49" s="27" t="s">
        <v>85</v>
      </c>
      <c r="AR49" s="30" t="s">
        <v>82</v>
      </c>
      <c r="AS49" s="27" t="s">
        <v>87</v>
      </c>
      <c r="AT49" s="30" t="s">
        <v>109</v>
      </c>
      <c r="AU49" s="47" t="s">
        <v>99</v>
      </c>
      <c r="AV49" s="36">
        <v>1.25</v>
      </c>
      <c r="AW49" s="43"/>
      <c r="AX49" s="37"/>
      <c r="AY49" s="43">
        <v>2.5915319999999999</v>
      </c>
      <c r="AZ49" s="43"/>
      <c r="BA49" s="37"/>
      <c r="BB49" s="37"/>
      <c r="BC49" s="123">
        <f t="shared" si="1"/>
        <v>3.8415319999999999</v>
      </c>
      <c r="BD49" s="36" t="s">
        <v>111</v>
      </c>
      <c r="BE49" s="44"/>
      <c r="BF49" s="44">
        <v>0.75</v>
      </c>
      <c r="BG49" s="63"/>
      <c r="BH49" s="124">
        <f t="shared" si="2"/>
        <v>4.5915319999999999</v>
      </c>
      <c r="BI49" s="45">
        <f t="shared" si="16"/>
        <v>0.104353</v>
      </c>
      <c r="BJ49" s="39" t="s">
        <v>102</v>
      </c>
      <c r="BK49" s="136">
        <v>40</v>
      </c>
      <c r="BL49" s="137">
        <v>20</v>
      </c>
      <c r="BM49" s="137">
        <v>50</v>
      </c>
      <c r="BN49" s="137">
        <v>30</v>
      </c>
      <c r="BO49" s="137">
        <v>0</v>
      </c>
      <c r="BP49" s="137">
        <v>30</v>
      </c>
      <c r="BQ49" s="138">
        <f t="shared" si="3"/>
        <v>60</v>
      </c>
      <c r="BR49" s="138">
        <f t="shared" si="4"/>
        <v>80</v>
      </c>
      <c r="BS49" s="138">
        <f t="shared" si="5"/>
        <v>30</v>
      </c>
      <c r="BT49" s="138">
        <f t="shared" si="6"/>
        <v>170</v>
      </c>
      <c r="BU49" s="27"/>
      <c r="BV49" s="8"/>
      <c r="BW49" s="46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</row>
    <row r="50" spans="1:114" ht="13.5" hidden="1" customHeight="1">
      <c r="A50" s="24" t="s">
        <v>239</v>
      </c>
      <c r="B50" s="27" t="s">
        <v>240</v>
      </c>
      <c r="C50" s="28" t="s">
        <v>206</v>
      </c>
      <c r="D50" s="29" t="s">
        <v>77</v>
      </c>
      <c r="E50" s="28" t="s">
        <v>78</v>
      </c>
      <c r="F50" s="24" t="s">
        <v>108</v>
      </c>
      <c r="G50" s="27" t="s">
        <v>92</v>
      </c>
      <c r="H50" s="27" t="s">
        <v>92</v>
      </c>
      <c r="I50" s="30" t="s">
        <v>82</v>
      </c>
      <c r="J50" s="27" t="s">
        <v>87</v>
      </c>
      <c r="K50" s="112">
        <v>49</v>
      </c>
      <c r="L50" s="53">
        <v>35</v>
      </c>
      <c r="M50" s="53">
        <v>11</v>
      </c>
      <c r="N50" s="53">
        <v>3</v>
      </c>
      <c r="O50" s="106">
        <f t="shared" si="18"/>
        <v>283</v>
      </c>
      <c r="P50" s="53">
        <v>219</v>
      </c>
      <c r="Q50" s="33">
        <v>46</v>
      </c>
      <c r="R50" s="33">
        <v>18</v>
      </c>
      <c r="S50" s="106">
        <f t="shared" si="12"/>
        <v>35</v>
      </c>
      <c r="T50" s="33">
        <v>0</v>
      </c>
      <c r="U50" s="53">
        <v>16</v>
      </c>
      <c r="V50" s="33">
        <v>13</v>
      </c>
      <c r="W50" s="33">
        <v>6</v>
      </c>
      <c r="X50" s="33">
        <v>0</v>
      </c>
      <c r="Y50" s="33">
        <v>0</v>
      </c>
      <c r="Z50" s="106">
        <f t="shared" si="13"/>
        <v>11</v>
      </c>
      <c r="AA50" s="33">
        <v>0</v>
      </c>
      <c r="AB50" s="33">
        <v>4</v>
      </c>
      <c r="AC50" s="33">
        <v>3</v>
      </c>
      <c r="AD50" s="33">
        <v>2</v>
      </c>
      <c r="AE50" s="33">
        <v>2</v>
      </c>
      <c r="AF50" s="33">
        <v>0</v>
      </c>
      <c r="AG50" s="106">
        <f t="shared" si="14"/>
        <v>3</v>
      </c>
      <c r="AH50" s="33">
        <v>0</v>
      </c>
      <c r="AI50" s="33">
        <v>2</v>
      </c>
      <c r="AJ50" s="33">
        <v>1</v>
      </c>
      <c r="AK50" s="33">
        <v>0</v>
      </c>
      <c r="AL50" s="33">
        <v>0</v>
      </c>
      <c r="AM50" s="33">
        <v>0</v>
      </c>
      <c r="AN50" s="120">
        <f>(Z50+AG50)/K50</f>
        <v>0.2857142857142857</v>
      </c>
      <c r="AO50" s="120">
        <f t="shared" si="15"/>
        <v>6.1224489795918366E-2</v>
      </c>
      <c r="AP50" s="27" t="s">
        <v>93</v>
      </c>
      <c r="AQ50" s="27" t="s">
        <v>241</v>
      </c>
      <c r="AR50" s="30" t="s">
        <v>82</v>
      </c>
      <c r="AS50" s="27" t="s">
        <v>87</v>
      </c>
      <c r="AT50" s="35" t="s">
        <v>109</v>
      </c>
      <c r="AU50" s="47" t="s">
        <v>99</v>
      </c>
      <c r="AV50" s="36">
        <v>0.75</v>
      </c>
      <c r="AW50" s="36"/>
      <c r="AX50" s="126"/>
      <c r="AY50" s="36">
        <v>2.5632969999999999</v>
      </c>
      <c r="AZ50" s="36">
        <v>0.6</v>
      </c>
      <c r="BA50" s="37"/>
      <c r="BB50" s="37"/>
      <c r="BC50" s="123">
        <f t="shared" si="1"/>
        <v>3.913297</v>
      </c>
      <c r="BD50" s="24"/>
      <c r="BE50" s="44"/>
      <c r="BF50" s="44">
        <v>1.2</v>
      </c>
      <c r="BG50" s="63"/>
      <c r="BH50" s="124">
        <f t="shared" si="2"/>
        <v>5.1132970000000002</v>
      </c>
      <c r="BI50" s="45">
        <f t="shared" si="16"/>
        <v>0.104353</v>
      </c>
      <c r="BJ50" s="39" t="s">
        <v>88</v>
      </c>
      <c r="BK50" s="136">
        <v>40</v>
      </c>
      <c r="BL50" s="137">
        <v>20</v>
      </c>
      <c r="BM50" s="137">
        <v>50</v>
      </c>
      <c r="BN50" s="137">
        <v>30</v>
      </c>
      <c r="BO50" s="137">
        <v>0</v>
      </c>
      <c r="BP50" s="137">
        <v>20</v>
      </c>
      <c r="BQ50" s="138">
        <f t="shared" si="3"/>
        <v>60</v>
      </c>
      <c r="BR50" s="138">
        <f t="shared" si="4"/>
        <v>80</v>
      </c>
      <c r="BS50" s="138">
        <f t="shared" si="5"/>
        <v>20</v>
      </c>
      <c r="BT50" s="138">
        <f t="shared" si="6"/>
        <v>160</v>
      </c>
      <c r="BU50" s="55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</row>
    <row r="51" spans="1:114" ht="13.5" hidden="1" customHeight="1">
      <c r="A51" s="24" t="s">
        <v>242</v>
      </c>
      <c r="B51" s="28" t="s">
        <v>243</v>
      </c>
      <c r="C51" s="28" t="s">
        <v>206</v>
      </c>
      <c r="D51" s="29" t="s">
        <v>77</v>
      </c>
      <c r="E51" s="28" t="s">
        <v>78</v>
      </c>
      <c r="F51" s="24" t="s">
        <v>79</v>
      </c>
      <c r="G51" s="28" t="s">
        <v>80</v>
      </c>
      <c r="H51" s="28" t="s">
        <v>80</v>
      </c>
      <c r="I51" s="31" t="s">
        <v>100</v>
      </c>
      <c r="J51" s="47" t="s">
        <v>244</v>
      </c>
      <c r="K51" s="112">
        <v>35</v>
      </c>
      <c r="L51" s="33">
        <v>24</v>
      </c>
      <c r="M51" s="33">
        <v>9</v>
      </c>
      <c r="N51" s="33">
        <v>2</v>
      </c>
      <c r="O51" s="106">
        <f t="shared" si="18"/>
        <v>162</v>
      </c>
      <c r="P51" s="33">
        <v>116</v>
      </c>
      <c r="Q51" s="33">
        <v>38</v>
      </c>
      <c r="R51" s="33">
        <v>8</v>
      </c>
      <c r="S51" s="106">
        <f t="shared" si="12"/>
        <v>24</v>
      </c>
      <c r="T51" s="33">
        <v>0</v>
      </c>
      <c r="U51" s="33">
        <v>10</v>
      </c>
      <c r="V51" s="33">
        <v>8</v>
      </c>
      <c r="W51" s="33">
        <v>6</v>
      </c>
      <c r="X51" s="33">
        <v>0</v>
      </c>
      <c r="Y51" s="33">
        <v>0</v>
      </c>
      <c r="Z51" s="106">
        <f t="shared" si="13"/>
        <v>9</v>
      </c>
      <c r="AA51" s="33">
        <v>0</v>
      </c>
      <c r="AB51" s="33">
        <v>8</v>
      </c>
      <c r="AC51" s="33">
        <v>0</v>
      </c>
      <c r="AD51" s="33">
        <v>0</v>
      </c>
      <c r="AE51" s="33">
        <v>1</v>
      </c>
      <c r="AF51" s="33">
        <v>0</v>
      </c>
      <c r="AG51" s="106">
        <f t="shared" si="14"/>
        <v>2</v>
      </c>
      <c r="AH51" s="33">
        <v>0</v>
      </c>
      <c r="AI51" s="33">
        <v>2</v>
      </c>
      <c r="AJ51" s="33">
        <v>0</v>
      </c>
      <c r="AK51" s="33">
        <v>0</v>
      </c>
      <c r="AL51" s="33">
        <v>0</v>
      </c>
      <c r="AM51" s="33">
        <v>0</v>
      </c>
      <c r="AN51" s="120">
        <f t="shared" ref="AN51:AN57" si="19">(M51+N51)/K51</f>
        <v>0.31428571428571428</v>
      </c>
      <c r="AO51" s="120">
        <f t="shared" si="15"/>
        <v>5.7142857142857141E-2</v>
      </c>
      <c r="AP51" s="27" t="s">
        <v>93</v>
      </c>
      <c r="AQ51" s="29" t="s">
        <v>85</v>
      </c>
      <c r="AR51" s="35" t="s">
        <v>100</v>
      </c>
      <c r="AS51" s="47" t="s">
        <v>244</v>
      </c>
      <c r="AT51" s="35" t="s">
        <v>86</v>
      </c>
      <c r="AU51" s="47" t="s">
        <v>146</v>
      </c>
      <c r="AV51" s="36">
        <v>0</v>
      </c>
      <c r="AW51" s="43">
        <v>2.117</v>
      </c>
      <c r="AX51" s="43">
        <v>2.117</v>
      </c>
      <c r="AY51" s="43"/>
      <c r="AZ51" s="37"/>
      <c r="BA51" s="37"/>
      <c r="BB51" s="37"/>
      <c r="BC51" s="123">
        <f t="shared" si="1"/>
        <v>4.234</v>
      </c>
      <c r="BD51" s="36" t="s">
        <v>111</v>
      </c>
      <c r="BE51" s="44"/>
      <c r="BF51" s="44"/>
      <c r="BG51" s="44"/>
      <c r="BH51" s="124">
        <f t="shared" si="2"/>
        <v>4.234</v>
      </c>
      <c r="BI51" s="59">
        <f t="shared" si="16"/>
        <v>0.12097142857142858</v>
      </c>
      <c r="BJ51" s="39" t="s">
        <v>102</v>
      </c>
      <c r="BK51" s="136">
        <v>40</v>
      </c>
      <c r="BL51" s="137">
        <v>20</v>
      </c>
      <c r="BM51" s="137">
        <v>10</v>
      </c>
      <c r="BN51" s="137">
        <v>70</v>
      </c>
      <c r="BO51" s="137">
        <v>20</v>
      </c>
      <c r="BP51" s="137">
        <v>20</v>
      </c>
      <c r="BQ51" s="138">
        <f t="shared" si="3"/>
        <v>60</v>
      </c>
      <c r="BR51" s="138">
        <f t="shared" si="4"/>
        <v>80</v>
      </c>
      <c r="BS51" s="138">
        <f t="shared" si="5"/>
        <v>40</v>
      </c>
      <c r="BT51" s="138">
        <f t="shared" si="6"/>
        <v>180</v>
      </c>
      <c r="BU51" s="27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</row>
    <row r="52" spans="1:114" ht="12.75" hidden="1" customHeight="1">
      <c r="A52" s="26" t="s">
        <v>245</v>
      </c>
      <c r="B52" s="27" t="s">
        <v>246</v>
      </c>
      <c r="C52" s="30" t="s">
        <v>206</v>
      </c>
      <c r="D52" s="30" t="s">
        <v>77</v>
      </c>
      <c r="E52" s="28" t="s">
        <v>78</v>
      </c>
      <c r="F52" s="25" t="s">
        <v>79</v>
      </c>
      <c r="G52" s="30" t="s">
        <v>80</v>
      </c>
      <c r="H52" s="30" t="s">
        <v>81</v>
      </c>
      <c r="I52" s="30" t="s">
        <v>100</v>
      </c>
      <c r="J52" s="58" t="s">
        <v>119</v>
      </c>
      <c r="K52" s="107">
        <v>33</v>
      </c>
      <c r="L52" s="33">
        <v>33</v>
      </c>
      <c r="M52" s="33">
        <v>0</v>
      </c>
      <c r="N52" s="33">
        <v>0</v>
      </c>
      <c r="O52" s="106">
        <f t="shared" si="18"/>
        <v>136</v>
      </c>
      <c r="P52" s="33">
        <v>136</v>
      </c>
      <c r="Q52" s="33">
        <v>0</v>
      </c>
      <c r="R52" s="33">
        <v>0</v>
      </c>
      <c r="S52" s="106">
        <f t="shared" si="12"/>
        <v>33</v>
      </c>
      <c r="T52" s="33">
        <v>0</v>
      </c>
      <c r="U52" s="33">
        <v>29</v>
      </c>
      <c r="V52" s="33">
        <v>4</v>
      </c>
      <c r="W52" s="33">
        <v>0</v>
      </c>
      <c r="X52" s="33">
        <v>0</v>
      </c>
      <c r="Y52" s="33">
        <v>0</v>
      </c>
      <c r="Z52" s="106">
        <f t="shared" si="13"/>
        <v>0</v>
      </c>
      <c r="AA52" s="33">
        <v>0</v>
      </c>
      <c r="AB52" s="33">
        <v>0</v>
      </c>
      <c r="AC52" s="33">
        <v>0</v>
      </c>
      <c r="AD52" s="33">
        <v>0</v>
      </c>
      <c r="AE52" s="33">
        <v>0</v>
      </c>
      <c r="AF52" s="33">
        <v>0</v>
      </c>
      <c r="AG52" s="106">
        <f t="shared" si="14"/>
        <v>0</v>
      </c>
      <c r="AH52" s="33">
        <v>0</v>
      </c>
      <c r="AI52" s="33">
        <v>0</v>
      </c>
      <c r="AJ52" s="33">
        <v>0</v>
      </c>
      <c r="AK52" s="33">
        <v>0</v>
      </c>
      <c r="AL52" s="33">
        <v>0</v>
      </c>
      <c r="AM52" s="33">
        <v>0</v>
      </c>
      <c r="AN52" s="120">
        <f t="shared" si="19"/>
        <v>0</v>
      </c>
      <c r="AO52" s="120">
        <f t="shared" si="15"/>
        <v>0</v>
      </c>
      <c r="AP52" s="27" t="s">
        <v>84</v>
      </c>
      <c r="AQ52" s="27" t="s">
        <v>85</v>
      </c>
      <c r="AR52" s="30" t="s">
        <v>100</v>
      </c>
      <c r="AS52" s="58" t="s">
        <v>119</v>
      </c>
      <c r="AT52" s="30" t="s">
        <v>109</v>
      </c>
      <c r="AU52" s="35" t="s">
        <v>101</v>
      </c>
      <c r="AV52" s="36">
        <v>0</v>
      </c>
      <c r="AW52" s="36">
        <v>1</v>
      </c>
      <c r="AX52" s="36">
        <v>1.7</v>
      </c>
      <c r="AY52" s="36"/>
      <c r="AZ52" s="36"/>
      <c r="BA52" s="36"/>
      <c r="BB52" s="36"/>
      <c r="BC52" s="123">
        <f t="shared" si="1"/>
        <v>2.7</v>
      </c>
      <c r="BD52" s="36"/>
      <c r="BE52" s="49"/>
      <c r="BF52" s="49"/>
      <c r="BG52" s="63"/>
      <c r="BH52" s="124">
        <f t="shared" si="2"/>
        <v>2.7</v>
      </c>
      <c r="BI52" s="45">
        <f t="shared" si="16"/>
        <v>8.1818181818181818E-2</v>
      </c>
      <c r="BJ52" s="39" t="s">
        <v>102</v>
      </c>
      <c r="BK52" s="136">
        <v>40</v>
      </c>
      <c r="BL52" s="137">
        <v>20</v>
      </c>
      <c r="BM52" s="137">
        <v>40</v>
      </c>
      <c r="BN52" s="137">
        <v>70</v>
      </c>
      <c r="BO52" s="137">
        <v>20</v>
      </c>
      <c r="BP52" s="137">
        <v>10</v>
      </c>
      <c r="BQ52" s="138">
        <f t="shared" si="3"/>
        <v>60</v>
      </c>
      <c r="BR52" s="138">
        <f t="shared" si="4"/>
        <v>110</v>
      </c>
      <c r="BS52" s="138">
        <f t="shared" si="5"/>
        <v>30</v>
      </c>
      <c r="BT52" s="138">
        <f t="shared" si="6"/>
        <v>200</v>
      </c>
      <c r="BU52" s="55"/>
      <c r="BV52" s="8"/>
      <c r="BW52" s="46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</row>
    <row r="53" spans="1:114" ht="13.5" hidden="1" customHeight="1">
      <c r="A53" s="26" t="s">
        <v>247</v>
      </c>
      <c r="B53" s="27" t="s">
        <v>248</v>
      </c>
      <c r="C53" s="30" t="s">
        <v>206</v>
      </c>
      <c r="D53" s="30" t="s">
        <v>77</v>
      </c>
      <c r="E53" s="28" t="s">
        <v>78</v>
      </c>
      <c r="F53" s="25" t="s">
        <v>79</v>
      </c>
      <c r="G53" s="30" t="s">
        <v>80</v>
      </c>
      <c r="H53" s="30" t="s">
        <v>80</v>
      </c>
      <c r="I53" s="30" t="s">
        <v>100</v>
      </c>
      <c r="J53" s="58" t="s">
        <v>119</v>
      </c>
      <c r="K53" s="107">
        <v>56</v>
      </c>
      <c r="L53" s="33">
        <v>35</v>
      </c>
      <c r="M53" s="33">
        <v>17</v>
      </c>
      <c r="N53" s="33">
        <v>4</v>
      </c>
      <c r="O53" s="106">
        <f t="shared" si="18"/>
        <v>246</v>
      </c>
      <c r="P53" s="33">
        <v>151</v>
      </c>
      <c r="Q53" s="33">
        <v>79</v>
      </c>
      <c r="R53" s="33">
        <v>16</v>
      </c>
      <c r="S53" s="106">
        <f t="shared" si="12"/>
        <v>35</v>
      </c>
      <c r="T53" s="33">
        <v>0</v>
      </c>
      <c r="U53" s="33">
        <v>24</v>
      </c>
      <c r="V53" s="33">
        <v>11</v>
      </c>
      <c r="W53" s="33">
        <v>0</v>
      </c>
      <c r="X53" s="33">
        <v>0</v>
      </c>
      <c r="Y53" s="33">
        <v>0</v>
      </c>
      <c r="Z53" s="106">
        <f t="shared" si="13"/>
        <v>17</v>
      </c>
      <c r="AA53" s="33">
        <v>0</v>
      </c>
      <c r="AB53" s="33">
        <v>10</v>
      </c>
      <c r="AC53" s="33">
        <v>5</v>
      </c>
      <c r="AD53" s="33">
        <v>0</v>
      </c>
      <c r="AE53" s="33">
        <v>2</v>
      </c>
      <c r="AF53" s="33">
        <v>0</v>
      </c>
      <c r="AG53" s="106">
        <f t="shared" si="14"/>
        <v>4</v>
      </c>
      <c r="AH53" s="33">
        <v>0</v>
      </c>
      <c r="AI53" s="33">
        <v>4</v>
      </c>
      <c r="AJ53" s="33">
        <v>0</v>
      </c>
      <c r="AK53" s="33">
        <v>0</v>
      </c>
      <c r="AL53" s="33">
        <v>0</v>
      </c>
      <c r="AM53" s="33">
        <v>0</v>
      </c>
      <c r="AN53" s="120">
        <f t="shared" si="19"/>
        <v>0.375</v>
      </c>
      <c r="AO53" s="120">
        <f t="shared" si="15"/>
        <v>7.1428571428571425E-2</v>
      </c>
      <c r="AP53" s="27" t="s">
        <v>93</v>
      </c>
      <c r="AQ53" s="27" t="s">
        <v>85</v>
      </c>
      <c r="AR53" s="30" t="s">
        <v>100</v>
      </c>
      <c r="AS53" s="58" t="s">
        <v>119</v>
      </c>
      <c r="AT53" s="30" t="s">
        <v>109</v>
      </c>
      <c r="AU53" s="35" t="s">
        <v>101</v>
      </c>
      <c r="AV53" s="36">
        <v>0</v>
      </c>
      <c r="AW53" s="36">
        <v>1</v>
      </c>
      <c r="AX53" s="36">
        <v>6.26</v>
      </c>
      <c r="AY53" s="36"/>
      <c r="AZ53" s="36"/>
      <c r="BA53" s="36"/>
      <c r="BB53" s="36"/>
      <c r="BC53" s="123">
        <f t="shared" si="1"/>
        <v>7.26</v>
      </c>
      <c r="BD53" s="36"/>
      <c r="BE53" s="49"/>
      <c r="BF53" s="49"/>
      <c r="BG53" s="63"/>
      <c r="BH53" s="124">
        <f t="shared" si="2"/>
        <v>7.26</v>
      </c>
      <c r="BI53" s="45">
        <f t="shared" si="16"/>
        <v>0.12964285714285714</v>
      </c>
      <c r="BJ53" s="39" t="s">
        <v>102</v>
      </c>
      <c r="BK53" s="136">
        <v>40</v>
      </c>
      <c r="BL53" s="137">
        <v>20</v>
      </c>
      <c r="BM53" s="137">
        <v>40</v>
      </c>
      <c r="BN53" s="137">
        <v>70</v>
      </c>
      <c r="BO53" s="137">
        <v>20</v>
      </c>
      <c r="BP53" s="137">
        <v>20</v>
      </c>
      <c r="BQ53" s="138">
        <f t="shared" si="3"/>
        <v>60</v>
      </c>
      <c r="BR53" s="138">
        <f t="shared" si="4"/>
        <v>110</v>
      </c>
      <c r="BS53" s="138">
        <f t="shared" si="5"/>
        <v>40</v>
      </c>
      <c r="BT53" s="138">
        <f t="shared" si="6"/>
        <v>210</v>
      </c>
      <c r="BU53" s="55"/>
      <c r="BV53" s="8"/>
      <c r="BW53" s="46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</row>
    <row r="54" spans="1:114" ht="13.5" hidden="1" customHeight="1">
      <c r="A54" s="24" t="s">
        <v>249</v>
      </c>
      <c r="B54" s="28" t="s">
        <v>250</v>
      </c>
      <c r="C54" s="28" t="s">
        <v>206</v>
      </c>
      <c r="D54" s="29" t="s">
        <v>77</v>
      </c>
      <c r="E54" s="28" t="s">
        <v>78</v>
      </c>
      <c r="F54" s="24" t="s">
        <v>108</v>
      </c>
      <c r="G54" s="28" t="s">
        <v>92</v>
      </c>
      <c r="H54" s="28" t="s">
        <v>92</v>
      </c>
      <c r="I54" s="31" t="s">
        <v>86</v>
      </c>
      <c r="J54" s="47" t="s">
        <v>140</v>
      </c>
      <c r="K54" s="107">
        <v>6</v>
      </c>
      <c r="L54" s="33">
        <f>T54+U54+V54+W54+X54+Y54</f>
        <v>0</v>
      </c>
      <c r="M54" s="33">
        <v>3</v>
      </c>
      <c r="N54" s="33">
        <v>3</v>
      </c>
      <c r="O54" s="106">
        <f t="shared" si="18"/>
        <v>24</v>
      </c>
      <c r="P54" s="33">
        <v>0</v>
      </c>
      <c r="Q54" s="33">
        <v>12</v>
      </c>
      <c r="R54" s="33">
        <v>12</v>
      </c>
      <c r="S54" s="106">
        <f t="shared" si="12"/>
        <v>0</v>
      </c>
      <c r="T54" s="33">
        <v>0</v>
      </c>
      <c r="U54" s="33">
        <v>0</v>
      </c>
      <c r="V54" s="33">
        <v>0</v>
      </c>
      <c r="W54" s="33">
        <v>0</v>
      </c>
      <c r="X54" s="33">
        <v>0</v>
      </c>
      <c r="Y54" s="33">
        <v>0</v>
      </c>
      <c r="Z54" s="106">
        <f t="shared" si="13"/>
        <v>3</v>
      </c>
      <c r="AA54" s="33">
        <v>0</v>
      </c>
      <c r="AB54" s="33">
        <v>3</v>
      </c>
      <c r="AC54" s="33">
        <v>0</v>
      </c>
      <c r="AD54" s="33">
        <v>0</v>
      </c>
      <c r="AE54" s="33">
        <v>0</v>
      </c>
      <c r="AF54" s="33">
        <v>0</v>
      </c>
      <c r="AG54" s="106">
        <f t="shared" si="14"/>
        <v>3</v>
      </c>
      <c r="AH54" s="33">
        <v>0</v>
      </c>
      <c r="AI54" s="33">
        <v>3</v>
      </c>
      <c r="AJ54" s="33">
        <v>0</v>
      </c>
      <c r="AK54" s="33">
        <v>0</v>
      </c>
      <c r="AL54" s="33">
        <v>0</v>
      </c>
      <c r="AM54" s="33">
        <v>0</v>
      </c>
      <c r="AN54" s="120">
        <f t="shared" si="19"/>
        <v>1</v>
      </c>
      <c r="AO54" s="120">
        <f t="shared" si="15"/>
        <v>0.5</v>
      </c>
      <c r="AP54" s="27" t="s">
        <v>93</v>
      </c>
      <c r="AQ54" s="28" t="s">
        <v>85</v>
      </c>
      <c r="AR54" s="35" t="s">
        <v>86</v>
      </c>
      <c r="AS54" s="47" t="s">
        <v>140</v>
      </c>
      <c r="AT54" s="35" t="s">
        <v>109</v>
      </c>
      <c r="AU54" s="47" t="s">
        <v>98</v>
      </c>
      <c r="AV54" s="36">
        <v>0</v>
      </c>
      <c r="AW54" s="43"/>
      <c r="AX54" s="43"/>
      <c r="AY54" s="43">
        <v>0.62611799999999995</v>
      </c>
      <c r="AZ54" s="37"/>
      <c r="BA54" s="37"/>
      <c r="BB54" s="37"/>
      <c r="BC54" s="123">
        <f t="shared" si="1"/>
        <v>0.62611799999999995</v>
      </c>
      <c r="BD54" s="36" t="s">
        <v>111</v>
      </c>
      <c r="BE54" s="44"/>
      <c r="BF54" s="44"/>
      <c r="BG54" s="44"/>
      <c r="BH54" s="124">
        <f t="shared" si="2"/>
        <v>0.62611799999999995</v>
      </c>
      <c r="BI54" s="59">
        <f t="shared" si="16"/>
        <v>0.10435299999999999</v>
      </c>
      <c r="BJ54" s="39" t="s">
        <v>102</v>
      </c>
      <c r="BK54" s="136">
        <v>40</v>
      </c>
      <c r="BL54" s="137">
        <v>20</v>
      </c>
      <c r="BM54" s="137">
        <v>50</v>
      </c>
      <c r="BN54" s="137">
        <v>10</v>
      </c>
      <c r="BO54" s="137">
        <v>20</v>
      </c>
      <c r="BP54" s="137">
        <v>30</v>
      </c>
      <c r="BQ54" s="138">
        <f t="shared" si="3"/>
        <v>60</v>
      </c>
      <c r="BR54" s="138">
        <f t="shared" si="4"/>
        <v>60</v>
      </c>
      <c r="BS54" s="138">
        <f t="shared" si="5"/>
        <v>50</v>
      </c>
      <c r="BT54" s="138">
        <f t="shared" si="6"/>
        <v>170</v>
      </c>
      <c r="BU54" s="27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</row>
    <row r="55" spans="1:114" ht="13.5" customHeight="1">
      <c r="A55" s="24" t="s">
        <v>251</v>
      </c>
      <c r="B55" s="28" t="s">
        <v>252</v>
      </c>
      <c r="C55" s="28" t="s">
        <v>253</v>
      </c>
      <c r="D55" s="28" t="s">
        <v>155</v>
      </c>
      <c r="E55" s="28" t="s">
        <v>151</v>
      </c>
      <c r="F55" s="24" t="s">
        <v>79</v>
      </c>
      <c r="G55" s="28" t="s">
        <v>91</v>
      </c>
      <c r="H55" s="28" t="s">
        <v>92</v>
      </c>
      <c r="I55" s="31" t="s">
        <v>158</v>
      </c>
      <c r="J55" s="47" t="s">
        <v>119</v>
      </c>
      <c r="K55" s="113">
        <v>56</v>
      </c>
      <c r="L55" s="33">
        <v>42</v>
      </c>
      <c r="M55" s="33">
        <v>10</v>
      </c>
      <c r="N55" s="33">
        <v>4</v>
      </c>
      <c r="O55" s="106">
        <f t="shared" si="18"/>
        <v>308</v>
      </c>
      <c r="P55" s="33">
        <v>228</v>
      </c>
      <c r="Q55" s="33">
        <v>64</v>
      </c>
      <c r="R55" s="33">
        <v>16</v>
      </c>
      <c r="S55" s="106">
        <f t="shared" si="12"/>
        <v>42</v>
      </c>
      <c r="T55" s="33">
        <v>0</v>
      </c>
      <c r="U55" s="33">
        <v>4</v>
      </c>
      <c r="V55" s="33">
        <v>16</v>
      </c>
      <c r="W55" s="33">
        <v>22</v>
      </c>
      <c r="X55" s="33">
        <v>0</v>
      </c>
      <c r="Y55" s="33">
        <v>0</v>
      </c>
      <c r="Z55" s="106">
        <f t="shared" si="13"/>
        <v>10</v>
      </c>
      <c r="AA55" s="33">
        <v>0</v>
      </c>
      <c r="AB55" s="33">
        <v>4</v>
      </c>
      <c r="AC55" s="33">
        <v>0</v>
      </c>
      <c r="AD55" s="33">
        <v>0</v>
      </c>
      <c r="AE55" s="33">
        <v>6</v>
      </c>
      <c r="AF55" s="33">
        <v>0</v>
      </c>
      <c r="AG55" s="106">
        <f t="shared" si="14"/>
        <v>4</v>
      </c>
      <c r="AH55" s="33">
        <v>0</v>
      </c>
      <c r="AI55" s="33">
        <v>4</v>
      </c>
      <c r="AJ55" s="33">
        <v>0</v>
      </c>
      <c r="AK55" s="33">
        <v>0</v>
      </c>
      <c r="AL55" s="33">
        <v>0</v>
      </c>
      <c r="AM55" s="33">
        <v>0</v>
      </c>
      <c r="AN55" s="120">
        <f t="shared" si="19"/>
        <v>0.25</v>
      </c>
      <c r="AO55" s="120">
        <f t="shared" si="15"/>
        <v>7.1428571428571425E-2</v>
      </c>
      <c r="AP55" s="27" t="s">
        <v>93</v>
      </c>
      <c r="AQ55" s="28" t="s">
        <v>85</v>
      </c>
      <c r="AR55" s="35" t="s">
        <v>158</v>
      </c>
      <c r="AS55" s="47" t="s">
        <v>119</v>
      </c>
      <c r="AT55" s="47" t="s">
        <v>82</v>
      </c>
      <c r="AU55" s="47" t="s">
        <v>119</v>
      </c>
      <c r="AV55" s="36">
        <v>0</v>
      </c>
      <c r="AW55" s="43">
        <v>2.5</v>
      </c>
      <c r="AX55" s="43">
        <v>3.4839587000000001</v>
      </c>
      <c r="AY55" s="43"/>
      <c r="AZ55" s="37"/>
      <c r="BA55" s="37"/>
      <c r="BB55" s="37"/>
      <c r="BC55" s="123">
        <f t="shared" si="1"/>
        <v>5.9839587000000005</v>
      </c>
      <c r="BD55" s="36" t="s">
        <v>111</v>
      </c>
      <c r="BE55" s="44"/>
      <c r="BF55" s="44">
        <v>0.9</v>
      </c>
      <c r="BG55" s="44"/>
      <c r="BH55" s="124">
        <f t="shared" si="2"/>
        <v>6.8839587000000009</v>
      </c>
      <c r="BI55" s="59">
        <f t="shared" si="16"/>
        <v>0.12292783392857144</v>
      </c>
      <c r="BJ55" s="39" t="s">
        <v>102</v>
      </c>
      <c r="BK55" s="136">
        <v>50</v>
      </c>
      <c r="BL55" s="137">
        <v>50</v>
      </c>
      <c r="BM55" s="137">
        <v>30</v>
      </c>
      <c r="BN55" s="137">
        <v>30</v>
      </c>
      <c r="BO55" s="137">
        <v>0</v>
      </c>
      <c r="BP55" s="137">
        <v>20</v>
      </c>
      <c r="BQ55" s="138">
        <f t="shared" si="3"/>
        <v>100</v>
      </c>
      <c r="BR55" s="138">
        <f t="shared" si="4"/>
        <v>60</v>
      </c>
      <c r="BS55" s="138">
        <f t="shared" si="5"/>
        <v>20</v>
      </c>
      <c r="BT55" s="138">
        <f t="shared" si="6"/>
        <v>180</v>
      </c>
      <c r="BU55" s="27"/>
      <c r="BV55" s="8"/>
      <c r="BW55" s="46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</row>
    <row r="56" spans="1:114" ht="13.5" customHeight="1">
      <c r="A56" s="60" t="s">
        <v>254</v>
      </c>
      <c r="B56" s="29" t="s">
        <v>255</v>
      </c>
      <c r="C56" s="30" t="s">
        <v>253</v>
      </c>
      <c r="D56" s="62" t="s">
        <v>155</v>
      </c>
      <c r="E56" s="64" t="s">
        <v>151</v>
      </c>
      <c r="F56" s="60" t="s">
        <v>108</v>
      </c>
      <c r="G56" s="47" t="s">
        <v>92</v>
      </c>
      <c r="H56" s="47" t="s">
        <v>92</v>
      </c>
      <c r="I56" s="27" t="s">
        <v>158</v>
      </c>
      <c r="J56" s="47" t="s">
        <v>134</v>
      </c>
      <c r="K56" s="109">
        <v>19</v>
      </c>
      <c r="L56" s="24">
        <v>13</v>
      </c>
      <c r="M56" s="24">
        <v>5</v>
      </c>
      <c r="N56" s="24">
        <v>1</v>
      </c>
      <c r="O56" s="114">
        <f t="shared" si="18"/>
        <v>85</v>
      </c>
      <c r="P56" s="24">
        <v>61</v>
      </c>
      <c r="Q56" s="24">
        <v>20</v>
      </c>
      <c r="R56" s="24">
        <v>4</v>
      </c>
      <c r="S56" s="106">
        <f t="shared" si="12"/>
        <v>13</v>
      </c>
      <c r="T56" s="24">
        <v>0</v>
      </c>
      <c r="U56" s="24">
        <v>6</v>
      </c>
      <c r="V56" s="24">
        <v>5</v>
      </c>
      <c r="W56" s="24">
        <v>2</v>
      </c>
      <c r="X56" s="24">
        <v>0</v>
      </c>
      <c r="Y56" s="24">
        <v>0</v>
      </c>
      <c r="Z56" s="106">
        <f t="shared" si="13"/>
        <v>5</v>
      </c>
      <c r="AA56" s="24">
        <v>0</v>
      </c>
      <c r="AB56" s="24">
        <v>4</v>
      </c>
      <c r="AC56" s="24">
        <v>0</v>
      </c>
      <c r="AD56" s="24">
        <v>0</v>
      </c>
      <c r="AE56" s="24">
        <v>1</v>
      </c>
      <c r="AF56" s="24">
        <v>0</v>
      </c>
      <c r="AG56" s="114">
        <f t="shared" si="14"/>
        <v>1</v>
      </c>
      <c r="AH56" s="24">
        <v>0</v>
      </c>
      <c r="AI56" s="24">
        <v>1</v>
      </c>
      <c r="AJ56" s="24">
        <v>0</v>
      </c>
      <c r="AK56" s="24">
        <v>0</v>
      </c>
      <c r="AL56" s="24">
        <v>0</v>
      </c>
      <c r="AM56" s="24">
        <v>0</v>
      </c>
      <c r="AN56" s="120">
        <f t="shared" si="19"/>
        <v>0.31578947368421051</v>
      </c>
      <c r="AO56" s="120">
        <f t="shared" si="15"/>
        <v>5.2631578947368418E-2</v>
      </c>
      <c r="AP56" s="27" t="s">
        <v>93</v>
      </c>
      <c r="AQ56" s="29" t="s">
        <v>85</v>
      </c>
      <c r="AR56" s="27" t="s">
        <v>158</v>
      </c>
      <c r="AS56" s="47" t="s">
        <v>99</v>
      </c>
      <c r="AT56" s="27" t="s">
        <v>100</v>
      </c>
      <c r="AU56" s="28" t="s">
        <v>134</v>
      </c>
      <c r="AV56" s="36">
        <v>0.5</v>
      </c>
      <c r="AW56" s="43">
        <v>1.3265799599999999</v>
      </c>
      <c r="AX56" s="43"/>
      <c r="AY56" s="37"/>
      <c r="AZ56" s="37"/>
      <c r="BA56" s="37"/>
      <c r="BB56" s="37"/>
      <c r="BC56" s="123">
        <f t="shared" si="1"/>
        <v>1.8265799599999999</v>
      </c>
      <c r="BD56" s="24" t="s">
        <v>111</v>
      </c>
      <c r="BE56" s="44"/>
      <c r="BF56" s="44">
        <v>0.4</v>
      </c>
      <c r="BG56" s="30"/>
      <c r="BH56" s="124">
        <f t="shared" si="2"/>
        <v>2.22657996</v>
      </c>
      <c r="BI56" s="59">
        <f t="shared" si="16"/>
        <v>0.11718841894736842</v>
      </c>
      <c r="BJ56" s="39" t="s">
        <v>102</v>
      </c>
      <c r="BK56" s="136">
        <v>50</v>
      </c>
      <c r="BL56" s="137">
        <v>50</v>
      </c>
      <c r="BM56" s="137">
        <v>50</v>
      </c>
      <c r="BN56" s="137">
        <v>30</v>
      </c>
      <c r="BO56" s="137">
        <v>20</v>
      </c>
      <c r="BP56" s="137">
        <v>20</v>
      </c>
      <c r="BQ56" s="138">
        <f t="shared" si="3"/>
        <v>100</v>
      </c>
      <c r="BR56" s="138">
        <f t="shared" si="4"/>
        <v>80</v>
      </c>
      <c r="BS56" s="138">
        <f t="shared" si="5"/>
        <v>40</v>
      </c>
      <c r="BT56" s="138">
        <f t="shared" si="6"/>
        <v>220</v>
      </c>
      <c r="BU56" s="27"/>
      <c r="BV56" s="8"/>
      <c r="BW56" s="46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</row>
    <row r="57" spans="1:114" ht="13.5" hidden="1" customHeight="1">
      <c r="A57" s="25" t="s">
        <v>256</v>
      </c>
      <c r="B57" s="29" t="s">
        <v>257</v>
      </c>
      <c r="C57" s="29" t="s">
        <v>258</v>
      </c>
      <c r="D57" s="29" t="s">
        <v>106</v>
      </c>
      <c r="E57" s="28" t="s">
        <v>107</v>
      </c>
      <c r="F57" s="25" t="s">
        <v>79</v>
      </c>
      <c r="G57" s="27" t="s">
        <v>80</v>
      </c>
      <c r="H57" s="27" t="s">
        <v>80</v>
      </c>
      <c r="I57" s="31" t="s">
        <v>86</v>
      </c>
      <c r="J57" s="28" t="s">
        <v>140</v>
      </c>
      <c r="K57" s="112">
        <v>10</v>
      </c>
      <c r="L57" s="33">
        <v>8</v>
      </c>
      <c r="M57" s="33">
        <v>2</v>
      </c>
      <c r="N57" s="33">
        <v>0</v>
      </c>
      <c r="O57" s="106">
        <f t="shared" si="18"/>
        <v>45</v>
      </c>
      <c r="P57" s="33">
        <v>37</v>
      </c>
      <c r="Q57" s="33">
        <v>8</v>
      </c>
      <c r="R57" s="33">
        <v>0</v>
      </c>
      <c r="S57" s="106">
        <f t="shared" si="12"/>
        <v>8</v>
      </c>
      <c r="T57" s="33">
        <v>0</v>
      </c>
      <c r="U57" s="33">
        <v>3</v>
      </c>
      <c r="V57" s="33">
        <v>5</v>
      </c>
      <c r="W57" s="33">
        <v>0</v>
      </c>
      <c r="X57" s="33">
        <v>0</v>
      </c>
      <c r="Y57" s="33">
        <v>0</v>
      </c>
      <c r="Z57" s="106">
        <f t="shared" si="13"/>
        <v>2</v>
      </c>
      <c r="AA57" s="33">
        <v>0</v>
      </c>
      <c r="AB57" s="33">
        <v>2</v>
      </c>
      <c r="AC57" s="33">
        <v>0</v>
      </c>
      <c r="AD57" s="33">
        <v>0</v>
      </c>
      <c r="AE57" s="33">
        <v>0</v>
      </c>
      <c r="AF57" s="33">
        <v>0</v>
      </c>
      <c r="AG57" s="106">
        <f t="shared" si="14"/>
        <v>0</v>
      </c>
      <c r="AH57" s="33">
        <v>0</v>
      </c>
      <c r="AI57" s="33">
        <v>0</v>
      </c>
      <c r="AJ57" s="33">
        <v>0</v>
      </c>
      <c r="AK57" s="33">
        <v>0</v>
      </c>
      <c r="AL57" s="33">
        <v>0</v>
      </c>
      <c r="AM57" s="33">
        <v>0</v>
      </c>
      <c r="AN57" s="120">
        <f t="shared" si="19"/>
        <v>0.2</v>
      </c>
      <c r="AO57" s="120">
        <f t="shared" si="15"/>
        <v>0</v>
      </c>
      <c r="AP57" s="27" t="s">
        <v>93</v>
      </c>
      <c r="AQ57" s="27" t="s">
        <v>85</v>
      </c>
      <c r="AR57" s="35" t="s">
        <v>86</v>
      </c>
      <c r="AS57" s="27" t="s">
        <v>121</v>
      </c>
      <c r="AT57" s="35" t="s">
        <v>86</v>
      </c>
      <c r="AU57" s="27" t="s">
        <v>134</v>
      </c>
      <c r="AV57" s="36">
        <v>0</v>
      </c>
      <c r="AW57" s="36"/>
      <c r="AX57" s="36"/>
      <c r="AY57" s="36">
        <v>0.58799999999999997</v>
      </c>
      <c r="AZ57" s="36">
        <v>0.58799999999999997</v>
      </c>
      <c r="BA57" s="37"/>
      <c r="BB57" s="37"/>
      <c r="BC57" s="123">
        <f t="shared" si="1"/>
        <v>1.1759999999999999</v>
      </c>
      <c r="BD57" s="36"/>
      <c r="BE57" s="49"/>
      <c r="BF57" s="49"/>
      <c r="BG57" s="49"/>
      <c r="BH57" s="124">
        <f t="shared" si="2"/>
        <v>1.1759999999999999</v>
      </c>
      <c r="BI57" s="45">
        <f t="shared" si="16"/>
        <v>0.1176</v>
      </c>
      <c r="BJ57" s="39" t="s">
        <v>88</v>
      </c>
      <c r="BK57" s="136">
        <v>30</v>
      </c>
      <c r="BL57" s="137">
        <v>35</v>
      </c>
      <c r="BM57" s="137">
        <v>10</v>
      </c>
      <c r="BN57" s="137">
        <v>10</v>
      </c>
      <c r="BO57" s="137">
        <v>0</v>
      </c>
      <c r="BP57" s="137">
        <v>10</v>
      </c>
      <c r="BQ57" s="138">
        <f t="shared" si="3"/>
        <v>65</v>
      </c>
      <c r="BR57" s="138">
        <f t="shared" si="4"/>
        <v>20</v>
      </c>
      <c r="BS57" s="138">
        <f t="shared" si="5"/>
        <v>10</v>
      </c>
      <c r="BT57" s="138">
        <f t="shared" si="6"/>
        <v>95</v>
      </c>
      <c r="BU57" s="27"/>
      <c r="BV57" s="8"/>
      <c r="BW57" s="46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</row>
    <row r="58" spans="1:114" ht="13.5" hidden="1" customHeight="1">
      <c r="A58" s="25" t="s">
        <v>259</v>
      </c>
      <c r="B58" s="58" t="s">
        <v>260</v>
      </c>
      <c r="C58" s="29" t="s">
        <v>261</v>
      </c>
      <c r="D58" s="29" t="s">
        <v>261</v>
      </c>
      <c r="E58" s="28"/>
      <c r="F58" s="25" t="s">
        <v>108</v>
      </c>
      <c r="G58" s="27" t="s">
        <v>92</v>
      </c>
      <c r="H58" s="27" t="s">
        <v>92</v>
      </c>
      <c r="I58" s="56" t="s">
        <v>100</v>
      </c>
      <c r="J58" s="28" t="s">
        <v>87</v>
      </c>
      <c r="K58" s="112">
        <v>50</v>
      </c>
      <c r="L58" s="33">
        <v>50</v>
      </c>
      <c r="M58" s="33">
        <v>0</v>
      </c>
      <c r="N58" s="33">
        <v>0</v>
      </c>
      <c r="O58" s="106">
        <f t="shared" si="18"/>
        <v>200</v>
      </c>
      <c r="P58" s="24">
        <v>200</v>
      </c>
      <c r="Q58" s="24">
        <v>0</v>
      </c>
      <c r="R58" s="24">
        <v>0</v>
      </c>
      <c r="S58" s="106">
        <v>50</v>
      </c>
      <c r="T58" s="24">
        <v>0</v>
      </c>
      <c r="U58" s="24">
        <v>0</v>
      </c>
      <c r="V58" s="24">
        <v>50</v>
      </c>
      <c r="W58" s="24">
        <v>0</v>
      </c>
      <c r="X58" s="24">
        <v>0</v>
      </c>
      <c r="Y58" s="24">
        <v>0</v>
      </c>
      <c r="Z58" s="106">
        <f t="shared" si="13"/>
        <v>0</v>
      </c>
      <c r="AA58" s="24">
        <v>0</v>
      </c>
      <c r="AB58" s="24">
        <v>0</v>
      </c>
      <c r="AC58" s="24">
        <v>0</v>
      </c>
      <c r="AD58" s="24">
        <v>0</v>
      </c>
      <c r="AE58" s="24">
        <v>0</v>
      </c>
      <c r="AF58" s="24">
        <v>0</v>
      </c>
      <c r="AG58" s="106">
        <f t="shared" si="14"/>
        <v>0</v>
      </c>
      <c r="AH58" s="33">
        <v>0</v>
      </c>
      <c r="AI58" s="33">
        <v>0</v>
      </c>
      <c r="AJ58" s="33">
        <v>0</v>
      </c>
      <c r="AK58" s="33">
        <v>0</v>
      </c>
      <c r="AL58" s="33">
        <v>0</v>
      </c>
      <c r="AM58" s="33">
        <v>0</v>
      </c>
      <c r="AN58" s="120">
        <f>(Z58+AG58)/K58</f>
        <v>0</v>
      </c>
      <c r="AO58" s="120">
        <f t="shared" si="15"/>
        <v>0</v>
      </c>
      <c r="AP58" s="27" t="s">
        <v>93</v>
      </c>
      <c r="AQ58" s="27" t="s">
        <v>262</v>
      </c>
      <c r="AR58" s="27" t="s">
        <v>100</v>
      </c>
      <c r="AS58" s="27" t="s">
        <v>87</v>
      </c>
      <c r="AT58" s="27" t="s">
        <v>100</v>
      </c>
      <c r="AU58" s="27" t="s">
        <v>119</v>
      </c>
      <c r="AV58" s="36">
        <v>0</v>
      </c>
      <c r="AW58" s="43">
        <v>2.5</v>
      </c>
      <c r="AX58" s="37"/>
      <c r="AY58" s="37"/>
      <c r="AZ58" s="37"/>
      <c r="BA58" s="37"/>
      <c r="BB58" s="37"/>
      <c r="BC58" s="123">
        <f t="shared" si="1"/>
        <v>2.5</v>
      </c>
      <c r="BD58" s="36"/>
      <c r="BE58" s="49"/>
      <c r="BF58" s="49"/>
      <c r="BG58" s="49"/>
      <c r="BH58" s="124">
        <f t="shared" si="2"/>
        <v>2.5</v>
      </c>
      <c r="BI58" s="45">
        <f t="shared" si="16"/>
        <v>0.05</v>
      </c>
      <c r="BJ58" s="39" t="s">
        <v>102</v>
      </c>
      <c r="BK58" s="147">
        <v>0</v>
      </c>
      <c r="BL58" s="148">
        <v>0</v>
      </c>
      <c r="BM58" s="148">
        <v>0</v>
      </c>
      <c r="BN58" s="148">
        <v>0</v>
      </c>
      <c r="BO58" s="148">
        <v>0</v>
      </c>
      <c r="BP58" s="148">
        <v>0</v>
      </c>
      <c r="BQ58" s="149">
        <f t="shared" si="3"/>
        <v>0</v>
      </c>
      <c r="BR58" s="149">
        <f t="shared" si="4"/>
        <v>0</v>
      </c>
      <c r="BS58" s="149">
        <f t="shared" si="5"/>
        <v>0</v>
      </c>
      <c r="BT58" s="149">
        <f t="shared" si="6"/>
        <v>0</v>
      </c>
      <c r="BU58" s="27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</row>
    <row r="59" spans="1:114" ht="13.5" hidden="1" customHeight="1">
      <c r="A59" s="26" t="s">
        <v>263</v>
      </c>
      <c r="B59" s="58" t="s">
        <v>264</v>
      </c>
      <c r="C59" s="29" t="s">
        <v>261</v>
      </c>
      <c r="D59" s="28" t="s">
        <v>261</v>
      </c>
      <c r="E59" s="28"/>
      <c r="F59" s="25" t="s">
        <v>108</v>
      </c>
      <c r="G59" s="27" t="s">
        <v>92</v>
      </c>
      <c r="H59" s="27" t="s">
        <v>92</v>
      </c>
      <c r="I59" s="56" t="s">
        <v>82</v>
      </c>
      <c r="J59" s="47" t="s">
        <v>87</v>
      </c>
      <c r="K59" s="112">
        <v>50</v>
      </c>
      <c r="L59" s="33">
        <v>50</v>
      </c>
      <c r="M59" s="33">
        <v>0</v>
      </c>
      <c r="N59" s="33">
        <v>0</v>
      </c>
      <c r="O59" s="106">
        <f t="shared" si="18"/>
        <v>200</v>
      </c>
      <c r="P59" s="24">
        <v>200</v>
      </c>
      <c r="Q59" s="24">
        <v>0</v>
      </c>
      <c r="R59" s="24">
        <v>0</v>
      </c>
      <c r="S59" s="106">
        <v>50</v>
      </c>
      <c r="T59" s="24">
        <v>0</v>
      </c>
      <c r="U59" s="24">
        <v>0</v>
      </c>
      <c r="V59" s="24">
        <v>50</v>
      </c>
      <c r="W59" s="24">
        <v>0</v>
      </c>
      <c r="X59" s="24">
        <v>0</v>
      </c>
      <c r="Y59" s="24">
        <v>0</v>
      </c>
      <c r="Z59" s="106">
        <f t="shared" si="13"/>
        <v>0</v>
      </c>
      <c r="AA59" s="24">
        <v>0</v>
      </c>
      <c r="AB59" s="24">
        <v>0</v>
      </c>
      <c r="AC59" s="24">
        <v>0</v>
      </c>
      <c r="AD59" s="24">
        <v>0</v>
      </c>
      <c r="AE59" s="24">
        <v>0</v>
      </c>
      <c r="AF59" s="24">
        <v>0</v>
      </c>
      <c r="AG59" s="106">
        <f t="shared" si="14"/>
        <v>0</v>
      </c>
      <c r="AH59" s="33">
        <v>0</v>
      </c>
      <c r="AI59" s="33">
        <v>0</v>
      </c>
      <c r="AJ59" s="33">
        <v>0</v>
      </c>
      <c r="AK59" s="33">
        <v>0</v>
      </c>
      <c r="AL59" s="33">
        <v>0</v>
      </c>
      <c r="AM59" s="33">
        <v>0</v>
      </c>
      <c r="AN59" s="120">
        <f>(Z59+AG59)/K59</f>
        <v>0</v>
      </c>
      <c r="AO59" s="120">
        <f t="shared" si="15"/>
        <v>0</v>
      </c>
      <c r="AP59" s="27" t="s">
        <v>93</v>
      </c>
      <c r="AQ59" s="27" t="s">
        <v>262</v>
      </c>
      <c r="AR59" s="27" t="s">
        <v>82</v>
      </c>
      <c r="AS59" s="35" t="s">
        <v>87</v>
      </c>
      <c r="AT59" s="27" t="s">
        <v>82</v>
      </c>
      <c r="AU59" s="27" t="s">
        <v>119</v>
      </c>
      <c r="AV59" s="36">
        <v>0</v>
      </c>
      <c r="AW59" s="43"/>
      <c r="AX59" s="43">
        <v>2.5</v>
      </c>
      <c r="AY59" s="43"/>
      <c r="AZ59" s="37"/>
      <c r="BA59" s="37"/>
      <c r="BB59" s="37"/>
      <c r="BC59" s="123">
        <f t="shared" si="1"/>
        <v>2.5</v>
      </c>
      <c r="BD59" s="36"/>
      <c r="BE59" s="44"/>
      <c r="BF59" s="44"/>
      <c r="BG59" s="44"/>
      <c r="BH59" s="124">
        <f t="shared" si="2"/>
        <v>2.5</v>
      </c>
      <c r="BI59" s="45">
        <f t="shared" si="16"/>
        <v>0.05</v>
      </c>
      <c r="BJ59" s="39" t="s">
        <v>102</v>
      </c>
      <c r="BK59" s="147">
        <v>0</v>
      </c>
      <c r="BL59" s="148">
        <v>0</v>
      </c>
      <c r="BM59" s="148">
        <v>0</v>
      </c>
      <c r="BN59" s="148">
        <v>0</v>
      </c>
      <c r="BO59" s="148">
        <v>0</v>
      </c>
      <c r="BP59" s="148">
        <v>0</v>
      </c>
      <c r="BQ59" s="149">
        <f t="shared" si="3"/>
        <v>0</v>
      </c>
      <c r="BR59" s="149">
        <f t="shared" si="4"/>
        <v>0</v>
      </c>
      <c r="BS59" s="149">
        <f t="shared" si="5"/>
        <v>0</v>
      </c>
      <c r="BT59" s="149">
        <f t="shared" si="6"/>
        <v>0</v>
      </c>
      <c r="BU59" s="27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</row>
    <row r="60" spans="1:114" ht="13.5" hidden="1" customHeight="1">
      <c r="A60" s="26" t="s">
        <v>265</v>
      </c>
      <c r="B60" s="58" t="s">
        <v>266</v>
      </c>
      <c r="C60" s="29" t="s">
        <v>261</v>
      </c>
      <c r="D60" s="29" t="s">
        <v>261</v>
      </c>
      <c r="E60" s="28"/>
      <c r="F60" s="25" t="s">
        <v>108</v>
      </c>
      <c r="G60" s="27" t="s">
        <v>92</v>
      </c>
      <c r="H60" s="27" t="s">
        <v>92</v>
      </c>
      <c r="I60" s="31" t="s">
        <v>86</v>
      </c>
      <c r="J60" s="47" t="s">
        <v>87</v>
      </c>
      <c r="K60" s="112">
        <v>50</v>
      </c>
      <c r="L60" s="33">
        <v>50</v>
      </c>
      <c r="M60" s="33">
        <v>0</v>
      </c>
      <c r="N60" s="33">
        <v>0</v>
      </c>
      <c r="O60" s="106">
        <f t="shared" si="18"/>
        <v>200</v>
      </c>
      <c r="P60" s="33">
        <v>200</v>
      </c>
      <c r="Q60" s="33">
        <v>0</v>
      </c>
      <c r="R60" s="33">
        <v>0</v>
      </c>
      <c r="S60" s="106">
        <v>50</v>
      </c>
      <c r="T60" s="33">
        <v>0</v>
      </c>
      <c r="U60" s="33">
        <v>0</v>
      </c>
      <c r="V60" s="33">
        <v>50</v>
      </c>
      <c r="W60" s="33">
        <v>0</v>
      </c>
      <c r="X60" s="33">
        <v>0</v>
      </c>
      <c r="Y60" s="33">
        <v>0</v>
      </c>
      <c r="Z60" s="106">
        <v>0</v>
      </c>
      <c r="AA60" s="33">
        <v>0</v>
      </c>
      <c r="AB60" s="33">
        <v>0</v>
      </c>
      <c r="AC60" s="33">
        <v>0</v>
      </c>
      <c r="AD60" s="33">
        <v>0</v>
      </c>
      <c r="AE60" s="33">
        <v>0</v>
      </c>
      <c r="AF60" s="33">
        <v>0</v>
      </c>
      <c r="AG60" s="106">
        <v>0</v>
      </c>
      <c r="AH60" s="33">
        <v>0</v>
      </c>
      <c r="AI60" s="33">
        <v>0</v>
      </c>
      <c r="AJ60" s="33">
        <v>0</v>
      </c>
      <c r="AK60" s="33">
        <v>0</v>
      </c>
      <c r="AL60" s="33">
        <v>0</v>
      </c>
      <c r="AM60" s="33">
        <v>0</v>
      </c>
      <c r="AN60" s="120">
        <v>0</v>
      </c>
      <c r="AO60" s="120">
        <v>0</v>
      </c>
      <c r="AP60" s="27" t="s">
        <v>93</v>
      </c>
      <c r="AQ60" s="27" t="s">
        <v>262</v>
      </c>
      <c r="AR60" s="35" t="s">
        <v>86</v>
      </c>
      <c r="AS60" s="35" t="s">
        <v>87</v>
      </c>
      <c r="AT60" s="27" t="s">
        <v>86</v>
      </c>
      <c r="AU60" s="35" t="s">
        <v>119</v>
      </c>
      <c r="AV60" s="36">
        <v>0</v>
      </c>
      <c r="AW60" s="37"/>
      <c r="AX60" s="37"/>
      <c r="AY60" s="36">
        <v>2.5</v>
      </c>
      <c r="AZ60" s="37"/>
      <c r="BA60" s="37"/>
      <c r="BB60" s="37"/>
      <c r="BC60" s="123">
        <f t="shared" si="1"/>
        <v>2.5</v>
      </c>
      <c r="BD60" s="36"/>
      <c r="BE60" s="49"/>
      <c r="BF60" s="49"/>
      <c r="BG60" s="49"/>
      <c r="BH60" s="124">
        <f t="shared" si="2"/>
        <v>2.5</v>
      </c>
      <c r="BI60" s="45">
        <f t="shared" si="16"/>
        <v>0.05</v>
      </c>
      <c r="BJ60" s="39" t="s">
        <v>102</v>
      </c>
      <c r="BK60" s="147">
        <v>0</v>
      </c>
      <c r="BL60" s="148">
        <v>0</v>
      </c>
      <c r="BM60" s="148">
        <v>0</v>
      </c>
      <c r="BN60" s="148">
        <v>0</v>
      </c>
      <c r="BO60" s="148">
        <v>0</v>
      </c>
      <c r="BP60" s="148">
        <v>0</v>
      </c>
      <c r="BQ60" s="149">
        <f t="shared" si="3"/>
        <v>0</v>
      </c>
      <c r="BR60" s="149">
        <f t="shared" si="4"/>
        <v>0</v>
      </c>
      <c r="BS60" s="149">
        <f t="shared" si="5"/>
        <v>0</v>
      </c>
      <c r="BT60" s="149">
        <f t="shared" si="6"/>
        <v>0</v>
      </c>
      <c r="BU60" s="27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</row>
    <row r="61" spans="1:114" ht="13.5" hidden="1" customHeight="1">
      <c r="A61" s="26" t="s">
        <v>267</v>
      </c>
      <c r="B61" s="58" t="s">
        <v>268</v>
      </c>
      <c r="C61" s="29" t="s">
        <v>261</v>
      </c>
      <c r="D61" s="29" t="s">
        <v>261</v>
      </c>
      <c r="E61" s="28"/>
      <c r="F61" s="25" t="s">
        <v>108</v>
      </c>
      <c r="G61" s="27" t="s">
        <v>92</v>
      </c>
      <c r="H61" s="27" t="s">
        <v>92</v>
      </c>
      <c r="I61" s="31" t="s">
        <v>109</v>
      </c>
      <c r="J61" s="47" t="s">
        <v>87</v>
      </c>
      <c r="K61" s="112">
        <v>50</v>
      </c>
      <c r="L61" s="33">
        <v>50</v>
      </c>
      <c r="M61" s="33">
        <v>0</v>
      </c>
      <c r="N61" s="33">
        <v>0</v>
      </c>
      <c r="O61" s="106">
        <f t="shared" si="18"/>
        <v>200</v>
      </c>
      <c r="P61" s="33">
        <v>200</v>
      </c>
      <c r="Q61" s="33">
        <v>0</v>
      </c>
      <c r="R61" s="33">
        <v>0</v>
      </c>
      <c r="S61" s="106">
        <v>50</v>
      </c>
      <c r="T61" s="33">
        <v>0</v>
      </c>
      <c r="U61" s="33">
        <v>0</v>
      </c>
      <c r="V61" s="33">
        <v>50</v>
      </c>
      <c r="W61" s="33">
        <v>0</v>
      </c>
      <c r="X61" s="33">
        <v>0</v>
      </c>
      <c r="Y61" s="33">
        <v>0</v>
      </c>
      <c r="Z61" s="106">
        <v>0</v>
      </c>
      <c r="AA61" s="33">
        <v>0</v>
      </c>
      <c r="AB61" s="33">
        <v>0</v>
      </c>
      <c r="AC61" s="33">
        <v>0</v>
      </c>
      <c r="AD61" s="33">
        <v>0</v>
      </c>
      <c r="AE61" s="33">
        <v>0</v>
      </c>
      <c r="AF61" s="33">
        <v>0</v>
      </c>
      <c r="AG61" s="106">
        <v>0</v>
      </c>
      <c r="AH61" s="33">
        <v>0</v>
      </c>
      <c r="AI61" s="33">
        <v>0</v>
      </c>
      <c r="AJ61" s="33">
        <v>0</v>
      </c>
      <c r="AK61" s="33">
        <v>0</v>
      </c>
      <c r="AL61" s="33">
        <v>0</v>
      </c>
      <c r="AM61" s="33">
        <v>0</v>
      </c>
      <c r="AN61" s="120">
        <v>0</v>
      </c>
      <c r="AO61" s="120">
        <v>0</v>
      </c>
      <c r="AP61" s="27" t="s">
        <v>93</v>
      </c>
      <c r="AQ61" s="27" t="s">
        <v>262</v>
      </c>
      <c r="AR61" s="35" t="s">
        <v>109</v>
      </c>
      <c r="AS61" s="35" t="s">
        <v>87</v>
      </c>
      <c r="AT61" s="27" t="s">
        <v>109</v>
      </c>
      <c r="AU61" s="35" t="s">
        <v>119</v>
      </c>
      <c r="AV61" s="36">
        <v>0</v>
      </c>
      <c r="AW61" s="37"/>
      <c r="AX61" s="37"/>
      <c r="AY61" s="36"/>
      <c r="AZ61" s="36">
        <v>2.5</v>
      </c>
      <c r="BA61" s="37"/>
      <c r="BB61" s="37"/>
      <c r="BC61" s="123">
        <f t="shared" si="1"/>
        <v>2.5</v>
      </c>
      <c r="BD61" s="36"/>
      <c r="BE61" s="49"/>
      <c r="BF61" s="49"/>
      <c r="BG61" s="49"/>
      <c r="BH61" s="124">
        <f t="shared" si="2"/>
        <v>2.5</v>
      </c>
      <c r="BI61" s="45">
        <f t="shared" si="16"/>
        <v>0.05</v>
      </c>
      <c r="BJ61" s="39" t="s">
        <v>102</v>
      </c>
      <c r="BK61" s="147">
        <v>0</v>
      </c>
      <c r="BL61" s="148">
        <v>0</v>
      </c>
      <c r="BM61" s="148">
        <v>0</v>
      </c>
      <c r="BN61" s="148">
        <v>0</v>
      </c>
      <c r="BO61" s="148">
        <v>0</v>
      </c>
      <c r="BP61" s="148">
        <v>0</v>
      </c>
      <c r="BQ61" s="149">
        <f t="shared" si="3"/>
        <v>0</v>
      </c>
      <c r="BR61" s="149">
        <f t="shared" si="4"/>
        <v>0</v>
      </c>
      <c r="BS61" s="149">
        <f t="shared" si="5"/>
        <v>0</v>
      </c>
      <c r="BT61" s="149">
        <f t="shared" si="6"/>
        <v>0</v>
      </c>
      <c r="BU61" s="27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</row>
    <row r="62" spans="1:114" ht="13.5" hidden="1" customHeight="1">
      <c r="A62" s="26" t="s">
        <v>269</v>
      </c>
      <c r="B62" s="58" t="s">
        <v>270</v>
      </c>
      <c r="C62" s="29" t="s">
        <v>261</v>
      </c>
      <c r="D62" s="29" t="s">
        <v>261</v>
      </c>
      <c r="E62" s="28"/>
      <c r="F62" s="25" t="s">
        <v>108</v>
      </c>
      <c r="G62" s="27" t="s">
        <v>92</v>
      </c>
      <c r="H62" s="27" t="s">
        <v>92</v>
      </c>
      <c r="I62" s="31" t="s">
        <v>94</v>
      </c>
      <c r="J62" s="47" t="s">
        <v>87</v>
      </c>
      <c r="K62" s="112">
        <v>50</v>
      </c>
      <c r="L62" s="33">
        <v>50</v>
      </c>
      <c r="M62" s="33">
        <v>0</v>
      </c>
      <c r="N62" s="33">
        <v>0</v>
      </c>
      <c r="O62" s="106">
        <f t="shared" si="18"/>
        <v>200</v>
      </c>
      <c r="P62" s="33">
        <v>200</v>
      </c>
      <c r="Q62" s="33">
        <v>0</v>
      </c>
      <c r="R62" s="33">
        <v>0</v>
      </c>
      <c r="S62" s="106">
        <v>50</v>
      </c>
      <c r="T62" s="33">
        <v>0</v>
      </c>
      <c r="U62" s="33">
        <v>0</v>
      </c>
      <c r="V62" s="33">
        <v>50</v>
      </c>
      <c r="W62" s="33">
        <v>0</v>
      </c>
      <c r="X62" s="33">
        <v>0</v>
      </c>
      <c r="Y62" s="33">
        <v>0</v>
      </c>
      <c r="Z62" s="106">
        <v>0</v>
      </c>
      <c r="AA62" s="33">
        <v>0</v>
      </c>
      <c r="AB62" s="33">
        <v>0</v>
      </c>
      <c r="AC62" s="33">
        <v>0</v>
      </c>
      <c r="AD62" s="33">
        <v>0</v>
      </c>
      <c r="AE62" s="33">
        <v>0</v>
      </c>
      <c r="AF62" s="33">
        <v>0</v>
      </c>
      <c r="AG62" s="106">
        <v>0</v>
      </c>
      <c r="AH62" s="33">
        <v>0</v>
      </c>
      <c r="AI62" s="33">
        <v>0</v>
      </c>
      <c r="AJ62" s="33">
        <v>0</v>
      </c>
      <c r="AK62" s="33">
        <v>0</v>
      </c>
      <c r="AL62" s="33">
        <v>0</v>
      </c>
      <c r="AM62" s="33">
        <v>0</v>
      </c>
      <c r="AN62" s="120">
        <v>0</v>
      </c>
      <c r="AO62" s="120">
        <v>0</v>
      </c>
      <c r="AP62" s="27" t="s">
        <v>93</v>
      </c>
      <c r="AQ62" s="27" t="s">
        <v>262</v>
      </c>
      <c r="AR62" s="35" t="s">
        <v>94</v>
      </c>
      <c r="AS62" s="35" t="s">
        <v>87</v>
      </c>
      <c r="AT62" s="27" t="s">
        <v>94</v>
      </c>
      <c r="AU62" s="35" t="s">
        <v>119</v>
      </c>
      <c r="AV62" s="36">
        <v>0</v>
      </c>
      <c r="AW62" s="37"/>
      <c r="AX62" s="37"/>
      <c r="AY62" s="36"/>
      <c r="AZ62" s="36"/>
      <c r="BA62" s="36">
        <v>2.5</v>
      </c>
      <c r="BB62" s="36"/>
      <c r="BC62" s="123">
        <f t="shared" si="1"/>
        <v>2.5</v>
      </c>
      <c r="BD62" s="36"/>
      <c r="BE62" s="49"/>
      <c r="BF62" s="49"/>
      <c r="BG62" s="49"/>
      <c r="BH62" s="124">
        <f t="shared" si="2"/>
        <v>2.5</v>
      </c>
      <c r="BI62" s="45">
        <f t="shared" si="16"/>
        <v>0.05</v>
      </c>
      <c r="BJ62" s="39" t="s">
        <v>102</v>
      </c>
      <c r="BK62" s="147">
        <v>0</v>
      </c>
      <c r="BL62" s="148">
        <v>0</v>
      </c>
      <c r="BM62" s="148">
        <v>0</v>
      </c>
      <c r="BN62" s="148">
        <v>0</v>
      </c>
      <c r="BO62" s="148">
        <v>0</v>
      </c>
      <c r="BP62" s="148">
        <v>0</v>
      </c>
      <c r="BQ62" s="149">
        <f t="shared" si="3"/>
        <v>0</v>
      </c>
      <c r="BR62" s="149">
        <f t="shared" si="4"/>
        <v>0</v>
      </c>
      <c r="BS62" s="149">
        <f t="shared" si="5"/>
        <v>0</v>
      </c>
      <c r="BT62" s="149">
        <f t="shared" si="6"/>
        <v>0</v>
      </c>
      <c r="BU62" s="27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</row>
    <row r="63" spans="1:114" ht="13.5" hidden="1" customHeight="1">
      <c r="A63" s="24" t="s">
        <v>271</v>
      </c>
      <c r="B63" s="30" t="s">
        <v>272</v>
      </c>
      <c r="C63" s="30" t="s">
        <v>273</v>
      </c>
      <c r="D63" s="29" t="s">
        <v>274</v>
      </c>
      <c r="E63" s="47" t="s">
        <v>275</v>
      </c>
      <c r="F63" s="24" t="s">
        <v>108</v>
      </c>
      <c r="G63" s="47" t="s">
        <v>91</v>
      </c>
      <c r="H63" s="47" t="s">
        <v>92</v>
      </c>
      <c r="I63" s="31" t="s">
        <v>100</v>
      </c>
      <c r="J63" s="28" t="s">
        <v>83</v>
      </c>
      <c r="K63" s="107">
        <v>22</v>
      </c>
      <c r="L63" s="24">
        <v>0</v>
      </c>
      <c r="M63" s="24">
        <v>20</v>
      </c>
      <c r="N63" s="24">
        <v>2</v>
      </c>
      <c r="O63" s="106">
        <f t="shared" si="18"/>
        <v>88</v>
      </c>
      <c r="P63" s="24">
        <v>0</v>
      </c>
      <c r="Q63" s="24">
        <v>80</v>
      </c>
      <c r="R63" s="24">
        <v>8</v>
      </c>
      <c r="S63" s="109">
        <v>0</v>
      </c>
      <c r="T63" s="24">
        <v>0</v>
      </c>
      <c r="U63" s="24">
        <v>0</v>
      </c>
      <c r="V63" s="24">
        <v>0</v>
      </c>
      <c r="W63" s="24">
        <v>0</v>
      </c>
      <c r="X63" s="24">
        <v>0</v>
      </c>
      <c r="Y63" s="24">
        <v>0</v>
      </c>
      <c r="Z63" s="109">
        <v>20</v>
      </c>
      <c r="AA63" s="24">
        <v>0</v>
      </c>
      <c r="AB63" s="24">
        <v>20</v>
      </c>
      <c r="AC63" s="24">
        <v>0</v>
      </c>
      <c r="AD63" s="24">
        <v>0</v>
      </c>
      <c r="AE63" s="24">
        <v>0</v>
      </c>
      <c r="AF63" s="24">
        <v>0</v>
      </c>
      <c r="AG63" s="109">
        <v>2</v>
      </c>
      <c r="AH63" s="24">
        <v>0</v>
      </c>
      <c r="AI63" s="24">
        <v>2</v>
      </c>
      <c r="AJ63" s="24">
        <v>0</v>
      </c>
      <c r="AK63" s="24">
        <v>0</v>
      </c>
      <c r="AL63" s="24">
        <v>0</v>
      </c>
      <c r="AM63" s="24">
        <v>0</v>
      </c>
      <c r="AN63" s="120">
        <f>(M63+N63)/K63</f>
        <v>1</v>
      </c>
      <c r="AO63" s="120">
        <f t="shared" ref="AO63:AO71" si="20">N63/K63</f>
        <v>9.0909090909090912E-2</v>
      </c>
      <c r="AP63" s="27" t="s">
        <v>93</v>
      </c>
      <c r="AQ63" s="27" t="s">
        <v>85</v>
      </c>
      <c r="AR63" s="31" t="s">
        <v>100</v>
      </c>
      <c r="AS63" s="28" t="s">
        <v>83</v>
      </c>
      <c r="AT63" s="35" t="s">
        <v>86</v>
      </c>
      <c r="AU63" s="28" t="s">
        <v>101</v>
      </c>
      <c r="AV63" s="36">
        <v>0</v>
      </c>
      <c r="AW63" s="36">
        <v>1.295766</v>
      </c>
      <c r="AX63" s="43">
        <v>1</v>
      </c>
      <c r="AY63" s="43"/>
      <c r="AZ63" s="37"/>
      <c r="BA63" s="37"/>
      <c r="BB63" s="36"/>
      <c r="BC63" s="123">
        <f t="shared" si="1"/>
        <v>2.295766</v>
      </c>
      <c r="BD63" s="24" t="s">
        <v>111</v>
      </c>
      <c r="BE63" s="30"/>
      <c r="BF63" s="30"/>
      <c r="BG63" s="67"/>
      <c r="BH63" s="124">
        <f t="shared" si="2"/>
        <v>2.295766</v>
      </c>
      <c r="BI63" s="45">
        <f t="shared" si="16"/>
        <v>0.104353</v>
      </c>
      <c r="BJ63" s="39" t="s">
        <v>88</v>
      </c>
      <c r="BK63" s="136">
        <v>30</v>
      </c>
      <c r="BL63" s="137">
        <v>15</v>
      </c>
      <c r="BM63" s="137">
        <v>0</v>
      </c>
      <c r="BN63" s="137">
        <v>30</v>
      </c>
      <c r="BO63" s="137">
        <v>20</v>
      </c>
      <c r="BP63" s="137">
        <v>30</v>
      </c>
      <c r="BQ63" s="138">
        <f t="shared" si="3"/>
        <v>45</v>
      </c>
      <c r="BR63" s="138">
        <f t="shared" si="4"/>
        <v>30</v>
      </c>
      <c r="BS63" s="138">
        <f t="shared" si="5"/>
        <v>50</v>
      </c>
      <c r="BT63" s="138">
        <f t="shared" si="6"/>
        <v>125</v>
      </c>
      <c r="BU63" s="55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</row>
    <row r="64" spans="1:114" ht="13.5" hidden="1" customHeight="1">
      <c r="A64" s="60" t="s">
        <v>276</v>
      </c>
      <c r="B64" s="30" t="s">
        <v>277</v>
      </c>
      <c r="C64" s="30" t="s">
        <v>150</v>
      </c>
      <c r="D64" s="62" t="s">
        <v>150</v>
      </c>
      <c r="E64" s="64" t="s">
        <v>151</v>
      </c>
      <c r="F64" s="60" t="s">
        <v>108</v>
      </c>
      <c r="G64" s="47" t="s">
        <v>92</v>
      </c>
      <c r="H64" s="47" t="s">
        <v>92</v>
      </c>
      <c r="I64" s="56" t="s">
        <v>100</v>
      </c>
      <c r="J64" s="28" t="s">
        <v>87</v>
      </c>
      <c r="K64" s="114">
        <v>29</v>
      </c>
      <c r="L64" s="24">
        <v>20</v>
      </c>
      <c r="M64" s="24">
        <v>7</v>
      </c>
      <c r="N64" s="24">
        <v>2</v>
      </c>
      <c r="O64" s="109">
        <f t="shared" si="18"/>
        <v>137</v>
      </c>
      <c r="P64" s="24">
        <v>96</v>
      </c>
      <c r="Q64" s="24">
        <v>33</v>
      </c>
      <c r="R64" s="24">
        <v>8</v>
      </c>
      <c r="S64" s="109">
        <f t="shared" ref="S64:S71" si="21">SUM(T64:Y64)</f>
        <v>20</v>
      </c>
      <c r="T64" s="24">
        <v>0</v>
      </c>
      <c r="U64" s="24">
        <v>8</v>
      </c>
      <c r="V64" s="24">
        <v>8</v>
      </c>
      <c r="W64" s="24">
        <v>4</v>
      </c>
      <c r="X64" s="24">
        <v>0</v>
      </c>
      <c r="Y64" s="24">
        <v>0</v>
      </c>
      <c r="Z64" s="106">
        <f t="shared" ref="Z64:Z71" si="22">SUM(AA64:AF64)</f>
        <v>7</v>
      </c>
      <c r="AA64" s="24">
        <v>0</v>
      </c>
      <c r="AB64" s="24">
        <v>4</v>
      </c>
      <c r="AC64" s="24">
        <v>2</v>
      </c>
      <c r="AD64" s="24">
        <v>0</v>
      </c>
      <c r="AE64" s="24">
        <v>1</v>
      </c>
      <c r="AF64" s="24">
        <v>0</v>
      </c>
      <c r="AG64" s="109">
        <f t="shared" ref="AG64:AG71" si="23">SUM(AH64:AM64)</f>
        <v>2</v>
      </c>
      <c r="AH64" s="24">
        <v>0</v>
      </c>
      <c r="AI64" s="24">
        <v>2</v>
      </c>
      <c r="AJ64" s="24">
        <v>0</v>
      </c>
      <c r="AK64" s="24">
        <v>0</v>
      </c>
      <c r="AL64" s="24">
        <v>0</v>
      </c>
      <c r="AM64" s="24">
        <v>0</v>
      </c>
      <c r="AN64" s="120">
        <f>(M64+N64)/K64</f>
        <v>0.31034482758620691</v>
      </c>
      <c r="AO64" s="120">
        <f t="shared" si="20"/>
        <v>6.8965517241379309E-2</v>
      </c>
      <c r="AP64" s="27" t="s">
        <v>93</v>
      </c>
      <c r="AQ64" s="29" t="s">
        <v>85</v>
      </c>
      <c r="AR64" s="56" t="s">
        <v>100</v>
      </c>
      <c r="AS64" s="28" t="s">
        <v>87</v>
      </c>
      <c r="AT64" s="27" t="s">
        <v>82</v>
      </c>
      <c r="AU64" s="27" t="s">
        <v>87</v>
      </c>
      <c r="AV64" s="36">
        <v>0</v>
      </c>
      <c r="AW64" s="43">
        <v>1.426237</v>
      </c>
      <c r="AX64" s="43">
        <v>1.1000000000000001</v>
      </c>
      <c r="AY64" s="37"/>
      <c r="AZ64" s="37"/>
      <c r="BB64" s="43"/>
      <c r="BC64" s="123">
        <f t="shared" si="1"/>
        <v>2.5262370000000001</v>
      </c>
      <c r="BD64" s="24" t="s">
        <v>111</v>
      </c>
      <c r="BE64" s="30"/>
      <c r="BF64" s="44">
        <v>0.5</v>
      </c>
      <c r="BG64" s="30"/>
      <c r="BH64" s="124">
        <f t="shared" si="2"/>
        <v>3.0262370000000001</v>
      </c>
      <c r="BI64" s="45">
        <f t="shared" si="16"/>
        <v>0.104353</v>
      </c>
      <c r="BJ64" s="39" t="s">
        <v>102</v>
      </c>
      <c r="BK64" s="136">
        <v>50</v>
      </c>
      <c r="BL64" s="137">
        <v>25</v>
      </c>
      <c r="BM64" s="137">
        <v>50</v>
      </c>
      <c r="BN64" s="137">
        <v>30</v>
      </c>
      <c r="BO64" s="137">
        <v>20</v>
      </c>
      <c r="BP64" s="137">
        <v>20</v>
      </c>
      <c r="BQ64" s="138">
        <f t="shared" si="3"/>
        <v>75</v>
      </c>
      <c r="BR64" s="138">
        <f t="shared" si="4"/>
        <v>80</v>
      </c>
      <c r="BS64" s="138">
        <f t="shared" si="5"/>
        <v>40</v>
      </c>
      <c r="BT64" s="138">
        <f t="shared" si="6"/>
        <v>195</v>
      </c>
      <c r="BU64" s="27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</row>
    <row r="65" spans="1:114" ht="13.5" hidden="1" customHeight="1">
      <c r="A65" s="25" t="s">
        <v>278</v>
      </c>
      <c r="B65" s="29" t="s">
        <v>279</v>
      </c>
      <c r="C65" s="29" t="s">
        <v>150</v>
      </c>
      <c r="D65" s="29" t="s">
        <v>150</v>
      </c>
      <c r="E65" s="28" t="s">
        <v>151</v>
      </c>
      <c r="F65" s="25" t="s">
        <v>108</v>
      </c>
      <c r="G65" s="27" t="s">
        <v>92</v>
      </c>
      <c r="H65" s="27" t="s">
        <v>92</v>
      </c>
      <c r="I65" s="56" t="s">
        <v>158</v>
      </c>
      <c r="J65" s="27" t="s">
        <v>135</v>
      </c>
      <c r="K65" s="107">
        <v>20</v>
      </c>
      <c r="L65" s="33">
        <v>0</v>
      </c>
      <c r="M65" s="33">
        <v>20</v>
      </c>
      <c r="N65" s="33">
        <v>0</v>
      </c>
      <c r="O65" s="107">
        <v>80</v>
      </c>
      <c r="P65" s="33">
        <v>0</v>
      </c>
      <c r="Q65" s="33">
        <v>80</v>
      </c>
      <c r="R65" s="33">
        <v>0</v>
      </c>
      <c r="S65" s="107">
        <f t="shared" si="21"/>
        <v>0</v>
      </c>
      <c r="T65" s="33">
        <v>0</v>
      </c>
      <c r="U65" s="33">
        <v>0</v>
      </c>
      <c r="V65" s="33">
        <v>0</v>
      </c>
      <c r="W65" s="33">
        <v>0</v>
      </c>
      <c r="X65" s="33">
        <v>0</v>
      </c>
      <c r="Y65" s="33">
        <v>0</v>
      </c>
      <c r="Z65" s="107">
        <f t="shared" si="22"/>
        <v>20</v>
      </c>
      <c r="AA65" s="33">
        <v>0</v>
      </c>
      <c r="AB65" s="33">
        <v>20</v>
      </c>
      <c r="AC65" s="33">
        <v>0</v>
      </c>
      <c r="AD65" s="33">
        <v>0</v>
      </c>
      <c r="AE65" s="33">
        <v>0</v>
      </c>
      <c r="AF65" s="33">
        <v>0</v>
      </c>
      <c r="AG65" s="106">
        <f t="shared" si="23"/>
        <v>0</v>
      </c>
      <c r="AH65" s="33">
        <v>0</v>
      </c>
      <c r="AI65" s="33">
        <v>0</v>
      </c>
      <c r="AJ65" s="33">
        <v>0</v>
      </c>
      <c r="AK65" s="33">
        <v>0</v>
      </c>
      <c r="AL65" s="33">
        <v>0</v>
      </c>
      <c r="AM65" s="33">
        <v>0</v>
      </c>
      <c r="AN65" s="120">
        <f t="shared" ref="AN65:AN71" si="24">(Z65+AG65)/K65</f>
        <v>1</v>
      </c>
      <c r="AO65" s="120">
        <f t="shared" si="20"/>
        <v>0</v>
      </c>
      <c r="AP65" s="27" t="s">
        <v>93</v>
      </c>
      <c r="AQ65" s="27" t="s">
        <v>85</v>
      </c>
      <c r="AR65" s="27" t="s">
        <v>158</v>
      </c>
      <c r="AS65" s="27" t="s">
        <v>135</v>
      </c>
      <c r="AT65" s="27" t="s">
        <v>82</v>
      </c>
      <c r="AU65" s="27" t="s">
        <v>110</v>
      </c>
      <c r="AV65" s="36">
        <v>1</v>
      </c>
      <c r="AW65" s="43">
        <v>0.82559539999999998</v>
      </c>
      <c r="AX65" s="43"/>
      <c r="AY65" s="43"/>
      <c r="AZ65" s="37"/>
      <c r="BA65" s="37"/>
      <c r="BB65" s="37"/>
      <c r="BC65" s="123">
        <f t="shared" si="1"/>
        <v>1.8255954000000001</v>
      </c>
      <c r="BD65" s="36" t="s">
        <v>111</v>
      </c>
      <c r="BE65" s="44"/>
      <c r="BF65" s="44">
        <v>0.4</v>
      </c>
      <c r="BG65" s="44">
        <v>4.9299999999999997E-2</v>
      </c>
      <c r="BH65" s="125">
        <f t="shared" si="2"/>
        <v>2.2748954000000001</v>
      </c>
      <c r="BI65" s="45">
        <f t="shared" si="16"/>
        <v>0.11374477000000001</v>
      </c>
      <c r="BJ65" s="39" t="s">
        <v>102</v>
      </c>
      <c r="BK65" s="136">
        <v>50</v>
      </c>
      <c r="BL65" s="137">
        <v>25</v>
      </c>
      <c r="BM65" s="137">
        <v>50</v>
      </c>
      <c r="BN65" s="137">
        <v>30</v>
      </c>
      <c r="BO65" s="137">
        <v>20</v>
      </c>
      <c r="BP65" s="137">
        <v>20</v>
      </c>
      <c r="BQ65" s="138">
        <f t="shared" si="3"/>
        <v>75</v>
      </c>
      <c r="BR65" s="138">
        <f t="shared" si="4"/>
        <v>80</v>
      </c>
      <c r="BS65" s="138">
        <f t="shared" si="5"/>
        <v>40</v>
      </c>
      <c r="BT65" s="138">
        <f t="shared" si="6"/>
        <v>195</v>
      </c>
      <c r="BU65" s="35"/>
      <c r="BV65" s="8"/>
      <c r="BW65" s="8"/>
      <c r="BX65" s="57"/>
      <c r="BY65" s="57"/>
      <c r="BZ65" s="57"/>
      <c r="CA65" s="57"/>
      <c r="CB65" s="57"/>
      <c r="CC65" s="57"/>
      <c r="CD65" s="57"/>
      <c r="CE65" s="57"/>
      <c r="CF65" s="57"/>
      <c r="CG65" s="57"/>
      <c r="CH65" s="57"/>
      <c r="CI65" s="57"/>
      <c r="CJ65" s="57"/>
      <c r="CK65" s="57"/>
      <c r="CL65" s="57"/>
      <c r="CM65" s="57"/>
      <c r="CN65" s="57"/>
      <c r="CO65" s="57"/>
      <c r="CP65" s="57"/>
      <c r="CQ65" s="57"/>
      <c r="CR65" s="57"/>
      <c r="CS65" s="57"/>
      <c r="CT65" s="57"/>
      <c r="CU65" s="57"/>
      <c r="CV65" s="57"/>
      <c r="CW65" s="57"/>
      <c r="CX65" s="57"/>
      <c r="CY65" s="57"/>
      <c r="CZ65" s="57"/>
      <c r="DA65" s="57"/>
      <c r="DB65" s="57"/>
      <c r="DC65" s="57"/>
      <c r="DD65" s="57"/>
      <c r="DE65" s="57"/>
      <c r="DF65" s="57"/>
      <c r="DG65" s="57"/>
      <c r="DH65" s="57"/>
      <c r="DI65" s="57"/>
      <c r="DJ65" s="57"/>
    </row>
    <row r="66" spans="1:114" ht="13.5" hidden="1" customHeight="1">
      <c r="A66" s="25" t="s">
        <v>280</v>
      </c>
      <c r="B66" s="29" t="s">
        <v>281</v>
      </c>
      <c r="C66" s="29" t="s">
        <v>150</v>
      </c>
      <c r="D66" s="29" t="s">
        <v>150</v>
      </c>
      <c r="E66" s="28" t="s">
        <v>151</v>
      </c>
      <c r="F66" s="24" t="s">
        <v>108</v>
      </c>
      <c r="G66" s="27" t="s">
        <v>80</v>
      </c>
      <c r="H66" s="27" t="s">
        <v>81</v>
      </c>
      <c r="I66" s="30" t="s">
        <v>158</v>
      </c>
      <c r="J66" s="27" t="s">
        <v>135</v>
      </c>
      <c r="K66" s="112">
        <v>9</v>
      </c>
      <c r="L66" s="33">
        <v>9</v>
      </c>
      <c r="M66" s="33">
        <v>0</v>
      </c>
      <c r="N66" s="33">
        <v>0</v>
      </c>
      <c r="O66" s="106">
        <v>88</v>
      </c>
      <c r="P66" s="33">
        <v>88</v>
      </c>
      <c r="Q66" s="33">
        <v>0</v>
      </c>
      <c r="R66" s="33">
        <v>0</v>
      </c>
      <c r="S66" s="106">
        <f t="shared" si="21"/>
        <v>9</v>
      </c>
      <c r="T66" s="33">
        <v>0</v>
      </c>
      <c r="U66" s="33">
        <v>9</v>
      </c>
      <c r="V66" s="33">
        <v>0</v>
      </c>
      <c r="W66" s="33">
        <v>0</v>
      </c>
      <c r="X66" s="33">
        <v>0</v>
      </c>
      <c r="Y66" s="33">
        <v>0</v>
      </c>
      <c r="Z66" s="106">
        <f t="shared" si="22"/>
        <v>0</v>
      </c>
      <c r="AA66" s="33">
        <v>0</v>
      </c>
      <c r="AB66" s="33">
        <v>0</v>
      </c>
      <c r="AC66" s="33">
        <v>0</v>
      </c>
      <c r="AD66" s="33">
        <v>0</v>
      </c>
      <c r="AE66" s="33">
        <v>0</v>
      </c>
      <c r="AF66" s="33">
        <v>0</v>
      </c>
      <c r="AG66" s="106">
        <f t="shared" si="23"/>
        <v>0</v>
      </c>
      <c r="AH66" s="24">
        <v>0</v>
      </c>
      <c r="AI66" s="24">
        <v>0</v>
      </c>
      <c r="AJ66" s="24">
        <v>0</v>
      </c>
      <c r="AK66" s="24">
        <v>0</v>
      </c>
      <c r="AL66" s="24">
        <v>0</v>
      </c>
      <c r="AM66" s="24">
        <v>0</v>
      </c>
      <c r="AN66" s="120">
        <f t="shared" si="24"/>
        <v>0</v>
      </c>
      <c r="AO66" s="120">
        <f t="shared" si="20"/>
        <v>0</v>
      </c>
      <c r="AP66" s="27" t="s">
        <v>84</v>
      </c>
      <c r="AQ66" s="27" t="s">
        <v>85</v>
      </c>
      <c r="AR66" s="27" t="s">
        <v>158</v>
      </c>
      <c r="AS66" s="27" t="s">
        <v>135</v>
      </c>
      <c r="AT66" s="27" t="s">
        <v>82</v>
      </c>
      <c r="AU66" s="27" t="s">
        <v>110</v>
      </c>
      <c r="AV66" s="36">
        <v>0.75</v>
      </c>
      <c r="AW66" s="36">
        <v>0.1</v>
      </c>
      <c r="AX66" s="37"/>
      <c r="AY66" s="37"/>
      <c r="AZ66" s="37"/>
      <c r="BA66" s="37"/>
      <c r="BB66" s="37"/>
      <c r="BC66" s="123">
        <f t="shared" si="1"/>
        <v>0.85</v>
      </c>
      <c r="BD66" s="49" t="s">
        <v>111</v>
      </c>
      <c r="BE66" s="44"/>
      <c r="BF66" s="44"/>
      <c r="BG66" s="44"/>
      <c r="BH66" s="124">
        <f t="shared" si="2"/>
        <v>0.85</v>
      </c>
      <c r="BI66" s="45">
        <f t="shared" si="16"/>
        <v>9.4444444444444442E-2</v>
      </c>
      <c r="BJ66" s="39" t="s">
        <v>102</v>
      </c>
      <c r="BK66" s="136">
        <v>50</v>
      </c>
      <c r="BL66" s="137">
        <v>25</v>
      </c>
      <c r="BM66" s="137">
        <v>50</v>
      </c>
      <c r="BN66" s="137">
        <v>70</v>
      </c>
      <c r="BO66" s="137">
        <v>20</v>
      </c>
      <c r="BP66" s="137">
        <v>20</v>
      </c>
      <c r="BQ66" s="138">
        <f t="shared" si="3"/>
        <v>75</v>
      </c>
      <c r="BR66" s="138">
        <f t="shared" si="4"/>
        <v>120</v>
      </c>
      <c r="BS66" s="138">
        <f t="shared" si="5"/>
        <v>40</v>
      </c>
      <c r="BT66" s="138">
        <f t="shared" si="6"/>
        <v>235</v>
      </c>
      <c r="BU66" s="35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</row>
    <row r="67" spans="1:114" ht="13.5" hidden="1" customHeight="1">
      <c r="A67" s="25" t="s">
        <v>282</v>
      </c>
      <c r="B67" s="29" t="s">
        <v>283</v>
      </c>
      <c r="C67" s="29" t="s">
        <v>150</v>
      </c>
      <c r="D67" s="29" t="s">
        <v>150</v>
      </c>
      <c r="E67" s="28" t="s">
        <v>151</v>
      </c>
      <c r="F67" s="24" t="s">
        <v>108</v>
      </c>
      <c r="G67" s="27" t="s">
        <v>80</v>
      </c>
      <c r="H67" s="27" t="s">
        <v>80</v>
      </c>
      <c r="I67" s="30" t="s">
        <v>158</v>
      </c>
      <c r="J67" s="27" t="s">
        <v>135</v>
      </c>
      <c r="K67" s="112">
        <v>15</v>
      </c>
      <c r="L67" s="33">
        <v>15</v>
      </c>
      <c r="M67" s="33">
        <v>0</v>
      </c>
      <c r="N67" s="33">
        <v>0</v>
      </c>
      <c r="O67" s="106">
        <v>88</v>
      </c>
      <c r="P67" s="33">
        <v>88</v>
      </c>
      <c r="Q67" s="33">
        <v>0</v>
      </c>
      <c r="R67" s="33">
        <v>0</v>
      </c>
      <c r="S67" s="106">
        <f t="shared" si="21"/>
        <v>15</v>
      </c>
      <c r="T67" s="33">
        <v>0</v>
      </c>
      <c r="U67" s="33">
        <v>15</v>
      </c>
      <c r="V67" s="33">
        <v>0</v>
      </c>
      <c r="W67" s="33">
        <v>0</v>
      </c>
      <c r="X67" s="33">
        <v>0</v>
      </c>
      <c r="Y67" s="33">
        <v>0</v>
      </c>
      <c r="Z67" s="106">
        <f t="shared" si="22"/>
        <v>0</v>
      </c>
      <c r="AA67" s="33">
        <v>0</v>
      </c>
      <c r="AB67" s="33">
        <v>0</v>
      </c>
      <c r="AC67" s="33">
        <v>0</v>
      </c>
      <c r="AD67" s="33">
        <v>0</v>
      </c>
      <c r="AE67" s="33">
        <v>0</v>
      </c>
      <c r="AF67" s="33">
        <v>0</v>
      </c>
      <c r="AG67" s="106">
        <f t="shared" si="23"/>
        <v>0</v>
      </c>
      <c r="AH67" s="24">
        <v>0</v>
      </c>
      <c r="AI67" s="24">
        <v>0</v>
      </c>
      <c r="AJ67" s="24">
        <v>0</v>
      </c>
      <c r="AK67" s="24">
        <v>0</v>
      </c>
      <c r="AL67" s="24">
        <v>0</v>
      </c>
      <c r="AM67" s="24">
        <v>0</v>
      </c>
      <c r="AN67" s="120">
        <f t="shared" si="24"/>
        <v>0</v>
      </c>
      <c r="AO67" s="120">
        <f t="shared" si="20"/>
        <v>0</v>
      </c>
      <c r="AP67" s="27" t="s">
        <v>93</v>
      </c>
      <c r="AQ67" s="27" t="s">
        <v>85</v>
      </c>
      <c r="AR67" s="27" t="s">
        <v>158</v>
      </c>
      <c r="AS67" s="27" t="s">
        <v>135</v>
      </c>
      <c r="AT67" s="27" t="s">
        <v>82</v>
      </c>
      <c r="AU67" s="27" t="s">
        <v>110</v>
      </c>
      <c r="AV67" s="36">
        <v>1</v>
      </c>
      <c r="AW67" s="36">
        <v>0.85499999999999998</v>
      </c>
      <c r="AX67" s="37"/>
      <c r="AY67" s="37"/>
      <c r="AZ67" s="37"/>
      <c r="BA67" s="37"/>
      <c r="BB67" s="37"/>
      <c r="BC67" s="123">
        <f t="shared" si="1"/>
        <v>1.855</v>
      </c>
      <c r="BD67" s="49" t="s">
        <v>111</v>
      </c>
      <c r="BE67" s="44"/>
      <c r="BF67" s="44"/>
      <c r="BG67" s="44"/>
      <c r="BH67" s="124">
        <f t="shared" si="2"/>
        <v>1.855</v>
      </c>
      <c r="BI67" s="45">
        <f t="shared" si="16"/>
        <v>0.12366666666666666</v>
      </c>
      <c r="BJ67" s="39" t="s">
        <v>102</v>
      </c>
      <c r="BK67" s="136">
        <v>50</v>
      </c>
      <c r="BL67" s="137">
        <v>25</v>
      </c>
      <c r="BM67" s="137">
        <v>50</v>
      </c>
      <c r="BN67" s="137">
        <v>70</v>
      </c>
      <c r="BO67" s="137">
        <v>20</v>
      </c>
      <c r="BP67" s="137">
        <v>20</v>
      </c>
      <c r="BQ67" s="138">
        <f t="shared" si="3"/>
        <v>75</v>
      </c>
      <c r="BR67" s="138">
        <f t="shared" si="4"/>
        <v>120</v>
      </c>
      <c r="BS67" s="138">
        <f t="shared" si="5"/>
        <v>40</v>
      </c>
      <c r="BT67" s="138">
        <f t="shared" si="6"/>
        <v>235</v>
      </c>
      <c r="BU67" s="35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</row>
    <row r="68" spans="1:114" ht="13.5" hidden="1" customHeight="1">
      <c r="A68" s="26" t="s">
        <v>284</v>
      </c>
      <c r="B68" s="30" t="s">
        <v>285</v>
      </c>
      <c r="C68" s="30" t="s">
        <v>150</v>
      </c>
      <c r="D68" s="29" t="s">
        <v>150</v>
      </c>
      <c r="E68" s="28" t="s">
        <v>151</v>
      </c>
      <c r="F68" s="24" t="s">
        <v>79</v>
      </c>
      <c r="G68" s="27" t="s">
        <v>80</v>
      </c>
      <c r="H68" s="27" t="s">
        <v>80</v>
      </c>
      <c r="I68" s="30" t="s">
        <v>86</v>
      </c>
      <c r="J68" s="30" t="s">
        <v>101</v>
      </c>
      <c r="K68" s="112">
        <v>30</v>
      </c>
      <c r="L68" s="33">
        <v>0</v>
      </c>
      <c r="M68" s="33">
        <v>22</v>
      </c>
      <c r="N68" s="33">
        <v>8</v>
      </c>
      <c r="O68" s="106">
        <f t="shared" ref="O68:O107" si="25">SUM(P68:R68)</f>
        <v>67</v>
      </c>
      <c r="P68" s="33">
        <v>0</v>
      </c>
      <c r="Q68" s="33">
        <v>49</v>
      </c>
      <c r="R68" s="33">
        <v>18</v>
      </c>
      <c r="S68" s="106">
        <f t="shared" si="21"/>
        <v>0</v>
      </c>
      <c r="T68" s="33">
        <v>0</v>
      </c>
      <c r="U68" s="33">
        <v>0</v>
      </c>
      <c r="V68" s="33">
        <v>0</v>
      </c>
      <c r="W68" s="33">
        <v>0</v>
      </c>
      <c r="X68" s="33">
        <v>0</v>
      </c>
      <c r="Y68" s="33">
        <v>0</v>
      </c>
      <c r="Z68" s="106">
        <f t="shared" si="22"/>
        <v>22</v>
      </c>
      <c r="AA68" s="33">
        <v>17</v>
      </c>
      <c r="AB68" s="33">
        <v>5</v>
      </c>
      <c r="AC68" s="33">
        <v>0</v>
      </c>
      <c r="AD68" s="33">
        <v>0</v>
      </c>
      <c r="AE68" s="33">
        <v>0</v>
      </c>
      <c r="AF68" s="33">
        <v>0</v>
      </c>
      <c r="AG68" s="106">
        <f t="shared" si="23"/>
        <v>8</v>
      </c>
      <c r="AH68" s="24">
        <v>6</v>
      </c>
      <c r="AI68" s="24">
        <v>2</v>
      </c>
      <c r="AJ68" s="24">
        <v>0</v>
      </c>
      <c r="AK68" s="24">
        <v>0</v>
      </c>
      <c r="AL68" s="24">
        <v>0</v>
      </c>
      <c r="AM68" s="24">
        <v>0</v>
      </c>
      <c r="AN68" s="120">
        <f t="shared" si="24"/>
        <v>1</v>
      </c>
      <c r="AO68" s="120">
        <f t="shared" si="20"/>
        <v>0.26666666666666666</v>
      </c>
      <c r="AP68" s="27" t="s">
        <v>93</v>
      </c>
      <c r="AQ68" s="27" t="s">
        <v>85</v>
      </c>
      <c r="AR68" s="35" t="s">
        <v>86</v>
      </c>
      <c r="AS68" s="58" t="s">
        <v>101</v>
      </c>
      <c r="AT68" s="35" t="s">
        <v>109</v>
      </c>
      <c r="AU68" s="47" t="s">
        <v>101</v>
      </c>
      <c r="AV68" s="36">
        <v>0</v>
      </c>
      <c r="AW68" s="68"/>
      <c r="AX68" s="36"/>
      <c r="AY68" s="36">
        <v>3.1305900000000002</v>
      </c>
      <c r="AZ68" s="37"/>
      <c r="BA68" s="37"/>
      <c r="BB68" s="37"/>
      <c r="BC68" s="123">
        <f t="shared" si="1"/>
        <v>3.1305900000000002</v>
      </c>
      <c r="BD68" s="49"/>
      <c r="BE68" s="69"/>
      <c r="BF68" s="69"/>
      <c r="BG68" s="69"/>
      <c r="BH68" s="124">
        <f t="shared" si="2"/>
        <v>3.1305900000000002</v>
      </c>
      <c r="BI68" s="45">
        <f t="shared" si="16"/>
        <v>0.104353</v>
      </c>
      <c r="BJ68" s="39" t="s">
        <v>102</v>
      </c>
      <c r="BK68" s="136">
        <v>50</v>
      </c>
      <c r="BL68" s="137">
        <v>25</v>
      </c>
      <c r="BM68" s="137">
        <v>30</v>
      </c>
      <c r="BN68" s="137">
        <v>30</v>
      </c>
      <c r="BO68" s="137">
        <v>20</v>
      </c>
      <c r="BP68" s="137">
        <v>30</v>
      </c>
      <c r="BQ68" s="138">
        <f t="shared" si="3"/>
        <v>75</v>
      </c>
      <c r="BR68" s="138">
        <f t="shared" si="4"/>
        <v>60</v>
      </c>
      <c r="BS68" s="138">
        <f t="shared" si="5"/>
        <v>50</v>
      </c>
      <c r="BT68" s="138">
        <f t="shared" si="6"/>
        <v>185</v>
      </c>
      <c r="BU68" s="35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</row>
    <row r="69" spans="1:114" ht="13.5" hidden="1" customHeight="1">
      <c r="A69" s="25" t="s">
        <v>286</v>
      </c>
      <c r="B69" s="29" t="s">
        <v>287</v>
      </c>
      <c r="C69" s="29" t="s">
        <v>150</v>
      </c>
      <c r="D69" s="29" t="s">
        <v>150</v>
      </c>
      <c r="E69" s="28" t="s">
        <v>151</v>
      </c>
      <c r="F69" s="25" t="s">
        <v>108</v>
      </c>
      <c r="G69" s="27" t="s">
        <v>92</v>
      </c>
      <c r="H69" s="27" t="s">
        <v>92</v>
      </c>
      <c r="I69" s="31" t="s">
        <v>213</v>
      </c>
      <c r="J69" s="28" t="s">
        <v>99</v>
      </c>
      <c r="K69" s="107">
        <v>58</v>
      </c>
      <c r="L69" s="33">
        <v>36</v>
      </c>
      <c r="M69" s="33">
        <v>18</v>
      </c>
      <c r="N69" s="33">
        <v>4</v>
      </c>
      <c r="O69" s="106">
        <f t="shared" si="25"/>
        <v>288</v>
      </c>
      <c r="P69" s="33">
        <v>222</v>
      </c>
      <c r="Q69" s="33">
        <v>48</v>
      </c>
      <c r="R69" s="33">
        <v>18</v>
      </c>
      <c r="S69" s="107">
        <f t="shared" si="21"/>
        <v>36</v>
      </c>
      <c r="T69" s="33">
        <v>0</v>
      </c>
      <c r="U69" s="33">
        <v>24</v>
      </c>
      <c r="V69" s="33">
        <v>12</v>
      </c>
      <c r="W69" s="33">
        <v>0</v>
      </c>
      <c r="X69" s="33">
        <v>0</v>
      </c>
      <c r="Y69" s="33">
        <v>0</v>
      </c>
      <c r="Z69" s="107">
        <f t="shared" si="22"/>
        <v>18</v>
      </c>
      <c r="AA69" s="33">
        <v>0</v>
      </c>
      <c r="AB69" s="33">
        <v>8</v>
      </c>
      <c r="AC69" s="33">
        <v>0</v>
      </c>
      <c r="AD69" s="33">
        <v>0</v>
      </c>
      <c r="AE69" s="33">
        <v>10</v>
      </c>
      <c r="AF69" s="33">
        <v>0</v>
      </c>
      <c r="AG69" s="106">
        <f t="shared" si="23"/>
        <v>4</v>
      </c>
      <c r="AH69" s="33">
        <v>0</v>
      </c>
      <c r="AI69" s="33">
        <v>2</v>
      </c>
      <c r="AJ69" s="33">
        <v>2</v>
      </c>
      <c r="AK69" s="33">
        <v>0</v>
      </c>
      <c r="AL69" s="33">
        <v>0</v>
      </c>
      <c r="AM69" s="33">
        <v>0</v>
      </c>
      <c r="AN69" s="120">
        <f t="shared" si="24"/>
        <v>0.37931034482758619</v>
      </c>
      <c r="AO69" s="120">
        <f t="shared" si="20"/>
        <v>6.8965517241379309E-2</v>
      </c>
      <c r="AP69" s="27" t="s">
        <v>93</v>
      </c>
      <c r="AQ69" s="27" t="s">
        <v>85</v>
      </c>
      <c r="AR69" s="35" t="s">
        <v>97</v>
      </c>
      <c r="AS69" s="27" t="s">
        <v>87</v>
      </c>
      <c r="AT69" s="35" t="s">
        <v>100</v>
      </c>
      <c r="AU69" s="35" t="s">
        <v>135</v>
      </c>
      <c r="AV69" s="36">
        <v>4.4191145000000001</v>
      </c>
      <c r="AW69" s="43"/>
      <c r="AX69" s="43"/>
      <c r="AY69" s="43"/>
      <c r="AZ69" s="37"/>
      <c r="BA69" s="37"/>
      <c r="BB69" s="37"/>
      <c r="BC69" s="123">
        <f t="shared" si="1"/>
        <v>4.4191145000000001</v>
      </c>
      <c r="BD69" s="36" t="s">
        <v>111</v>
      </c>
      <c r="BE69" s="44"/>
      <c r="BF69" s="44">
        <v>0.7</v>
      </c>
      <c r="BG69" s="44">
        <v>3.9E-2</v>
      </c>
      <c r="BH69" s="124">
        <f t="shared" si="2"/>
        <v>5.1581144999999999</v>
      </c>
      <c r="BI69" s="59">
        <f t="shared" si="16"/>
        <v>8.893300862068966E-2</v>
      </c>
      <c r="BJ69" s="39" t="s">
        <v>102</v>
      </c>
      <c r="BK69" s="136">
        <v>50</v>
      </c>
      <c r="BL69" s="137">
        <v>25</v>
      </c>
      <c r="BM69" s="137">
        <v>80</v>
      </c>
      <c r="BN69" s="137">
        <v>70</v>
      </c>
      <c r="BO69" s="137">
        <v>0</v>
      </c>
      <c r="BP69" s="137">
        <v>20</v>
      </c>
      <c r="BQ69" s="138">
        <f t="shared" si="3"/>
        <v>75</v>
      </c>
      <c r="BR69" s="138">
        <f t="shared" si="4"/>
        <v>150</v>
      </c>
      <c r="BS69" s="138">
        <f t="shared" si="5"/>
        <v>20</v>
      </c>
      <c r="BT69" s="138">
        <f t="shared" si="6"/>
        <v>245</v>
      </c>
      <c r="BU69" s="35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</row>
    <row r="70" spans="1:114" ht="13.5" hidden="1" customHeight="1">
      <c r="A70" s="54" t="s">
        <v>288</v>
      </c>
      <c r="B70" s="29" t="s">
        <v>289</v>
      </c>
      <c r="C70" s="28" t="s">
        <v>150</v>
      </c>
      <c r="D70" s="29" t="s">
        <v>150</v>
      </c>
      <c r="E70" s="28" t="s">
        <v>151</v>
      </c>
      <c r="F70" s="54" t="s">
        <v>108</v>
      </c>
      <c r="G70" s="27" t="s">
        <v>80</v>
      </c>
      <c r="H70" s="27" t="s">
        <v>81</v>
      </c>
      <c r="I70" s="31" t="s">
        <v>158</v>
      </c>
      <c r="J70" s="47" t="s">
        <v>135</v>
      </c>
      <c r="K70" s="113">
        <v>49</v>
      </c>
      <c r="L70" s="33">
        <v>45</v>
      </c>
      <c r="M70" s="33">
        <v>4</v>
      </c>
      <c r="N70" s="33">
        <v>0</v>
      </c>
      <c r="O70" s="106">
        <f t="shared" si="25"/>
        <v>214</v>
      </c>
      <c r="P70" s="33">
        <v>194</v>
      </c>
      <c r="Q70" s="33">
        <v>20</v>
      </c>
      <c r="R70" s="33">
        <v>0</v>
      </c>
      <c r="S70" s="107">
        <f t="shared" si="21"/>
        <v>45</v>
      </c>
      <c r="T70" s="33">
        <v>0</v>
      </c>
      <c r="U70" s="33">
        <v>33</v>
      </c>
      <c r="V70" s="33">
        <v>10</v>
      </c>
      <c r="W70" s="33">
        <v>2</v>
      </c>
      <c r="X70" s="33">
        <v>0</v>
      </c>
      <c r="Y70" s="33">
        <v>0</v>
      </c>
      <c r="Z70" s="107">
        <f t="shared" si="22"/>
        <v>4</v>
      </c>
      <c r="AA70" s="33">
        <v>0</v>
      </c>
      <c r="AB70" s="33">
        <v>0</v>
      </c>
      <c r="AC70" s="33">
        <v>4</v>
      </c>
      <c r="AD70" s="33">
        <v>0</v>
      </c>
      <c r="AE70" s="33">
        <v>0</v>
      </c>
      <c r="AF70" s="33">
        <v>0</v>
      </c>
      <c r="AG70" s="106">
        <f t="shared" si="23"/>
        <v>0</v>
      </c>
      <c r="AH70" s="33">
        <v>0</v>
      </c>
      <c r="AI70" s="33">
        <v>0</v>
      </c>
      <c r="AJ70" s="33">
        <v>0</v>
      </c>
      <c r="AK70" s="33">
        <v>0</v>
      </c>
      <c r="AL70" s="33">
        <v>0</v>
      </c>
      <c r="AM70" s="33">
        <v>0</v>
      </c>
      <c r="AN70" s="120">
        <f t="shared" si="24"/>
        <v>8.1632653061224483E-2</v>
      </c>
      <c r="AO70" s="120">
        <f t="shared" si="20"/>
        <v>0</v>
      </c>
      <c r="AP70" s="35" t="s">
        <v>84</v>
      </c>
      <c r="AQ70" s="27" t="s">
        <v>85</v>
      </c>
      <c r="AR70" s="35" t="s">
        <v>158</v>
      </c>
      <c r="AS70" s="47" t="s">
        <v>135</v>
      </c>
      <c r="AT70" s="35" t="s">
        <v>82</v>
      </c>
      <c r="AU70" s="47" t="s">
        <v>134</v>
      </c>
      <c r="AV70" s="36">
        <v>2.2599999999999998</v>
      </c>
      <c r="AW70" s="36">
        <v>1.621</v>
      </c>
      <c r="AX70" s="36"/>
      <c r="AY70" s="36"/>
      <c r="AZ70" s="36"/>
      <c r="BA70" s="37"/>
      <c r="BB70" s="37"/>
      <c r="BC70" s="123">
        <f t="shared" ref="BC70:BC123" si="26">SUM(AV70:BB70)</f>
        <v>3.8809999999999998</v>
      </c>
      <c r="BD70" s="24"/>
      <c r="BE70" s="24"/>
      <c r="BF70" s="24"/>
      <c r="BG70" s="24"/>
      <c r="BH70" s="124">
        <f t="shared" ref="BH70:BH123" si="27">BC70+BF70+BG70+BE70</f>
        <v>3.8809999999999998</v>
      </c>
      <c r="BI70" s="45">
        <f t="shared" si="16"/>
        <v>7.9204081632653051E-2</v>
      </c>
      <c r="BJ70" s="39" t="s">
        <v>102</v>
      </c>
      <c r="BK70" s="136">
        <v>50</v>
      </c>
      <c r="BL70" s="137">
        <v>25</v>
      </c>
      <c r="BM70" s="137">
        <v>40</v>
      </c>
      <c r="BN70" s="137">
        <v>70</v>
      </c>
      <c r="BO70" s="137">
        <v>0</v>
      </c>
      <c r="BP70" s="137">
        <v>10</v>
      </c>
      <c r="BQ70" s="138">
        <f t="shared" ref="BQ70:BQ123" si="28">BK70+BL70</f>
        <v>75</v>
      </c>
      <c r="BR70" s="138">
        <f t="shared" ref="BR70:BR123" si="29">BM70+BN70</f>
        <v>110</v>
      </c>
      <c r="BS70" s="138">
        <f t="shared" ref="BS70:BS123" si="30">BO70+BP70</f>
        <v>10</v>
      </c>
      <c r="BT70" s="138">
        <f t="shared" ref="BT70:BT123" si="31">BQ70+BR70+BS70</f>
        <v>195</v>
      </c>
      <c r="BU70" s="55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</row>
    <row r="71" spans="1:114" ht="13.5" hidden="1" customHeight="1">
      <c r="A71" s="54" t="s">
        <v>290</v>
      </c>
      <c r="B71" s="29" t="s">
        <v>291</v>
      </c>
      <c r="C71" s="28" t="s">
        <v>150</v>
      </c>
      <c r="D71" s="29" t="s">
        <v>150</v>
      </c>
      <c r="E71" s="28" t="s">
        <v>151</v>
      </c>
      <c r="F71" s="54" t="s">
        <v>108</v>
      </c>
      <c r="G71" s="27" t="s">
        <v>80</v>
      </c>
      <c r="H71" s="27" t="s">
        <v>80</v>
      </c>
      <c r="I71" s="31" t="s">
        <v>158</v>
      </c>
      <c r="J71" s="47" t="s">
        <v>135</v>
      </c>
      <c r="K71" s="113">
        <v>31</v>
      </c>
      <c r="L71" s="33">
        <v>22</v>
      </c>
      <c r="M71" s="33">
        <v>9</v>
      </c>
      <c r="N71" s="33">
        <v>0</v>
      </c>
      <c r="O71" s="106">
        <f t="shared" si="25"/>
        <v>152</v>
      </c>
      <c r="P71" s="33">
        <v>110</v>
      </c>
      <c r="Q71" s="33">
        <v>42</v>
      </c>
      <c r="R71" s="33">
        <v>0</v>
      </c>
      <c r="S71" s="107">
        <f t="shared" si="21"/>
        <v>22</v>
      </c>
      <c r="T71" s="33">
        <v>0</v>
      </c>
      <c r="U71" s="33">
        <v>8</v>
      </c>
      <c r="V71" s="33">
        <v>6</v>
      </c>
      <c r="W71" s="33">
        <v>8</v>
      </c>
      <c r="X71" s="33">
        <v>0</v>
      </c>
      <c r="Y71" s="33">
        <v>0</v>
      </c>
      <c r="Z71" s="107">
        <f t="shared" si="22"/>
        <v>9</v>
      </c>
      <c r="AA71" s="33">
        <v>0</v>
      </c>
      <c r="AB71" s="33">
        <v>7</v>
      </c>
      <c r="AC71" s="33">
        <v>0</v>
      </c>
      <c r="AD71" s="33">
        <v>0</v>
      </c>
      <c r="AE71" s="33">
        <v>2</v>
      </c>
      <c r="AF71" s="33">
        <v>0</v>
      </c>
      <c r="AG71" s="106">
        <f t="shared" si="23"/>
        <v>0</v>
      </c>
      <c r="AH71" s="33">
        <v>0</v>
      </c>
      <c r="AI71" s="33">
        <v>0</v>
      </c>
      <c r="AJ71" s="33">
        <v>0</v>
      </c>
      <c r="AK71" s="33">
        <v>0</v>
      </c>
      <c r="AL71" s="33">
        <v>0</v>
      </c>
      <c r="AM71" s="33">
        <v>0</v>
      </c>
      <c r="AN71" s="120">
        <f t="shared" si="24"/>
        <v>0.29032258064516131</v>
      </c>
      <c r="AO71" s="120">
        <f t="shared" si="20"/>
        <v>0</v>
      </c>
      <c r="AP71" s="27" t="s">
        <v>93</v>
      </c>
      <c r="AQ71" s="27" t="s">
        <v>85</v>
      </c>
      <c r="AR71" s="35" t="s">
        <v>158</v>
      </c>
      <c r="AS71" s="47" t="s">
        <v>135</v>
      </c>
      <c r="AT71" s="35" t="s">
        <v>82</v>
      </c>
      <c r="AU71" s="47" t="s">
        <v>134</v>
      </c>
      <c r="AV71" s="36">
        <v>1.855</v>
      </c>
      <c r="AW71" s="36">
        <v>1.855</v>
      </c>
      <c r="AX71" s="36"/>
      <c r="AY71" s="36"/>
      <c r="AZ71" s="36"/>
      <c r="BA71" s="37"/>
      <c r="BB71" s="37"/>
      <c r="BC71" s="123">
        <f t="shared" si="26"/>
        <v>3.71</v>
      </c>
      <c r="BD71" s="24"/>
      <c r="BE71" s="24"/>
      <c r="BF71" s="24"/>
      <c r="BG71" s="24"/>
      <c r="BH71" s="124">
        <f t="shared" si="27"/>
        <v>3.71</v>
      </c>
      <c r="BI71" s="45">
        <f t="shared" si="16"/>
        <v>0.11967741935483871</v>
      </c>
      <c r="BJ71" s="39" t="s">
        <v>102</v>
      </c>
      <c r="BK71" s="136">
        <v>50</v>
      </c>
      <c r="BL71" s="137">
        <v>25</v>
      </c>
      <c r="BM71" s="137">
        <v>40</v>
      </c>
      <c r="BN71" s="137">
        <v>70</v>
      </c>
      <c r="BO71" s="137">
        <v>0</v>
      </c>
      <c r="BP71" s="137">
        <v>20</v>
      </c>
      <c r="BQ71" s="138">
        <f t="shared" si="28"/>
        <v>75</v>
      </c>
      <c r="BR71" s="138">
        <f t="shared" si="29"/>
        <v>110</v>
      </c>
      <c r="BS71" s="138">
        <f t="shared" si="30"/>
        <v>20</v>
      </c>
      <c r="BT71" s="138">
        <f t="shared" si="31"/>
        <v>205</v>
      </c>
      <c r="BU71" s="55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</row>
    <row r="72" spans="1:114" ht="13.5" hidden="1" customHeight="1">
      <c r="A72" s="54" t="s">
        <v>292</v>
      </c>
      <c r="B72" s="30" t="s">
        <v>293</v>
      </c>
      <c r="C72" s="28" t="s">
        <v>294</v>
      </c>
      <c r="D72" s="29" t="s">
        <v>295</v>
      </c>
      <c r="E72" s="28" t="s">
        <v>107</v>
      </c>
      <c r="F72" s="54" t="s">
        <v>108</v>
      </c>
      <c r="G72" s="27" t="s">
        <v>80</v>
      </c>
      <c r="H72" s="27" t="s">
        <v>80</v>
      </c>
      <c r="I72" s="31" t="s">
        <v>109</v>
      </c>
      <c r="J72" s="47" t="s">
        <v>134</v>
      </c>
      <c r="K72" s="112">
        <v>0</v>
      </c>
      <c r="L72" s="33">
        <v>19</v>
      </c>
      <c r="M72" s="33">
        <v>9</v>
      </c>
      <c r="N72" s="33">
        <v>2</v>
      </c>
      <c r="O72" s="107">
        <f t="shared" si="25"/>
        <v>129</v>
      </c>
      <c r="P72" s="33">
        <v>85</v>
      </c>
      <c r="Q72" s="33">
        <v>36</v>
      </c>
      <c r="R72" s="33">
        <v>8</v>
      </c>
      <c r="S72" s="106">
        <v>0</v>
      </c>
      <c r="T72" s="33">
        <v>0</v>
      </c>
      <c r="U72" s="33">
        <v>14</v>
      </c>
      <c r="V72" s="33">
        <v>5</v>
      </c>
      <c r="W72" s="33">
        <v>0</v>
      </c>
      <c r="X72" s="33">
        <v>0</v>
      </c>
      <c r="Y72" s="33">
        <v>0</v>
      </c>
      <c r="Z72" s="107">
        <v>0</v>
      </c>
      <c r="AA72" s="33">
        <v>0</v>
      </c>
      <c r="AB72" s="33">
        <v>9</v>
      </c>
      <c r="AC72" s="33">
        <v>0</v>
      </c>
      <c r="AD72" s="33">
        <v>0</v>
      </c>
      <c r="AE72" s="33">
        <v>0</v>
      </c>
      <c r="AF72" s="33">
        <v>0</v>
      </c>
      <c r="AG72" s="107">
        <v>0</v>
      </c>
      <c r="AH72" s="33">
        <v>0</v>
      </c>
      <c r="AI72" s="33">
        <v>2</v>
      </c>
      <c r="AJ72" s="33">
        <v>0</v>
      </c>
      <c r="AK72" s="33">
        <v>0</v>
      </c>
      <c r="AL72" s="33">
        <v>0</v>
      </c>
      <c r="AM72" s="33">
        <v>0</v>
      </c>
      <c r="AN72" s="120">
        <f>(M72+N72)/BV72</f>
        <v>0.36666666666666664</v>
      </c>
      <c r="AO72" s="120">
        <f>N72/BV72</f>
        <v>6.6666666666666666E-2</v>
      </c>
      <c r="AP72" s="27" t="s">
        <v>93</v>
      </c>
      <c r="AQ72" s="27" t="s">
        <v>85</v>
      </c>
      <c r="AR72" s="35" t="s">
        <v>109</v>
      </c>
      <c r="AS72" s="47" t="s">
        <v>134</v>
      </c>
      <c r="AT72" s="35" t="s">
        <v>120</v>
      </c>
      <c r="AU72" s="47" t="s">
        <v>87</v>
      </c>
      <c r="AV72" s="36">
        <v>0.85609254999999995</v>
      </c>
      <c r="AW72" s="36"/>
      <c r="AX72" s="36"/>
      <c r="AY72" s="36"/>
      <c r="AZ72" s="36">
        <v>2.1139999999999999</v>
      </c>
      <c r="BA72" s="37"/>
      <c r="BB72" s="37"/>
      <c r="BC72" s="123">
        <f t="shared" si="26"/>
        <v>2.9700925499999999</v>
      </c>
      <c r="BD72" s="24"/>
      <c r="BE72" s="24"/>
      <c r="BF72" s="24"/>
      <c r="BG72" s="24"/>
      <c r="BH72" s="124">
        <f t="shared" si="27"/>
        <v>2.9700925499999999</v>
      </c>
      <c r="BI72" s="45">
        <f>BH72/BV72</f>
        <v>9.9003085000000005E-2</v>
      </c>
      <c r="BJ72" s="39" t="s">
        <v>88</v>
      </c>
      <c r="BK72" s="136">
        <v>30</v>
      </c>
      <c r="BL72" s="137">
        <v>5</v>
      </c>
      <c r="BM72" s="137">
        <v>50</v>
      </c>
      <c r="BN72" s="137">
        <v>30</v>
      </c>
      <c r="BO72" s="137">
        <v>0</v>
      </c>
      <c r="BP72" s="137">
        <v>20</v>
      </c>
      <c r="BQ72" s="138">
        <f t="shared" si="28"/>
        <v>35</v>
      </c>
      <c r="BR72" s="138">
        <f t="shared" si="29"/>
        <v>80</v>
      </c>
      <c r="BS72" s="138">
        <f t="shared" si="30"/>
        <v>20</v>
      </c>
      <c r="BT72" s="138">
        <f t="shared" si="31"/>
        <v>135</v>
      </c>
      <c r="BU72" s="27" t="s">
        <v>123</v>
      </c>
      <c r="BV72" s="202">
        <v>30</v>
      </c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</row>
    <row r="73" spans="1:114" ht="12.75" hidden="1" customHeight="1">
      <c r="A73" s="25" t="s">
        <v>296</v>
      </c>
      <c r="B73" s="30" t="s">
        <v>297</v>
      </c>
      <c r="C73" s="30" t="s">
        <v>298</v>
      </c>
      <c r="D73" s="30" t="s">
        <v>133</v>
      </c>
      <c r="E73" s="28" t="s">
        <v>78</v>
      </c>
      <c r="F73" s="25" t="s">
        <v>108</v>
      </c>
      <c r="G73" s="30" t="s">
        <v>92</v>
      </c>
      <c r="H73" s="30" t="s">
        <v>92</v>
      </c>
      <c r="I73" s="58" t="s">
        <v>109</v>
      </c>
      <c r="J73" s="58" t="s">
        <v>87</v>
      </c>
      <c r="K73" s="107">
        <v>3</v>
      </c>
      <c r="L73" s="33">
        <v>0</v>
      </c>
      <c r="M73" s="33">
        <v>0</v>
      </c>
      <c r="N73" s="33">
        <v>3</v>
      </c>
      <c r="O73" s="107">
        <f t="shared" si="25"/>
        <v>12</v>
      </c>
      <c r="P73" s="33">
        <v>0</v>
      </c>
      <c r="Q73" s="33">
        <v>0</v>
      </c>
      <c r="R73" s="33">
        <v>12</v>
      </c>
      <c r="S73" s="107">
        <f>SUM(T73:Y73)</f>
        <v>0</v>
      </c>
      <c r="T73" s="33">
        <v>0</v>
      </c>
      <c r="U73" s="33">
        <v>0</v>
      </c>
      <c r="V73" s="33">
        <v>0</v>
      </c>
      <c r="W73" s="33">
        <v>0</v>
      </c>
      <c r="X73" s="33">
        <v>0</v>
      </c>
      <c r="Y73" s="33">
        <v>0</v>
      </c>
      <c r="Z73" s="107">
        <f>SUM(AA73:AF73)</f>
        <v>0</v>
      </c>
      <c r="AA73" s="33">
        <v>0</v>
      </c>
      <c r="AB73" s="33">
        <v>0</v>
      </c>
      <c r="AC73" s="33">
        <v>0</v>
      </c>
      <c r="AD73" s="33">
        <v>0</v>
      </c>
      <c r="AE73" s="33">
        <v>0</v>
      </c>
      <c r="AF73" s="33">
        <v>0</v>
      </c>
      <c r="AG73" s="107">
        <f>SUM(AH73:AM73)</f>
        <v>3</v>
      </c>
      <c r="AH73" s="33">
        <v>0</v>
      </c>
      <c r="AI73" s="33">
        <v>3</v>
      </c>
      <c r="AJ73" s="33">
        <v>0</v>
      </c>
      <c r="AK73" s="33">
        <v>0</v>
      </c>
      <c r="AL73" s="33">
        <v>0</v>
      </c>
      <c r="AM73" s="33">
        <v>0</v>
      </c>
      <c r="AN73" s="120">
        <f>(Z73+AG73)/K73</f>
        <v>1</v>
      </c>
      <c r="AO73" s="120">
        <f>N73/K73</f>
        <v>1</v>
      </c>
      <c r="AP73" s="27" t="s">
        <v>93</v>
      </c>
      <c r="AQ73" s="27" t="s">
        <v>85</v>
      </c>
      <c r="AR73" s="58" t="s">
        <v>109</v>
      </c>
      <c r="AS73" s="58" t="s">
        <v>87</v>
      </c>
      <c r="AT73" s="58" t="s">
        <v>109</v>
      </c>
      <c r="AU73" s="35" t="s">
        <v>119</v>
      </c>
      <c r="AV73" s="36">
        <v>0</v>
      </c>
      <c r="AW73" s="43"/>
      <c r="AX73" s="43"/>
      <c r="AY73" s="43"/>
      <c r="AZ73" s="43">
        <v>0.31305899999999998</v>
      </c>
      <c r="BA73" s="37"/>
      <c r="BB73" s="37"/>
      <c r="BC73" s="123">
        <f t="shared" si="26"/>
        <v>0.31305899999999998</v>
      </c>
      <c r="BD73" s="36" t="s">
        <v>111</v>
      </c>
      <c r="BE73" s="44"/>
      <c r="BF73" s="44"/>
      <c r="BG73" s="44"/>
      <c r="BH73" s="124">
        <f t="shared" si="27"/>
        <v>0.31305899999999998</v>
      </c>
      <c r="BI73" s="59">
        <f>BH73/K73</f>
        <v>0.10435299999999999</v>
      </c>
      <c r="BJ73" s="39" t="s">
        <v>102</v>
      </c>
      <c r="BK73" s="136">
        <v>40</v>
      </c>
      <c r="BL73" s="137">
        <v>40</v>
      </c>
      <c r="BM73" s="137">
        <v>50</v>
      </c>
      <c r="BN73" s="137">
        <v>10</v>
      </c>
      <c r="BO73" s="137">
        <v>20</v>
      </c>
      <c r="BP73" s="137">
        <v>30</v>
      </c>
      <c r="BQ73" s="138">
        <f t="shared" si="28"/>
        <v>80</v>
      </c>
      <c r="BR73" s="138">
        <f t="shared" si="29"/>
        <v>60</v>
      </c>
      <c r="BS73" s="138">
        <f t="shared" si="30"/>
        <v>50</v>
      </c>
      <c r="BT73" s="138">
        <f t="shared" si="31"/>
        <v>190</v>
      </c>
      <c r="BU73" s="27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</row>
    <row r="74" spans="1:114" ht="12.75" hidden="1" customHeight="1">
      <c r="A74" s="25" t="s">
        <v>299</v>
      </c>
      <c r="B74" s="29" t="s">
        <v>300</v>
      </c>
      <c r="C74" s="29" t="s">
        <v>301</v>
      </c>
      <c r="D74" s="29" t="s">
        <v>77</v>
      </c>
      <c r="E74" s="28" t="s">
        <v>78</v>
      </c>
      <c r="F74" s="25" t="s">
        <v>108</v>
      </c>
      <c r="G74" s="30" t="s">
        <v>92</v>
      </c>
      <c r="H74" s="30" t="s">
        <v>92</v>
      </c>
      <c r="I74" s="31" t="s">
        <v>158</v>
      </c>
      <c r="J74" s="47" t="s">
        <v>101</v>
      </c>
      <c r="K74" s="112">
        <v>13</v>
      </c>
      <c r="L74" s="33">
        <v>13</v>
      </c>
      <c r="M74" s="33">
        <v>0</v>
      </c>
      <c r="N74" s="33">
        <v>0</v>
      </c>
      <c r="O74" s="106">
        <f t="shared" si="25"/>
        <v>58</v>
      </c>
      <c r="P74" s="33">
        <v>58</v>
      </c>
      <c r="Q74" s="33">
        <v>0</v>
      </c>
      <c r="R74" s="33">
        <v>0</v>
      </c>
      <c r="S74" s="106">
        <f>SUM(T74:Y74)</f>
        <v>13</v>
      </c>
      <c r="T74" s="33">
        <v>0</v>
      </c>
      <c r="U74" s="33">
        <v>7</v>
      </c>
      <c r="V74" s="33">
        <v>6</v>
      </c>
      <c r="W74" s="33">
        <v>0</v>
      </c>
      <c r="X74" s="33">
        <v>0</v>
      </c>
      <c r="Y74" s="33">
        <v>0</v>
      </c>
      <c r="Z74" s="106">
        <f>SUM(AA74:AF74)</f>
        <v>0</v>
      </c>
      <c r="AA74" s="33">
        <v>0</v>
      </c>
      <c r="AB74" s="33">
        <v>0</v>
      </c>
      <c r="AC74" s="33">
        <v>0</v>
      </c>
      <c r="AD74" s="33">
        <v>0</v>
      </c>
      <c r="AE74" s="33">
        <v>0</v>
      </c>
      <c r="AF74" s="33">
        <v>0</v>
      </c>
      <c r="AG74" s="106">
        <f>SUM(AH74:AM74)</f>
        <v>0</v>
      </c>
      <c r="AH74" s="24">
        <v>0</v>
      </c>
      <c r="AI74" s="33">
        <v>0</v>
      </c>
      <c r="AJ74" s="33">
        <v>0</v>
      </c>
      <c r="AK74" s="24">
        <v>0</v>
      </c>
      <c r="AL74" s="24">
        <v>0</v>
      </c>
      <c r="AM74" s="24">
        <v>0</v>
      </c>
      <c r="AN74" s="120">
        <f>(M74+N74)/K74</f>
        <v>0</v>
      </c>
      <c r="AO74" s="120">
        <f>N74/K74</f>
        <v>0</v>
      </c>
      <c r="AP74" s="27" t="s">
        <v>84</v>
      </c>
      <c r="AQ74" s="29" t="s">
        <v>85</v>
      </c>
      <c r="AR74" s="35" t="s">
        <v>158</v>
      </c>
      <c r="AS74" s="47" t="s">
        <v>110</v>
      </c>
      <c r="AT74" s="35" t="s">
        <v>82</v>
      </c>
      <c r="AU74" s="27" t="s">
        <v>83</v>
      </c>
      <c r="AV74" s="36">
        <v>0.2</v>
      </c>
      <c r="AW74" s="36">
        <v>0.91129048000000001</v>
      </c>
      <c r="AX74" s="37"/>
      <c r="AY74" s="37"/>
      <c r="AZ74" s="37"/>
      <c r="BA74" s="37"/>
      <c r="BB74" s="37"/>
      <c r="BC74" s="123">
        <f t="shared" si="26"/>
        <v>1.1112904800000001</v>
      </c>
      <c r="BD74" s="36" t="s">
        <v>111</v>
      </c>
      <c r="BE74" s="49"/>
      <c r="BF74" s="49"/>
      <c r="BG74" s="49"/>
      <c r="BH74" s="124">
        <f t="shared" si="27"/>
        <v>1.1112904800000001</v>
      </c>
      <c r="BI74" s="45">
        <f>BH74/K74</f>
        <v>8.548388307692309E-2</v>
      </c>
      <c r="BJ74" s="39" t="s">
        <v>88</v>
      </c>
      <c r="BK74" s="136">
        <v>40</v>
      </c>
      <c r="BL74" s="137">
        <v>20</v>
      </c>
      <c r="BM74" s="137">
        <v>0</v>
      </c>
      <c r="BN74" s="137">
        <v>30</v>
      </c>
      <c r="BO74" s="137">
        <v>20</v>
      </c>
      <c r="BP74" s="137">
        <v>10</v>
      </c>
      <c r="BQ74" s="138">
        <f t="shared" si="28"/>
        <v>60</v>
      </c>
      <c r="BR74" s="138">
        <f t="shared" si="29"/>
        <v>30</v>
      </c>
      <c r="BS74" s="138">
        <f t="shared" si="30"/>
        <v>30</v>
      </c>
      <c r="BT74" s="138">
        <f t="shared" si="31"/>
        <v>120</v>
      </c>
      <c r="BU74" s="27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</row>
    <row r="75" spans="1:114" ht="13.5" hidden="1" customHeight="1">
      <c r="A75" s="25" t="s">
        <v>302</v>
      </c>
      <c r="B75" s="29" t="s">
        <v>303</v>
      </c>
      <c r="C75" s="29" t="s">
        <v>301</v>
      </c>
      <c r="D75" s="29" t="s">
        <v>77</v>
      </c>
      <c r="E75" s="28" t="s">
        <v>78</v>
      </c>
      <c r="F75" s="25" t="s">
        <v>108</v>
      </c>
      <c r="G75" s="30" t="s">
        <v>92</v>
      </c>
      <c r="H75" s="30" t="s">
        <v>92</v>
      </c>
      <c r="I75" s="31" t="s">
        <v>158</v>
      </c>
      <c r="J75" s="47" t="s">
        <v>101</v>
      </c>
      <c r="K75" s="112">
        <v>31</v>
      </c>
      <c r="L75" s="33">
        <v>20</v>
      </c>
      <c r="M75" s="33">
        <v>8</v>
      </c>
      <c r="N75" s="33">
        <v>3</v>
      </c>
      <c r="O75" s="106">
        <f t="shared" si="25"/>
        <v>144</v>
      </c>
      <c r="P75" s="33">
        <v>91</v>
      </c>
      <c r="Q75" s="33">
        <v>40</v>
      </c>
      <c r="R75" s="33">
        <v>13</v>
      </c>
      <c r="S75" s="106">
        <f>SUM(T75:Y75)</f>
        <v>20</v>
      </c>
      <c r="T75" s="33">
        <v>0</v>
      </c>
      <c r="U75" s="33">
        <v>11</v>
      </c>
      <c r="V75" s="33">
        <v>7</v>
      </c>
      <c r="W75" s="33">
        <v>2</v>
      </c>
      <c r="X75" s="33">
        <v>0</v>
      </c>
      <c r="Y75" s="33">
        <v>0</v>
      </c>
      <c r="Z75" s="106">
        <f>SUM(AA75:AF75)</f>
        <v>8</v>
      </c>
      <c r="AA75" s="33">
        <v>0</v>
      </c>
      <c r="AB75" s="33">
        <v>6</v>
      </c>
      <c r="AC75" s="33">
        <v>0</v>
      </c>
      <c r="AD75" s="33">
        <v>0</v>
      </c>
      <c r="AE75" s="33">
        <v>2</v>
      </c>
      <c r="AF75" s="33">
        <v>0</v>
      </c>
      <c r="AG75" s="106">
        <f>SUM(AH75:AM75)</f>
        <v>3</v>
      </c>
      <c r="AH75" s="24">
        <v>0</v>
      </c>
      <c r="AI75" s="33">
        <v>2</v>
      </c>
      <c r="AJ75" s="33">
        <v>1</v>
      </c>
      <c r="AK75" s="24">
        <v>0</v>
      </c>
      <c r="AL75" s="24">
        <v>0</v>
      </c>
      <c r="AM75" s="24">
        <v>0</v>
      </c>
      <c r="AN75" s="120">
        <f>(M75+N75)/K75</f>
        <v>0.35483870967741937</v>
      </c>
      <c r="AO75" s="120">
        <f>N75/K75</f>
        <v>9.6774193548387094E-2</v>
      </c>
      <c r="AP75" s="27" t="s">
        <v>93</v>
      </c>
      <c r="AQ75" s="29" t="s">
        <v>85</v>
      </c>
      <c r="AR75" s="35" t="s">
        <v>158</v>
      </c>
      <c r="AS75" s="47" t="s">
        <v>110</v>
      </c>
      <c r="AT75" s="35" t="s">
        <v>82</v>
      </c>
      <c r="AU75" s="27" t="s">
        <v>83</v>
      </c>
      <c r="AV75" s="36">
        <v>2.5</v>
      </c>
      <c r="AW75" s="36">
        <v>0.55225064999999995</v>
      </c>
      <c r="AX75" s="37"/>
      <c r="AY75" s="37"/>
      <c r="AZ75" s="37"/>
      <c r="BA75" s="37"/>
      <c r="BB75" s="37"/>
      <c r="BC75" s="123">
        <f t="shared" si="26"/>
        <v>3.05225065</v>
      </c>
      <c r="BD75" s="36" t="s">
        <v>111</v>
      </c>
      <c r="BE75" s="49"/>
      <c r="BF75" s="49">
        <v>0.6</v>
      </c>
      <c r="BG75" s="49"/>
      <c r="BH75" s="124">
        <f t="shared" si="27"/>
        <v>3.65225065</v>
      </c>
      <c r="BI75" s="45">
        <f>BH75/K75</f>
        <v>0.1178145370967742</v>
      </c>
      <c r="BJ75" s="39" t="s">
        <v>88</v>
      </c>
      <c r="BK75" s="136">
        <v>40</v>
      </c>
      <c r="BL75" s="137">
        <v>20</v>
      </c>
      <c r="BM75" s="137">
        <v>0</v>
      </c>
      <c r="BN75" s="137">
        <v>30</v>
      </c>
      <c r="BO75" s="137">
        <v>20</v>
      </c>
      <c r="BP75" s="137">
        <v>20</v>
      </c>
      <c r="BQ75" s="138">
        <f t="shared" si="28"/>
        <v>60</v>
      </c>
      <c r="BR75" s="138">
        <f t="shared" si="29"/>
        <v>30</v>
      </c>
      <c r="BS75" s="138">
        <f t="shared" si="30"/>
        <v>40</v>
      </c>
      <c r="BT75" s="138">
        <f t="shared" si="31"/>
        <v>130</v>
      </c>
      <c r="BU75" s="27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</row>
    <row r="76" spans="1:114" ht="12.75" hidden="1" customHeight="1">
      <c r="A76" s="54" t="s">
        <v>304</v>
      </c>
      <c r="B76" s="58" t="s">
        <v>305</v>
      </c>
      <c r="C76" s="58" t="s">
        <v>301</v>
      </c>
      <c r="D76" s="47" t="s">
        <v>77</v>
      </c>
      <c r="E76" s="28" t="s">
        <v>78</v>
      </c>
      <c r="F76" s="54" t="s">
        <v>79</v>
      </c>
      <c r="G76" s="47" t="s">
        <v>80</v>
      </c>
      <c r="H76" s="47" t="s">
        <v>80</v>
      </c>
      <c r="I76" s="47" t="s">
        <v>109</v>
      </c>
      <c r="J76" s="47" t="s">
        <v>135</v>
      </c>
      <c r="K76" s="112">
        <v>0</v>
      </c>
      <c r="L76" s="33">
        <v>29</v>
      </c>
      <c r="M76" s="33">
        <v>14</v>
      </c>
      <c r="N76" s="33">
        <v>2</v>
      </c>
      <c r="O76" s="106">
        <f t="shared" si="25"/>
        <v>189</v>
      </c>
      <c r="P76" s="33">
        <v>116</v>
      </c>
      <c r="Q76" s="33">
        <v>65</v>
      </c>
      <c r="R76" s="33">
        <v>8</v>
      </c>
      <c r="S76" s="106">
        <v>0</v>
      </c>
      <c r="T76" s="33">
        <v>0</v>
      </c>
      <c r="U76" s="33">
        <v>18</v>
      </c>
      <c r="V76" s="33">
        <v>11</v>
      </c>
      <c r="W76" s="33">
        <v>0</v>
      </c>
      <c r="X76" s="33">
        <v>0</v>
      </c>
      <c r="Y76" s="33">
        <v>0</v>
      </c>
      <c r="Z76" s="106">
        <v>0</v>
      </c>
      <c r="AA76" s="33">
        <v>0</v>
      </c>
      <c r="AB76" s="33">
        <v>8</v>
      </c>
      <c r="AC76" s="33">
        <v>3</v>
      </c>
      <c r="AD76" s="33">
        <v>3</v>
      </c>
      <c r="AE76" s="33">
        <v>0</v>
      </c>
      <c r="AF76" s="33">
        <v>0</v>
      </c>
      <c r="AG76" s="106">
        <v>0</v>
      </c>
      <c r="AH76" s="33">
        <v>0</v>
      </c>
      <c r="AI76" s="33">
        <v>2</v>
      </c>
      <c r="AJ76" s="33">
        <v>0</v>
      </c>
      <c r="AK76" s="33">
        <v>0</v>
      </c>
      <c r="AL76" s="33">
        <v>0</v>
      </c>
      <c r="AM76" s="33">
        <v>0</v>
      </c>
      <c r="AN76" s="120">
        <f>(M76+N76)/BV76</f>
        <v>0.35555555555555557</v>
      </c>
      <c r="AO76" s="120">
        <f>N76/BV76</f>
        <v>4.4444444444444446E-2</v>
      </c>
      <c r="AP76" s="35" t="s">
        <v>93</v>
      </c>
      <c r="AQ76" s="35" t="s">
        <v>85</v>
      </c>
      <c r="AR76" s="47" t="s">
        <v>109</v>
      </c>
      <c r="AS76" s="47" t="s">
        <v>135</v>
      </c>
      <c r="AT76" s="47" t="s">
        <v>120</v>
      </c>
      <c r="AU76" s="35" t="s">
        <v>119</v>
      </c>
      <c r="AV76" s="36">
        <v>0</v>
      </c>
      <c r="AW76" s="70"/>
      <c r="AX76" s="70"/>
      <c r="AY76" s="36"/>
      <c r="AZ76" s="36">
        <v>1</v>
      </c>
      <c r="BA76" s="36">
        <v>3.008</v>
      </c>
      <c r="BB76" s="36"/>
      <c r="BC76" s="123">
        <f t="shared" si="26"/>
        <v>4.008</v>
      </c>
      <c r="BD76" s="36"/>
      <c r="BE76" s="49"/>
      <c r="BF76" s="49"/>
      <c r="BG76" s="49"/>
      <c r="BH76" s="124">
        <f t="shared" si="27"/>
        <v>4.008</v>
      </c>
      <c r="BI76" s="45">
        <f>BH76/BV76</f>
        <v>8.9066666666666669E-2</v>
      </c>
      <c r="BJ76" s="39" t="s">
        <v>88</v>
      </c>
      <c r="BK76" s="136">
        <v>40</v>
      </c>
      <c r="BL76" s="137">
        <v>20</v>
      </c>
      <c r="BM76" s="137">
        <v>10</v>
      </c>
      <c r="BN76" s="137">
        <v>30</v>
      </c>
      <c r="BO76" s="137">
        <v>0</v>
      </c>
      <c r="BP76" s="137">
        <v>10</v>
      </c>
      <c r="BQ76" s="138">
        <f t="shared" si="28"/>
        <v>60</v>
      </c>
      <c r="BR76" s="138">
        <f t="shared" si="29"/>
        <v>40</v>
      </c>
      <c r="BS76" s="138">
        <f t="shared" si="30"/>
        <v>10</v>
      </c>
      <c r="BT76" s="138">
        <f t="shared" si="31"/>
        <v>110</v>
      </c>
      <c r="BU76" s="27" t="s">
        <v>306</v>
      </c>
      <c r="BV76" s="202">
        <v>45</v>
      </c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</row>
    <row r="77" spans="1:114" ht="13.5" hidden="1" customHeight="1">
      <c r="A77" s="25" t="s">
        <v>307</v>
      </c>
      <c r="B77" s="29" t="s">
        <v>308</v>
      </c>
      <c r="C77" s="29" t="s">
        <v>309</v>
      </c>
      <c r="D77" s="29" t="s">
        <v>127</v>
      </c>
      <c r="E77" s="28" t="s">
        <v>78</v>
      </c>
      <c r="F77" s="25" t="s">
        <v>108</v>
      </c>
      <c r="G77" s="27" t="s">
        <v>80</v>
      </c>
      <c r="H77" s="27" t="s">
        <v>80</v>
      </c>
      <c r="I77" s="31" t="s">
        <v>109</v>
      </c>
      <c r="J77" s="28" t="s">
        <v>101</v>
      </c>
      <c r="K77" s="112">
        <v>6</v>
      </c>
      <c r="L77" s="33">
        <v>3</v>
      </c>
      <c r="M77" s="33">
        <v>3</v>
      </c>
      <c r="N77" s="33">
        <v>0</v>
      </c>
      <c r="O77" s="106">
        <f t="shared" si="25"/>
        <v>24</v>
      </c>
      <c r="P77" s="33">
        <v>12</v>
      </c>
      <c r="Q77" s="33">
        <v>12</v>
      </c>
      <c r="R77" s="33">
        <v>0</v>
      </c>
      <c r="S77" s="106">
        <f>SUM(T77:Y77)</f>
        <v>3</v>
      </c>
      <c r="T77" s="33">
        <v>0</v>
      </c>
      <c r="U77" s="33">
        <v>3</v>
      </c>
      <c r="V77" s="33">
        <v>0</v>
      </c>
      <c r="W77" s="33">
        <v>0</v>
      </c>
      <c r="X77" s="33">
        <v>0</v>
      </c>
      <c r="Y77" s="33">
        <v>0</v>
      </c>
      <c r="Z77" s="106">
        <f>SUM(AA77:AF77)</f>
        <v>3</v>
      </c>
      <c r="AA77" s="33">
        <v>0</v>
      </c>
      <c r="AB77" s="33">
        <v>3</v>
      </c>
      <c r="AC77" s="33">
        <v>0</v>
      </c>
      <c r="AD77" s="33">
        <v>0</v>
      </c>
      <c r="AE77" s="33">
        <v>0</v>
      </c>
      <c r="AF77" s="33">
        <v>0</v>
      </c>
      <c r="AG77" s="106">
        <f>SUM(AH77:AM77)</f>
        <v>0</v>
      </c>
      <c r="AH77" s="33">
        <v>0</v>
      </c>
      <c r="AI77" s="33">
        <v>0</v>
      </c>
      <c r="AJ77" s="33">
        <v>0</v>
      </c>
      <c r="AK77" s="33">
        <v>0</v>
      </c>
      <c r="AL77" s="33">
        <v>0</v>
      </c>
      <c r="AM77" s="33">
        <v>0</v>
      </c>
      <c r="AN77" s="120">
        <f>(M77+N77)/K77</f>
        <v>0.5</v>
      </c>
      <c r="AO77" s="120">
        <f>N77/K77</f>
        <v>0</v>
      </c>
      <c r="AP77" s="27" t="s">
        <v>93</v>
      </c>
      <c r="AQ77" s="29" t="s">
        <v>85</v>
      </c>
      <c r="AR77" s="35" t="s">
        <v>109</v>
      </c>
      <c r="AS77" s="27" t="s">
        <v>101</v>
      </c>
      <c r="AT77" s="35" t="s">
        <v>94</v>
      </c>
      <c r="AU77" s="27" t="s">
        <v>99</v>
      </c>
      <c r="AV77" s="36">
        <v>0</v>
      </c>
      <c r="AW77" s="37"/>
      <c r="AX77" s="37"/>
      <c r="AY77" s="37"/>
      <c r="AZ77" s="43">
        <v>0.2</v>
      </c>
      <c r="BA77" s="43">
        <v>0.38800000000000001</v>
      </c>
      <c r="BB77" s="43"/>
      <c r="BC77" s="123">
        <f t="shared" si="26"/>
        <v>0.58800000000000008</v>
      </c>
      <c r="BD77" s="36"/>
      <c r="BE77" s="49"/>
      <c r="BF77" s="49"/>
      <c r="BG77" s="49"/>
      <c r="BH77" s="124">
        <f t="shared" si="27"/>
        <v>0.58800000000000008</v>
      </c>
      <c r="BI77" s="45">
        <f>BH77/K77</f>
        <v>9.8000000000000018E-2</v>
      </c>
      <c r="BJ77" s="39" t="s">
        <v>88</v>
      </c>
      <c r="BK77" s="136">
        <v>40</v>
      </c>
      <c r="BL77" s="137">
        <v>10</v>
      </c>
      <c r="BM77" s="137">
        <v>50</v>
      </c>
      <c r="BN77" s="137">
        <v>30</v>
      </c>
      <c r="BO77" s="137">
        <v>0</v>
      </c>
      <c r="BP77" s="137">
        <v>10</v>
      </c>
      <c r="BQ77" s="138">
        <f t="shared" si="28"/>
        <v>50</v>
      </c>
      <c r="BR77" s="138">
        <f t="shared" si="29"/>
        <v>80</v>
      </c>
      <c r="BS77" s="138">
        <f t="shared" si="30"/>
        <v>10</v>
      </c>
      <c r="BT77" s="138">
        <f t="shared" si="31"/>
        <v>140</v>
      </c>
      <c r="BU77" s="27"/>
      <c r="BV77" s="8"/>
      <c r="BW77" s="8"/>
      <c r="BX77" s="8"/>
      <c r="BY77" s="71"/>
      <c r="BZ77" s="71"/>
      <c r="CA77" s="71"/>
      <c r="CB77" s="71"/>
      <c r="CC77" s="71"/>
      <c r="CD77" s="71"/>
      <c r="CE77" s="71"/>
      <c r="CF77" s="71"/>
      <c r="CG77" s="71"/>
      <c r="CH77" s="71"/>
      <c r="CI77" s="71"/>
      <c r="CJ77" s="71"/>
      <c r="CK77" s="71"/>
      <c r="CL77" s="71"/>
      <c r="CM77" s="71"/>
      <c r="CN77" s="71"/>
      <c r="CO77" s="71"/>
      <c r="CP77" s="71"/>
      <c r="CQ77" s="71"/>
      <c r="CR77" s="71"/>
      <c r="CS77" s="71"/>
      <c r="CT77" s="71"/>
      <c r="CU77" s="71"/>
      <c r="CV77" s="71"/>
      <c r="CW77" s="71"/>
      <c r="CX77" s="71"/>
      <c r="CY77" s="71"/>
      <c r="CZ77" s="71"/>
      <c r="DA77" s="71"/>
      <c r="DB77" s="71"/>
      <c r="DC77" s="71"/>
      <c r="DD77" s="71"/>
      <c r="DE77" s="71"/>
      <c r="DF77" s="71"/>
      <c r="DG77" s="71"/>
      <c r="DH77" s="71"/>
      <c r="DI77" s="71"/>
      <c r="DJ77" s="71"/>
    </row>
    <row r="78" spans="1:114" ht="12.75" hidden="1" customHeight="1">
      <c r="A78" s="25" t="s">
        <v>310</v>
      </c>
      <c r="B78" s="30" t="s">
        <v>311</v>
      </c>
      <c r="C78" s="29" t="s">
        <v>312</v>
      </c>
      <c r="D78" s="29" t="s">
        <v>313</v>
      </c>
      <c r="E78" s="28" t="s">
        <v>151</v>
      </c>
      <c r="F78" s="25" t="s">
        <v>108</v>
      </c>
      <c r="G78" s="27" t="s">
        <v>80</v>
      </c>
      <c r="H78" s="27" t="s">
        <v>80</v>
      </c>
      <c r="I78" s="31" t="s">
        <v>86</v>
      </c>
      <c r="J78" s="30" t="s">
        <v>87</v>
      </c>
      <c r="K78" s="106">
        <v>48</v>
      </c>
      <c r="L78" s="33">
        <v>31</v>
      </c>
      <c r="M78" s="33">
        <v>17</v>
      </c>
      <c r="N78" s="33">
        <v>0</v>
      </c>
      <c r="O78" s="106">
        <f t="shared" si="25"/>
        <v>210</v>
      </c>
      <c r="P78" s="33">
        <v>132</v>
      </c>
      <c r="Q78" s="33">
        <v>78</v>
      </c>
      <c r="R78" s="33">
        <v>0</v>
      </c>
      <c r="S78" s="106">
        <f>SUM(T78:Y78)</f>
        <v>31</v>
      </c>
      <c r="T78" s="33">
        <v>0</v>
      </c>
      <c r="U78" s="33">
        <v>23</v>
      </c>
      <c r="V78" s="33">
        <v>8</v>
      </c>
      <c r="W78" s="33">
        <v>0</v>
      </c>
      <c r="X78" s="33">
        <v>0</v>
      </c>
      <c r="Y78" s="33">
        <v>0</v>
      </c>
      <c r="Z78" s="106">
        <f>SUM(AA78:AF78)</f>
        <v>17</v>
      </c>
      <c r="AA78" s="33">
        <v>0</v>
      </c>
      <c r="AB78" s="33">
        <v>11</v>
      </c>
      <c r="AC78" s="33">
        <v>4</v>
      </c>
      <c r="AD78" s="33">
        <v>1</v>
      </c>
      <c r="AE78" s="33">
        <v>1</v>
      </c>
      <c r="AF78" s="33">
        <v>0</v>
      </c>
      <c r="AG78" s="106">
        <f>SUM(AH78:AM78)</f>
        <v>0</v>
      </c>
      <c r="AH78" s="33">
        <v>0</v>
      </c>
      <c r="AI78" s="33">
        <v>0</v>
      </c>
      <c r="AJ78" s="33">
        <v>0</v>
      </c>
      <c r="AK78" s="33">
        <v>0</v>
      </c>
      <c r="AL78" s="33">
        <v>0</v>
      </c>
      <c r="AM78" s="33">
        <v>0</v>
      </c>
      <c r="AN78" s="120">
        <f>(M78+N78)/K78</f>
        <v>0.35416666666666669</v>
      </c>
      <c r="AO78" s="120">
        <f>N78/K78</f>
        <v>0</v>
      </c>
      <c r="AP78" s="27" t="s">
        <v>93</v>
      </c>
      <c r="AQ78" s="27" t="s">
        <v>85</v>
      </c>
      <c r="AR78" s="35" t="s">
        <v>86</v>
      </c>
      <c r="AS78" s="30" t="s">
        <v>87</v>
      </c>
      <c r="AT78" s="35" t="s">
        <v>94</v>
      </c>
      <c r="AU78" s="30" t="s">
        <v>119</v>
      </c>
      <c r="AV78" s="36">
        <v>0</v>
      </c>
      <c r="AW78" s="36"/>
      <c r="AX78" s="36"/>
      <c r="AY78" s="36">
        <v>2.351</v>
      </c>
      <c r="AZ78" s="36">
        <v>2.351</v>
      </c>
      <c r="BA78" s="36"/>
      <c r="BB78" s="36"/>
      <c r="BC78" s="123">
        <f t="shared" si="26"/>
        <v>4.702</v>
      </c>
      <c r="BD78" s="36"/>
      <c r="BE78" s="49"/>
      <c r="BF78" s="49"/>
      <c r="BG78" s="49"/>
      <c r="BH78" s="124">
        <f t="shared" si="27"/>
        <v>4.702</v>
      </c>
      <c r="BI78" s="45">
        <f>BH78/K78</f>
        <v>9.7958333333333328E-2</v>
      </c>
      <c r="BJ78" s="39" t="s">
        <v>102</v>
      </c>
      <c r="BK78" s="136">
        <v>50</v>
      </c>
      <c r="BL78" s="137">
        <v>45</v>
      </c>
      <c r="BM78" s="137">
        <v>0</v>
      </c>
      <c r="BN78" s="137">
        <v>70</v>
      </c>
      <c r="BO78" s="137">
        <v>0</v>
      </c>
      <c r="BP78" s="137">
        <v>10</v>
      </c>
      <c r="BQ78" s="138">
        <f t="shared" si="28"/>
        <v>95</v>
      </c>
      <c r="BR78" s="138">
        <f t="shared" si="29"/>
        <v>70</v>
      </c>
      <c r="BS78" s="138">
        <f t="shared" si="30"/>
        <v>10</v>
      </c>
      <c r="BT78" s="138">
        <f t="shared" si="31"/>
        <v>175</v>
      </c>
      <c r="BU78" s="55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</row>
    <row r="79" spans="1:114" ht="15.75" hidden="1" customHeight="1">
      <c r="A79" s="26" t="s">
        <v>314</v>
      </c>
      <c r="B79" s="30" t="s">
        <v>315</v>
      </c>
      <c r="C79" s="30" t="s">
        <v>312</v>
      </c>
      <c r="D79" s="29" t="s">
        <v>313</v>
      </c>
      <c r="E79" s="28" t="s">
        <v>151</v>
      </c>
      <c r="F79" s="24" t="s">
        <v>79</v>
      </c>
      <c r="G79" s="27" t="s">
        <v>91</v>
      </c>
      <c r="H79" s="27" t="s">
        <v>92</v>
      </c>
      <c r="I79" s="51" t="s">
        <v>82</v>
      </c>
      <c r="J79" s="48" t="s">
        <v>121</v>
      </c>
      <c r="K79" s="107">
        <v>14</v>
      </c>
      <c r="L79" s="24">
        <v>10</v>
      </c>
      <c r="M79" s="24">
        <v>3</v>
      </c>
      <c r="N79" s="24">
        <v>1</v>
      </c>
      <c r="O79" s="106">
        <f t="shared" si="25"/>
        <v>64</v>
      </c>
      <c r="P79" s="24">
        <v>48</v>
      </c>
      <c r="Q79" s="24">
        <v>12</v>
      </c>
      <c r="R79" s="24">
        <v>4</v>
      </c>
      <c r="S79" s="106">
        <f>SUM(T79:Y79)</f>
        <v>10</v>
      </c>
      <c r="T79" s="24">
        <v>0</v>
      </c>
      <c r="U79" s="24">
        <v>4</v>
      </c>
      <c r="V79" s="24">
        <v>4</v>
      </c>
      <c r="W79" s="24">
        <v>2</v>
      </c>
      <c r="X79" s="24">
        <v>0</v>
      </c>
      <c r="Y79" s="24">
        <v>0</v>
      </c>
      <c r="Z79" s="106">
        <f>SUM(AA79:AF79)</f>
        <v>3</v>
      </c>
      <c r="AA79" s="24">
        <v>0</v>
      </c>
      <c r="AB79" s="24">
        <v>2</v>
      </c>
      <c r="AC79" s="24">
        <v>0</v>
      </c>
      <c r="AD79" s="24">
        <v>0</v>
      </c>
      <c r="AE79" s="24">
        <v>1</v>
      </c>
      <c r="AF79" s="24">
        <v>0</v>
      </c>
      <c r="AG79" s="106">
        <f>SUM(AH79:AM79)</f>
        <v>1</v>
      </c>
      <c r="AH79" s="24">
        <v>0</v>
      </c>
      <c r="AI79" s="24">
        <v>1</v>
      </c>
      <c r="AJ79" s="24">
        <v>0</v>
      </c>
      <c r="AK79" s="24">
        <v>0</v>
      </c>
      <c r="AL79" s="24">
        <v>0</v>
      </c>
      <c r="AM79" s="24">
        <v>0</v>
      </c>
      <c r="AN79" s="120">
        <f>(M79+N79)/K79</f>
        <v>0.2857142857142857</v>
      </c>
      <c r="AO79" s="120">
        <f>N79/K79</f>
        <v>7.1428571428571425E-2</v>
      </c>
      <c r="AP79" s="27" t="s">
        <v>93</v>
      </c>
      <c r="AQ79" s="27" t="s">
        <v>85</v>
      </c>
      <c r="AR79" s="27" t="s">
        <v>82</v>
      </c>
      <c r="AS79" s="30" t="s">
        <v>121</v>
      </c>
      <c r="AT79" s="27" t="s">
        <v>86</v>
      </c>
      <c r="AU79" s="28" t="s">
        <v>140</v>
      </c>
      <c r="AV79" s="36">
        <v>0</v>
      </c>
      <c r="AW79" s="43"/>
      <c r="AX79" s="43"/>
      <c r="AY79" s="43">
        <v>1.460942</v>
      </c>
      <c r="AZ79" s="43"/>
      <c r="BA79" s="43"/>
      <c r="BB79" s="43"/>
      <c r="BC79" s="123">
        <f t="shared" si="26"/>
        <v>1.460942</v>
      </c>
      <c r="BD79" s="36"/>
      <c r="BE79" s="44"/>
      <c r="BF79" s="44"/>
      <c r="BG79" s="44"/>
      <c r="BH79" s="124">
        <f t="shared" si="27"/>
        <v>1.460942</v>
      </c>
      <c r="BI79" s="45">
        <f>BH79/K79</f>
        <v>0.104353</v>
      </c>
      <c r="BJ79" s="39" t="s">
        <v>102</v>
      </c>
      <c r="BK79" s="136">
        <v>50</v>
      </c>
      <c r="BL79" s="137">
        <v>45</v>
      </c>
      <c r="BM79" s="137">
        <v>40</v>
      </c>
      <c r="BN79" s="137">
        <v>30</v>
      </c>
      <c r="BO79" s="137">
        <v>0</v>
      </c>
      <c r="BP79" s="137">
        <v>20</v>
      </c>
      <c r="BQ79" s="138">
        <f t="shared" si="28"/>
        <v>95</v>
      </c>
      <c r="BR79" s="138">
        <f t="shared" si="29"/>
        <v>70</v>
      </c>
      <c r="BS79" s="138">
        <f t="shared" si="30"/>
        <v>20</v>
      </c>
      <c r="BT79" s="138">
        <f t="shared" si="31"/>
        <v>185</v>
      </c>
      <c r="BU79" s="27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</row>
    <row r="80" spans="1:114" ht="18" hidden="1" customHeight="1">
      <c r="A80" s="24" t="s">
        <v>316</v>
      </c>
      <c r="B80" s="30" t="s">
        <v>317</v>
      </c>
      <c r="C80" s="30" t="s">
        <v>318</v>
      </c>
      <c r="D80" s="29" t="s">
        <v>133</v>
      </c>
      <c r="E80" s="28" t="s">
        <v>78</v>
      </c>
      <c r="F80" s="24" t="s">
        <v>79</v>
      </c>
      <c r="G80" s="27" t="s">
        <v>91</v>
      </c>
      <c r="H80" s="27" t="s">
        <v>92</v>
      </c>
      <c r="I80" s="27" t="s">
        <v>86</v>
      </c>
      <c r="J80" s="30" t="s">
        <v>121</v>
      </c>
      <c r="K80" s="107">
        <v>40</v>
      </c>
      <c r="L80" s="24">
        <v>27</v>
      </c>
      <c r="M80" s="24">
        <v>9</v>
      </c>
      <c r="N80" s="24">
        <v>4</v>
      </c>
      <c r="O80" s="107">
        <f t="shared" si="25"/>
        <v>177</v>
      </c>
      <c r="P80" s="24">
        <v>123</v>
      </c>
      <c r="Q80" s="24">
        <v>37</v>
      </c>
      <c r="R80" s="24">
        <v>17</v>
      </c>
      <c r="S80" s="107">
        <f>SUM(T80:Y80)</f>
        <v>27</v>
      </c>
      <c r="T80" s="24">
        <v>0</v>
      </c>
      <c r="U80" s="24">
        <v>12</v>
      </c>
      <c r="V80" s="24">
        <v>9</v>
      </c>
      <c r="W80" s="24">
        <v>6</v>
      </c>
      <c r="X80" s="24">
        <v>0</v>
      </c>
      <c r="Y80" s="24">
        <v>0</v>
      </c>
      <c r="Z80" s="107">
        <f>SUM(AA80:AF80)</f>
        <v>9</v>
      </c>
      <c r="AA80" s="24">
        <v>0</v>
      </c>
      <c r="AB80" s="24">
        <v>6</v>
      </c>
      <c r="AC80" s="24">
        <v>1</v>
      </c>
      <c r="AD80" s="24">
        <v>0</v>
      </c>
      <c r="AE80" s="24">
        <v>2</v>
      </c>
      <c r="AF80" s="24">
        <v>0</v>
      </c>
      <c r="AG80" s="107">
        <f>SUM(AH80:AM80)</f>
        <v>4</v>
      </c>
      <c r="AH80" s="24">
        <v>0</v>
      </c>
      <c r="AI80" s="24">
        <v>3</v>
      </c>
      <c r="AJ80" s="24">
        <v>1</v>
      </c>
      <c r="AK80" s="24">
        <v>0</v>
      </c>
      <c r="AL80" s="24">
        <v>0</v>
      </c>
      <c r="AM80" s="24">
        <v>0</v>
      </c>
      <c r="AN80" s="120">
        <f>(Z80+AG80)/K80</f>
        <v>0.32500000000000001</v>
      </c>
      <c r="AO80" s="120">
        <f>N80/K80</f>
        <v>0.1</v>
      </c>
      <c r="AP80" s="27" t="s">
        <v>93</v>
      </c>
      <c r="AQ80" s="27" t="s">
        <v>85</v>
      </c>
      <c r="AR80" s="27" t="s">
        <v>86</v>
      </c>
      <c r="AS80" s="30" t="s">
        <v>121</v>
      </c>
      <c r="AT80" s="27" t="s">
        <v>94</v>
      </c>
      <c r="AU80" s="28" t="s">
        <v>135</v>
      </c>
      <c r="AV80" s="36">
        <v>0</v>
      </c>
      <c r="AW80" s="43"/>
      <c r="AX80" s="43"/>
      <c r="AY80" s="43">
        <v>2</v>
      </c>
      <c r="AZ80" s="43">
        <v>2.1741199999999998</v>
      </c>
      <c r="BA80" s="43"/>
      <c r="BB80" s="43"/>
      <c r="BC80" s="123">
        <f t="shared" si="26"/>
        <v>4.1741200000000003</v>
      </c>
      <c r="BD80" s="36" t="s">
        <v>111</v>
      </c>
      <c r="BE80" s="44"/>
      <c r="BF80" s="44"/>
      <c r="BG80" s="44"/>
      <c r="BH80" s="124">
        <f t="shared" si="27"/>
        <v>4.1741200000000003</v>
      </c>
      <c r="BI80" s="45">
        <f>BH80/K80</f>
        <v>0.104353</v>
      </c>
      <c r="BJ80" s="39" t="s">
        <v>88</v>
      </c>
      <c r="BK80" s="136">
        <v>40</v>
      </c>
      <c r="BL80" s="137">
        <v>40</v>
      </c>
      <c r="BM80" s="137">
        <v>10</v>
      </c>
      <c r="BN80" s="137">
        <v>10</v>
      </c>
      <c r="BO80" s="137">
        <v>20</v>
      </c>
      <c r="BP80" s="137">
        <v>20</v>
      </c>
      <c r="BQ80" s="138">
        <f t="shared" si="28"/>
        <v>80</v>
      </c>
      <c r="BR80" s="138">
        <f t="shared" si="29"/>
        <v>20</v>
      </c>
      <c r="BS80" s="138">
        <f t="shared" si="30"/>
        <v>40</v>
      </c>
      <c r="BT80" s="138">
        <f t="shared" si="31"/>
        <v>140</v>
      </c>
      <c r="BU80" s="27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</row>
    <row r="81" spans="1:114" ht="13.5" hidden="1" customHeight="1">
      <c r="A81" s="25" t="s">
        <v>319</v>
      </c>
      <c r="B81" s="30" t="s">
        <v>320</v>
      </c>
      <c r="C81" s="29" t="s">
        <v>318</v>
      </c>
      <c r="D81" s="29" t="s">
        <v>133</v>
      </c>
      <c r="E81" s="28" t="s">
        <v>78</v>
      </c>
      <c r="F81" s="25" t="s">
        <v>79</v>
      </c>
      <c r="G81" s="27" t="s">
        <v>92</v>
      </c>
      <c r="H81" s="27" t="s">
        <v>92</v>
      </c>
      <c r="I81" s="27" t="s">
        <v>109</v>
      </c>
      <c r="J81" s="27" t="s">
        <v>135</v>
      </c>
      <c r="K81" s="107">
        <v>0</v>
      </c>
      <c r="L81" s="33">
        <v>26</v>
      </c>
      <c r="M81" s="33">
        <v>10</v>
      </c>
      <c r="N81" s="33">
        <v>4</v>
      </c>
      <c r="O81" s="107">
        <f t="shared" si="25"/>
        <v>178</v>
      </c>
      <c r="P81" s="33">
        <v>112</v>
      </c>
      <c r="Q81" s="33">
        <v>49</v>
      </c>
      <c r="R81" s="33">
        <v>17</v>
      </c>
      <c r="S81" s="107">
        <v>0</v>
      </c>
      <c r="T81" s="33">
        <v>0</v>
      </c>
      <c r="U81" s="33">
        <v>12</v>
      </c>
      <c r="V81" s="33">
        <v>8</v>
      </c>
      <c r="W81" s="33">
        <v>6</v>
      </c>
      <c r="X81" s="33">
        <v>0</v>
      </c>
      <c r="Y81" s="33">
        <v>0</v>
      </c>
      <c r="Z81" s="107">
        <v>0</v>
      </c>
      <c r="AA81" s="33">
        <v>0</v>
      </c>
      <c r="AB81" s="33">
        <v>7</v>
      </c>
      <c r="AC81" s="33">
        <v>1</v>
      </c>
      <c r="AD81" s="33">
        <v>0</v>
      </c>
      <c r="AE81" s="33">
        <v>2</v>
      </c>
      <c r="AF81" s="33">
        <v>0</v>
      </c>
      <c r="AG81" s="107">
        <v>0</v>
      </c>
      <c r="AH81" s="33">
        <v>0</v>
      </c>
      <c r="AI81" s="33">
        <v>3</v>
      </c>
      <c r="AJ81" s="33">
        <v>1</v>
      </c>
      <c r="AK81" s="33">
        <v>0</v>
      </c>
      <c r="AL81" s="33">
        <v>0</v>
      </c>
      <c r="AM81" s="33">
        <v>0</v>
      </c>
      <c r="AN81" s="120">
        <f>(M81+N81)/BV81</f>
        <v>0.35</v>
      </c>
      <c r="AO81" s="120">
        <f>N81/BV81</f>
        <v>0.1</v>
      </c>
      <c r="AP81" s="27" t="s">
        <v>93</v>
      </c>
      <c r="AQ81" s="27" t="s">
        <v>85</v>
      </c>
      <c r="AR81" s="27" t="s">
        <v>109</v>
      </c>
      <c r="AS81" s="27" t="s">
        <v>135</v>
      </c>
      <c r="AT81" s="27" t="s">
        <v>120</v>
      </c>
      <c r="AU81" s="27" t="s">
        <v>135</v>
      </c>
      <c r="AV81" s="36">
        <v>0</v>
      </c>
      <c r="AW81" s="43"/>
      <c r="AX81" s="43"/>
      <c r="AY81" s="43"/>
      <c r="AZ81" s="43">
        <v>1</v>
      </c>
      <c r="BA81" s="36">
        <v>3.1741199999999998</v>
      </c>
      <c r="BB81" s="36"/>
      <c r="BC81" s="123">
        <f t="shared" si="26"/>
        <v>4.1741200000000003</v>
      </c>
      <c r="BD81" s="36" t="s">
        <v>111</v>
      </c>
      <c r="BE81" s="44"/>
      <c r="BF81" s="44"/>
      <c r="BG81" s="44"/>
      <c r="BH81" s="124">
        <f t="shared" si="27"/>
        <v>4.1741200000000003</v>
      </c>
      <c r="BI81" s="45">
        <f>BH81/BV81</f>
        <v>0.104353</v>
      </c>
      <c r="BJ81" s="39" t="s">
        <v>88</v>
      </c>
      <c r="BK81" s="136">
        <v>40</v>
      </c>
      <c r="BL81" s="137">
        <v>40</v>
      </c>
      <c r="BM81" s="137">
        <v>10</v>
      </c>
      <c r="BN81" s="137">
        <v>10</v>
      </c>
      <c r="BO81" s="137">
        <v>20</v>
      </c>
      <c r="BP81" s="137">
        <v>20</v>
      </c>
      <c r="BQ81" s="138">
        <f t="shared" si="28"/>
        <v>80</v>
      </c>
      <c r="BR81" s="138">
        <f t="shared" si="29"/>
        <v>20</v>
      </c>
      <c r="BS81" s="138">
        <f t="shared" si="30"/>
        <v>40</v>
      </c>
      <c r="BT81" s="138">
        <f t="shared" si="31"/>
        <v>140</v>
      </c>
      <c r="BU81" s="27" t="s">
        <v>129</v>
      </c>
      <c r="BV81" s="202">
        <v>40</v>
      </c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</row>
    <row r="82" spans="1:114" ht="13.5" customHeight="1">
      <c r="A82" s="24" t="s">
        <v>321</v>
      </c>
      <c r="B82" s="150" t="s">
        <v>322</v>
      </c>
      <c r="C82" s="151" t="s">
        <v>323</v>
      </c>
      <c r="D82" s="29" t="s">
        <v>155</v>
      </c>
      <c r="E82" s="28" t="s">
        <v>151</v>
      </c>
      <c r="F82" s="152" t="s">
        <v>108</v>
      </c>
      <c r="G82" s="153" t="s">
        <v>91</v>
      </c>
      <c r="H82" s="27" t="s">
        <v>92</v>
      </c>
      <c r="I82" s="56" t="s">
        <v>158</v>
      </c>
      <c r="J82" s="28" t="s">
        <v>87</v>
      </c>
      <c r="K82" s="107">
        <v>25</v>
      </c>
      <c r="L82" s="33">
        <v>23</v>
      </c>
      <c r="M82" s="33">
        <v>0</v>
      </c>
      <c r="N82" s="33">
        <v>2</v>
      </c>
      <c r="O82" s="107">
        <f t="shared" si="25"/>
        <v>98</v>
      </c>
      <c r="P82" s="33">
        <v>92</v>
      </c>
      <c r="Q82" s="33">
        <v>0</v>
      </c>
      <c r="R82" s="33">
        <v>6</v>
      </c>
      <c r="S82" s="107">
        <f>SUM(T82:Y82)</f>
        <v>23</v>
      </c>
      <c r="T82" s="33">
        <v>0</v>
      </c>
      <c r="U82" s="33">
        <v>23</v>
      </c>
      <c r="V82" s="33">
        <v>0</v>
      </c>
      <c r="W82" s="33">
        <v>0</v>
      </c>
      <c r="X82" s="33">
        <v>0</v>
      </c>
      <c r="Y82" s="33">
        <v>0</v>
      </c>
      <c r="Z82" s="107">
        <f>SUM(AA82:AF82)</f>
        <v>0</v>
      </c>
      <c r="AA82" s="33">
        <v>0</v>
      </c>
      <c r="AB82" s="33">
        <v>0</v>
      </c>
      <c r="AC82" s="33">
        <v>0</v>
      </c>
      <c r="AD82" s="33">
        <v>0</v>
      </c>
      <c r="AE82" s="33">
        <v>0</v>
      </c>
      <c r="AF82" s="33">
        <v>0</v>
      </c>
      <c r="AG82" s="107">
        <f>SUM(AH82:AM82)</f>
        <v>2</v>
      </c>
      <c r="AH82" s="33">
        <v>0</v>
      </c>
      <c r="AI82" s="33">
        <v>2</v>
      </c>
      <c r="AJ82" s="33">
        <v>0</v>
      </c>
      <c r="AK82" s="33">
        <v>0</v>
      </c>
      <c r="AL82" s="33">
        <v>0</v>
      </c>
      <c r="AM82" s="33">
        <v>0</v>
      </c>
      <c r="AN82" s="120">
        <f>(Z82+AG82)/K82</f>
        <v>0.08</v>
      </c>
      <c r="AO82" s="120">
        <f>N82/K82</f>
        <v>0.08</v>
      </c>
      <c r="AP82" s="27" t="s">
        <v>93</v>
      </c>
      <c r="AQ82" s="27" t="s">
        <v>85</v>
      </c>
      <c r="AR82" s="27" t="s">
        <v>158</v>
      </c>
      <c r="AS82" s="27" t="s">
        <v>87</v>
      </c>
      <c r="AT82" s="27" t="s">
        <v>100</v>
      </c>
      <c r="AU82" s="27" t="s">
        <v>140</v>
      </c>
      <c r="AV82" s="36">
        <v>2.8234585000000001</v>
      </c>
      <c r="AW82" s="43"/>
      <c r="AX82" s="43"/>
      <c r="AY82" s="43"/>
      <c r="AZ82" s="36"/>
      <c r="BA82" s="36"/>
      <c r="BB82" s="36"/>
      <c r="BC82" s="123">
        <f t="shared" si="26"/>
        <v>2.8234585000000001</v>
      </c>
      <c r="BD82" s="36" t="s">
        <v>111</v>
      </c>
      <c r="BE82" s="44"/>
      <c r="BF82" s="44"/>
      <c r="BG82" s="44"/>
      <c r="BH82" s="124">
        <f t="shared" si="27"/>
        <v>2.8234585000000001</v>
      </c>
      <c r="BI82" s="59">
        <f>BH82/K82</f>
        <v>0.11293834</v>
      </c>
      <c r="BJ82" s="39" t="s">
        <v>102</v>
      </c>
      <c r="BK82" s="136">
        <v>50</v>
      </c>
      <c r="BL82" s="137">
        <v>50</v>
      </c>
      <c r="BM82" s="137">
        <v>10</v>
      </c>
      <c r="BN82" s="137">
        <v>70</v>
      </c>
      <c r="BO82" s="137">
        <v>20</v>
      </c>
      <c r="BP82" s="137">
        <v>20</v>
      </c>
      <c r="BQ82" s="138">
        <f t="shared" si="28"/>
        <v>100</v>
      </c>
      <c r="BR82" s="138">
        <f t="shared" si="29"/>
        <v>80</v>
      </c>
      <c r="BS82" s="138">
        <f t="shared" si="30"/>
        <v>40</v>
      </c>
      <c r="BT82" s="138">
        <f t="shared" si="31"/>
        <v>220</v>
      </c>
      <c r="BU82" s="27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</row>
    <row r="83" spans="1:114" ht="12.75" customHeight="1">
      <c r="A83" s="24" t="s">
        <v>324</v>
      </c>
      <c r="B83" s="50" t="s">
        <v>325</v>
      </c>
      <c r="C83" s="29" t="s">
        <v>155</v>
      </c>
      <c r="D83" s="29" t="s">
        <v>155</v>
      </c>
      <c r="E83" s="28" t="s">
        <v>151</v>
      </c>
      <c r="F83" s="24" t="s">
        <v>108</v>
      </c>
      <c r="G83" s="27" t="s">
        <v>91</v>
      </c>
      <c r="H83" s="27" t="s">
        <v>92</v>
      </c>
      <c r="I83" s="56" t="s">
        <v>214</v>
      </c>
      <c r="J83" s="27" t="s">
        <v>87</v>
      </c>
      <c r="K83" s="106">
        <v>10</v>
      </c>
      <c r="L83" s="33">
        <v>4</v>
      </c>
      <c r="M83" s="33">
        <v>4</v>
      </c>
      <c r="N83" s="33">
        <v>2</v>
      </c>
      <c r="O83" s="106">
        <f t="shared" si="25"/>
        <v>65</v>
      </c>
      <c r="P83" s="33">
        <v>24</v>
      </c>
      <c r="Q83" s="33">
        <v>32</v>
      </c>
      <c r="R83" s="33">
        <v>9</v>
      </c>
      <c r="S83" s="106">
        <f>SUM(T83:Y83)</f>
        <v>4</v>
      </c>
      <c r="T83" s="33">
        <v>0</v>
      </c>
      <c r="U83" s="33">
        <v>0</v>
      </c>
      <c r="V83" s="33">
        <v>0</v>
      </c>
      <c r="W83" s="33">
        <v>4</v>
      </c>
      <c r="X83" s="33">
        <v>0</v>
      </c>
      <c r="Y83" s="33">
        <v>0</v>
      </c>
      <c r="Z83" s="106">
        <f>SUM(AA83:AF83)</f>
        <v>4</v>
      </c>
      <c r="AA83" s="33">
        <v>0</v>
      </c>
      <c r="AB83" s="33">
        <v>0</v>
      </c>
      <c r="AC83" s="33">
        <v>0</v>
      </c>
      <c r="AD83" s="33">
        <v>0</v>
      </c>
      <c r="AE83" s="33">
        <v>4</v>
      </c>
      <c r="AF83" s="33">
        <v>0</v>
      </c>
      <c r="AG83" s="106">
        <f>SUM(AH83:AM83)</f>
        <v>2</v>
      </c>
      <c r="AH83" s="33">
        <v>0</v>
      </c>
      <c r="AI83" s="33">
        <v>1</v>
      </c>
      <c r="AJ83" s="33">
        <v>1</v>
      </c>
      <c r="AK83" s="33">
        <v>0</v>
      </c>
      <c r="AL83" s="33">
        <v>0</v>
      </c>
      <c r="AM83" s="33">
        <v>0</v>
      </c>
      <c r="AN83" s="120">
        <f>(Z83+AG83)/K83</f>
        <v>0.6</v>
      </c>
      <c r="AO83" s="120">
        <f>N83/K83</f>
        <v>0.2</v>
      </c>
      <c r="AP83" s="27" t="s">
        <v>93</v>
      </c>
      <c r="AQ83" s="27" t="s">
        <v>262</v>
      </c>
      <c r="AR83" s="35" t="s">
        <v>210</v>
      </c>
      <c r="AS83" s="35" t="s">
        <v>135</v>
      </c>
      <c r="AT83" s="35" t="s">
        <v>100</v>
      </c>
      <c r="AU83" s="35" t="s">
        <v>83</v>
      </c>
      <c r="AV83" s="36">
        <v>0.983317</v>
      </c>
      <c r="AW83" s="37"/>
      <c r="AX83" s="37"/>
      <c r="AY83" s="37"/>
      <c r="AZ83" s="37"/>
      <c r="BA83" s="37"/>
      <c r="BB83" s="37"/>
      <c r="BC83" s="123">
        <f t="shared" si="26"/>
        <v>0.983317</v>
      </c>
      <c r="BD83" s="36" t="s">
        <v>111</v>
      </c>
      <c r="BE83" s="44"/>
      <c r="BF83" s="44"/>
      <c r="BG83" s="44">
        <v>2.7933329999999999E-2</v>
      </c>
      <c r="BH83" s="124">
        <f t="shared" si="27"/>
        <v>1.01125033</v>
      </c>
      <c r="BI83" s="45">
        <f>BH83/K83</f>
        <v>0.101125033</v>
      </c>
      <c r="BJ83" s="39" t="s">
        <v>102</v>
      </c>
      <c r="BK83" s="136">
        <v>50</v>
      </c>
      <c r="BL83" s="137">
        <v>50</v>
      </c>
      <c r="BM83" s="137">
        <v>80</v>
      </c>
      <c r="BN83" s="137">
        <v>70</v>
      </c>
      <c r="BO83" s="137">
        <v>20</v>
      </c>
      <c r="BP83" s="137">
        <v>20</v>
      </c>
      <c r="BQ83" s="138">
        <f t="shared" si="28"/>
        <v>100</v>
      </c>
      <c r="BR83" s="138">
        <f t="shared" si="29"/>
        <v>150</v>
      </c>
      <c r="BS83" s="138">
        <f t="shared" si="30"/>
        <v>40</v>
      </c>
      <c r="BT83" s="138">
        <f t="shared" si="31"/>
        <v>290</v>
      </c>
      <c r="BU83" s="55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</row>
    <row r="84" spans="1:114" ht="12.75" customHeight="1">
      <c r="A84" s="54" t="s">
        <v>326</v>
      </c>
      <c r="B84" s="27" t="s">
        <v>327</v>
      </c>
      <c r="C84" s="28" t="s">
        <v>155</v>
      </c>
      <c r="D84" s="29" t="s">
        <v>155</v>
      </c>
      <c r="E84" s="28" t="s">
        <v>151</v>
      </c>
      <c r="F84" s="54" t="s">
        <v>108</v>
      </c>
      <c r="G84" s="27" t="s">
        <v>80</v>
      </c>
      <c r="H84" s="27" t="s">
        <v>81</v>
      </c>
      <c r="I84" s="31" t="s">
        <v>109</v>
      </c>
      <c r="J84" s="47" t="s">
        <v>110</v>
      </c>
      <c r="K84" s="112">
        <v>0</v>
      </c>
      <c r="L84" s="33">
        <v>20</v>
      </c>
      <c r="M84" s="33">
        <v>3</v>
      </c>
      <c r="N84" s="33">
        <v>1</v>
      </c>
      <c r="O84" s="107">
        <f t="shared" si="25"/>
        <v>95</v>
      </c>
      <c r="P84" s="33">
        <v>80</v>
      </c>
      <c r="Q84" s="33">
        <v>3</v>
      </c>
      <c r="R84" s="33">
        <v>12</v>
      </c>
      <c r="S84" s="107">
        <v>0</v>
      </c>
      <c r="T84" s="33">
        <v>0</v>
      </c>
      <c r="U84" s="33">
        <v>20</v>
      </c>
      <c r="V84" s="33">
        <v>0</v>
      </c>
      <c r="W84" s="33">
        <v>0</v>
      </c>
      <c r="X84" s="33">
        <v>0</v>
      </c>
      <c r="Y84" s="33">
        <v>0</v>
      </c>
      <c r="Z84" s="107">
        <v>0</v>
      </c>
      <c r="AA84" s="33">
        <v>0</v>
      </c>
      <c r="AB84" s="33">
        <v>3</v>
      </c>
      <c r="AC84" s="33">
        <v>0</v>
      </c>
      <c r="AD84" s="33">
        <v>0</v>
      </c>
      <c r="AE84" s="33">
        <v>0</v>
      </c>
      <c r="AF84" s="33">
        <v>0</v>
      </c>
      <c r="AG84" s="107">
        <v>0</v>
      </c>
      <c r="AH84" s="33">
        <v>0</v>
      </c>
      <c r="AI84" s="33">
        <v>1</v>
      </c>
      <c r="AJ84" s="33">
        <v>0</v>
      </c>
      <c r="AK84" s="33">
        <v>0</v>
      </c>
      <c r="AL84" s="33">
        <v>0</v>
      </c>
      <c r="AM84" s="33">
        <v>0</v>
      </c>
      <c r="AN84" s="120">
        <f>(M84+N84)/BV84</f>
        <v>0.16666666666666666</v>
      </c>
      <c r="AO84" s="120">
        <f>N84/BV84</f>
        <v>4.1666666666666664E-2</v>
      </c>
      <c r="AP84" s="27" t="s">
        <v>84</v>
      </c>
      <c r="AQ84" s="27" t="s">
        <v>85</v>
      </c>
      <c r="AR84" s="35" t="s">
        <v>109</v>
      </c>
      <c r="AS84" s="47" t="s">
        <v>110</v>
      </c>
      <c r="AT84" s="35" t="s">
        <v>120</v>
      </c>
      <c r="AU84" s="47" t="s">
        <v>87</v>
      </c>
      <c r="AV84" s="36">
        <v>0</v>
      </c>
      <c r="AW84" s="36"/>
      <c r="AX84" s="36"/>
      <c r="AY84" s="36"/>
      <c r="AZ84" s="36">
        <v>1.105</v>
      </c>
      <c r="BA84" s="36">
        <v>0.83899999999999997</v>
      </c>
      <c r="BB84" s="37"/>
      <c r="BC84" s="123">
        <f t="shared" si="26"/>
        <v>1.944</v>
      </c>
      <c r="BD84" s="24"/>
      <c r="BE84" s="24"/>
      <c r="BF84" s="24"/>
      <c r="BG84" s="24"/>
      <c r="BH84" s="124">
        <f t="shared" si="27"/>
        <v>1.944</v>
      </c>
      <c r="BI84" s="45">
        <f>BH84/BV84</f>
        <v>8.1000000000000003E-2</v>
      </c>
      <c r="BJ84" s="39" t="s">
        <v>88</v>
      </c>
      <c r="BK84" s="136">
        <v>50</v>
      </c>
      <c r="BL84" s="137">
        <v>50</v>
      </c>
      <c r="BM84" s="137">
        <v>0</v>
      </c>
      <c r="BN84" s="137">
        <v>30</v>
      </c>
      <c r="BO84" s="137">
        <v>20</v>
      </c>
      <c r="BP84" s="137">
        <v>10</v>
      </c>
      <c r="BQ84" s="138">
        <f t="shared" si="28"/>
        <v>100</v>
      </c>
      <c r="BR84" s="138">
        <f t="shared" si="29"/>
        <v>30</v>
      </c>
      <c r="BS84" s="138">
        <f t="shared" si="30"/>
        <v>30</v>
      </c>
      <c r="BT84" s="138">
        <f t="shared" si="31"/>
        <v>160</v>
      </c>
      <c r="BU84" s="27" t="s">
        <v>328</v>
      </c>
      <c r="BV84" s="202">
        <v>24</v>
      </c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</row>
    <row r="85" spans="1:114" ht="12.75" customHeight="1">
      <c r="A85" s="25" t="s">
        <v>329</v>
      </c>
      <c r="B85" s="29" t="s">
        <v>330</v>
      </c>
      <c r="C85" s="29" t="s">
        <v>155</v>
      </c>
      <c r="D85" s="29" t="s">
        <v>155</v>
      </c>
      <c r="E85" s="28" t="s">
        <v>151</v>
      </c>
      <c r="F85" s="25" t="s">
        <v>79</v>
      </c>
      <c r="G85" s="27" t="s">
        <v>91</v>
      </c>
      <c r="H85" s="27" t="s">
        <v>92</v>
      </c>
      <c r="I85" s="56" t="s">
        <v>94</v>
      </c>
      <c r="J85" s="27" t="s">
        <v>134</v>
      </c>
      <c r="K85" s="107">
        <v>0</v>
      </c>
      <c r="L85" s="33">
        <v>35</v>
      </c>
      <c r="M85" s="33">
        <v>13</v>
      </c>
      <c r="N85" s="33">
        <v>2</v>
      </c>
      <c r="O85" s="106">
        <f t="shared" si="25"/>
        <v>227</v>
      </c>
      <c r="P85" s="33">
        <v>165</v>
      </c>
      <c r="Q85" s="33">
        <v>52</v>
      </c>
      <c r="R85" s="33">
        <v>10</v>
      </c>
      <c r="S85" s="106">
        <v>0</v>
      </c>
      <c r="T85" s="33">
        <v>0</v>
      </c>
      <c r="U85" s="33">
        <v>16</v>
      </c>
      <c r="V85" s="33">
        <v>16</v>
      </c>
      <c r="W85" s="33">
        <v>3</v>
      </c>
      <c r="X85" s="33">
        <v>0</v>
      </c>
      <c r="Y85" s="33">
        <v>0</v>
      </c>
      <c r="Z85" s="106">
        <v>0</v>
      </c>
      <c r="AA85" s="33">
        <v>0</v>
      </c>
      <c r="AB85" s="33">
        <v>12</v>
      </c>
      <c r="AC85" s="33">
        <v>0</v>
      </c>
      <c r="AD85" s="33">
        <v>0</v>
      </c>
      <c r="AE85" s="33">
        <v>1</v>
      </c>
      <c r="AF85" s="33">
        <v>0</v>
      </c>
      <c r="AG85" s="106">
        <v>0</v>
      </c>
      <c r="AH85" s="33">
        <v>0</v>
      </c>
      <c r="AI85" s="33">
        <v>2</v>
      </c>
      <c r="AJ85" s="33">
        <v>0</v>
      </c>
      <c r="AK85" s="33">
        <v>0</v>
      </c>
      <c r="AL85" s="33">
        <v>0</v>
      </c>
      <c r="AM85" s="33">
        <v>0</v>
      </c>
      <c r="AN85" s="120">
        <f>(M85+N85)/BV85</f>
        <v>0.3</v>
      </c>
      <c r="AO85" s="120">
        <f>N85/BV85</f>
        <v>0.04</v>
      </c>
      <c r="AP85" s="27" t="s">
        <v>93</v>
      </c>
      <c r="AQ85" s="27" t="s">
        <v>85</v>
      </c>
      <c r="AR85" s="27" t="s">
        <v>94</v>
      </c>
      <c r="AS85" s="27" t="s">
        <v>134</v>
      </c>
      <c r="AT85" s="35" t="s">
        <v>128</v>
      </c>
      <c r="AU85" s="27" t="s">
        <v>98</v>
      </c>
      <c r="AV85" s="36">
        <v>0</v>
      </c>
      <c r="AW85" s="43"/>
      <c r="AX85" s="43"/>
      <c r="AY85" s="43"/>
      <c r="AZ85" s="43"/>
      <c r="BA85" s="43">
        <v>0.5</v>
      </c>
      <c r="BB85" s="43">
        <v>4.7176499999999999</v>
      </c>
      <c r="BC85" s="123">
        <f t="shared" si="26"/>
        <v>5.2176499999999999</v>
      </c>
      <c r="BD85" s="36" t="s">
        <v>111</v>
      </c>
      <c r="BE85" s="44"/>
      <c r="BF85" s="44"/>
      <c r="BG85" s="44"/>
      <c r="BH85" s="124">
        <f t="shared" si="27"/>
        <v>5.2176499999999999</v>
      </c>
      <c r="BI85" s="45">
        <f>BH85/BV85</f>
        <v>0.104353</v>
      </c>
      <c r="BJ85" s="39" t="s">
        <v>88</v>
      </c>
      <c r="BK85" s="136">
        <v>50</v>
      </c>
      <c r="BL85" s="137">
        <v>50</v>
      </c>
      <c r="BM85" s="137">
        <v>10</v>
      </c>
      <c r="BN85" s="137">
        <v>10</v>
      </c>
      <c r="BO85" s="137">
        <v>20</v>
      </c>
      <c r="BP85" s="137">
        <v>20</v>
      </c>
      <c r="BQ85" s="138">
        <f t="shared" si="28"/>
        <v>100</v>
      </c>
      <c r="BR85" s="138">
        <f t="shared" si="29"/>
        <v>20</v>
      </c>
      <c r="BS85" s="138">
        <f t="shared" si="30"/>
        <v>40</v>
      </c>
      <c r="BT85" s="138">
        <f t="shared" si="31"/>
        <v>160</v>
      </c>
      <c r="BU85" s="27" t="s">
        <v>331</v>
      </c>
      <c r="BV85" s="202">
        <v>50</v>
      </c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</row>
    <row r="86" spans="1:114" ht="13.5" customHeight="1">
      <c r="A86" s="24" t="s">
        <v>332</v>
      </c>
      <c r="B86" s="29" t="s">
        <v>333</v>
      </c>
      <c r="C86" s="30" t="s">
        <v>155</v>
      </c>
      <c r="D86" s="29" t="s">
        <v>155</v>
      </c>
      <c r="E86" s="28" t="s">
        <v>151</v>
      </c>
      <c r="F86" s="24" t="s">
        <v>79</v>
      </c>
      <c r="G86" s="29" t="s">
        <v>91</v>
      </c>
      <c r="H86" s="29" t="s">
        <v>92</v>
      </c>
      <c r="I86" s="29" t="s">
        <v>109</v>
      </c>
      <c r="J86" s="27" t="s">
        <v>134</v>
      </c>
      <c r="K86" s="112">
        <v>0</v>
      </c>
      <c r="L86" s="72">
        <v>60</v>
      </c>
      <c r="M86" s="72">
        <v>23</v>
      </c>
      <c r="N86" s="72">
        <v>4</v>
      </c>
      <c r="O86" s="106">
        <f t="shared" si="25"/>
        <v>395</v>
      </c>
      <c r="P86" s="33">
        <v>286</v>
      </c>
      <c r="Q86" s="33">
        <v>91</v>
      </c>
      <c r="R86" s="33">
        <v>18</v>
      </c>
      <c r="S86" s="106">
        <v>0</v>
      </c>
      <c r="T86" s="33">
        <v>0</v>
      </c>
      <c r="U86" s="33">
        <v>28</v>
      </c>
      <c r="V86" s="33">
        <v>26</v>
      </c>
      <c r="W86" s="33">
        <v>6</v>
      </c>
      <c r="X86" s="33">
        <v>0</v>
      </c>
      <c r="Y86" s="33">
        <v>0</v>
      </c>
      <c r="Z86" s="106">
        <v>0</v>
      </c>
      <c r="AA86" s="33">
        <v>0</v>
      </c>
      <c r="AB86" s="33">
        <v>21</v>
      </c>
      <c r="AC86" s="33">
        <v>0</v>
      </c>
      <c r="AD86" s="33">
        <v>0</v>
      </c>
      <c r="AE86" s="33">
        <v>2</v>
      </c>
      <c r="AF86" s="33">
        <v>0</v>
      </c>
      <c r="AG86" s="106">
        <v>0</v>
      </c>
      <c r="AH86" s="72">
        <v>0</v>
      </c>
      <c r="AI86" s="72">
        <v>4</v>
      </c>
      <c r="AJ86" s="72">
        <v>0</v>
      </c>
      <c r="AK86" s="72">
        <v>0</v>
      </c>
      <c r="AL86" s="72">
        <v>0</v>
      </c>
      <c r="AM86" s="72">
        <v>0</v>
      </c>
      <c r="AN86" s="120">
        <f>(M86+N86)/BV86</f>
        <v>0.31034482758620691</v>
      </c>
      <c r="AO86" s="120">
        <f>N86/BV86</f>
        <v>4.5977011494252873E-2</v>
      </c>
      <c r="AP86" s="27" t="s">
        <v>93</v>
      </c>
      <c r="AQ86" s="27" t="s">
        <v>85</v>
      </c>
      <c r="AR86" s="29" t="s">
        <v>109</v>
      </c>
      <c r="AS86" s="27" t="s">
        <v>134</v>
      </c>
      <c r="AT86" s="29" t="s">
        <v>128</v>
      </c>
      <c r="AU86" s="27" t="s">
        <v>134</v>
      </c>
      <c r="AV86" s="36">
        <v>0</v>
      </c>
      <c r="AW86" s="36"/>
      <c r="AX86" s="36"/>
      <c r="AY86" s="36"/>
      <c r="AZ86" s="36">
        <v>1</v>
      </c>
      <c r="BA86" s="36">
        <v>4</v>
      </c>
      <c r="BB86" s="36">
        <f>4.078711-0.5-0.1</f>
        <v>3.4787110000000001</v>
      </c>
      <c r="BC86" s="123">
        <f t="shared" si="26"/>
        <v>8.4787110000000006</v>
      </c>
      <c r="BD86" s="24" t="s">
        <v>111</v>
      </c>
      <c r="BE86" s="44"/>
      <c r="BF86" s="44">
        <v>0.6</v>
      </c>
      <c r="BG86" s="49"/>
      <c r="BH86" s="124">
        <f t="shared" si="27"/>
        <v>9.0787110000000002</v>
      </c>
      <c r="BI86" s="45">
        <f>BH86/BV86</f>
        <v>0.104353</v>
      </c>
      <c r="BJ86" s="39" t="s">
        <v>102</v>
      </c>
      <c r="BK86" s="136">
        <v>50</v>
      </c>
      <c r="BL86" s="137">
        <v>50</v>
      </c>
      <c r="BM86" s="137">
        <v>40</v>
      </c>
      <c r="BN86" s="137">
        <v>30</v>
      </c>
      <c r="BO86" s="137">
        <v>20</v>
      </c>
      <c r="BP86" s="137">
        <v>20</v>
      </c>
      <c r="BQ86" s="138">
        <f t="shared" si="28"/>
        <v>100</v>
      </c>
      <c r="BR86" s="138">
        <f t="shared" si="29"/>
        <v>70</v>
      </c>
      <c r="BS86" s="138">
        <f t="shared" si="30"/>
        <v>40</v>
      </c>
      <c r="BT86" s="138">
        <f t="shared" si="31"/>
        <v>210</v>
      </c>
      <c r="BU86" s="27" t="s">
        <v>334</v>
      </c>
      <c r="BV86" s="202">
        <v>87</v>
      </c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</row>
    <row r="87" spans="1:114" ht="13.5" customHeight="1">
      <c r="A87" s="25" t="s">
        <v>335</v>
      </c>
      <c r="B87" s="29" t="s">
        <v>336</v>
      </c>
      <c r="C87" s="58" t="s">
        <v>155</v>
      </c>
      <c r="D87" s="30" t="s">
        <v>155</v>
      </c>
      <c r="E87" s="28" t="s">
        <v>151</v>
      </c>
      <c r="F87" s="25" t="s">
        <v>108</v>
      </c>
      <c r="G87" s="28" t="s">
        <v>92</v>
      </c>
      <c r="H87" s="28" t="s">
        <v>92</v>
      </c>
      <c r="I87" s="30" t="s">
        <v>86</v>
      </c>
      <c r="J87" s="28" t="s">
        <v>110</v>
      </c>
      <c r="K87" s="106">
        <v>12</v>
      </c>
      <c r="L87" s="33">
        <v>8</v>
      </c>
      <c r="M87" s="33">
        <v>0</v>
      </c>
      <c r="N87" s="33">
        <v>4</v>
      </c>
      <c r="O87" s="106">
        <f t="shared" si="25"/>
        <v>44</v>
      </c>
      <c r="P87" s="33">
        <v>24</v>
      </c>
      <c r="Q87" s="33">
        <v>0</v>
      </c>
      <c r="R87" s="33">
        <v>20</v>
      </c>
      <c r="S87" s="106">
        <f t="shared" ref="S87:S100" si="32">SUM(T87:Y87)</f>
        <v>8</v>
      </c>
      <c r="T87" s="33">
        <v>0</v>
      </c>
      <c r="U87" s="33">
        <v>0</v>
      </c>
      <c r="V87" s="33">
        <v>0</v>
      </c>
      <c r="W87" s="33">
        <v>8</v>
      </c>
      <c r="X87" s="33">
        <v>0</v>
      </c>
      <c r="Y87" s="33">
        <v>0</v>
      </c>
      <c r="Z87" s="106">
        <f t="shared" ref="Z87:Z100" si="33">SUM(AA87:AF87)</f>
        <v>0</v>
      </c>
      <c r="AA87" s="33">
        <v>0</v>
      </c>
      <c r="AB87" s="33">
        <v>0</v>
      </c>
      <c r="AC87" s="33">
        <v>0</v>
      </c>
      <c r="AD87" s="33">
        <v>0</v>
      </c>
      <c r="AE87" s="33">
        <v>0</v>
      </c>
      <c r="AF87" s="33">
        <v>0</v>
      </c>
      <c r="AG87" s="106">
        <f t="shared" ref="AG87:AG100" si="34">SUM(AH87:AM87)</f>
        <v>4</v>
      </c>
      <c r="AH87" s="33">
        <v>0</v>
      </c>
      <c r="AI87" s="33">
        <v>0</v>
      </c>
      <c r="AJ87" s="33">
        <v>4</v>
      </c>
      <c r="AK87" s="33">
        <v>0</v>
      </c>
      <c r="AL87" s="33">
        <v>0</v>
      </c>
      <c r="AM87" s="33">
        <v>0</v>
      </c>
      <c r="AN87" s="120">
        <f t="shared" ref="AN87:AN92" si="35">(M87+N87)/K87</f>
        <v>0.33333333333333331</v>
      </c>
      <c r="AO87" s="120">
        <f t="shared" ref="AO87:AO100" si="36">N87/K87</f>
        <v>0.33333333333333331</v>
      </c>
      <c r="AP87" s="27" t="s">
        <v>93</v>
      </c>
      <c r="AQ87" s="27" t="s">
        <v>241</v>
      </c>
      <c r="AR87" s="30" t="s">
        <v>86</v>
      </c>
      <c r="AS87" s="28" t="s">
        <v>110</v>
      </c>
      <c r="AT87" s="30" t="s">
        <v>94</v>
      </c>
      <c r="AU87" s="27" t="s">
        <v>101</v>
      </c>
      <c r="AV87" s="36">
        <v>0</v>
      </c>
      <c r="AW87" s="43"/>
      <c r="AX87" s="43"/>
      <c r="AY87" s="43">
        <v>1.0522359999999999</v>
      </c>
      <c r="AZ87" s="37"/>
      <c r="BA87" s="37"/>
      <c r="BB87" s="37"/>
      <c r="BC87" s="123">
        <f t="shared" si="26"/>
        <v>1.0522359999999999</v>
      </c>
      <c r="BD87" s="36" t="s">
        <v>111</v>
      </c>
      <c r="BE87" s="44"/>
      <c r="BF87" s="44">
        <v>0.2</v>
      </c>
      <c r="BG87" s="44"/>
      <c r="BH87" s="124">
        <f t="shared" si="27"/>
        <v>1.2522359999999999</v>
      </c>
      <c r="BI87" s="45">
        <f t="shared" ref="BI87:BI100" si="37">BH87/K87</f>
        <v>0.10435299999999999</v>
      </c>
      <c r="BJ87" s="39" t="s">
        <v>102</v>
      </c>
      <c r="BK87" s="136">
        <v>50</v>
      </c>
      <c r="BL87" s="137">
        <v>50</v>
      </c>
      <c r="BM87" s="137">
        <v>0</v>
      </c>
      <c r="BN87" s="137">
        <v>30</v>
      </c>
      <c r="BO87" s="137">
        <v>20</v>
      </c>
      <c r="BP87" s="137">
        <v>20</v>
      </c>
      <c r="BQ87" s="138">
        <f t="shared" si="28"/>
        <v>100</v>
      </c>
      <c r="BR87" s="138">
        <f t="shared" si="29"/>
        <v>30</v>
      </c>
      <c r="BS87" s="138">
        <f t="shared" si="30"/>
        <v>40</v>
      </c>
      <c r="BT87" s="138">
        <f t="shared" si="31"/>
        <v>170</v>
      </c>
      <c r="BU87" s="27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</row>
    <row r="88" spans="1:114" ht="13.5" customHeight="1">
      <c r="A88" s="25" t="s">
        <v>337</v>
      </c>
      <c r="B88" s="30" t="s">
        <v>338</v>
      </c>
      <c r="C88" s="30" t="s">
        <v>155</v>
      </c>
      <c r="D88" s="30" t="s">
        <v>155</v>
      </c>
      <c r="E88" s="28" t="s">
        <v>151</v>
      </c>
      <c r="F88" s="25" t="s">
        <v>108</v>
      </c>
      <c r="G88" s="30" t="s">
        <v>80</v>
      </c>
      <c r="H88" s="30" t="s">
        <v>81</v>
      </c>
      <c r="I88" s="30" t="s">
        <v>86</v>
      </c>
      <c r="J88" s="28" t="s">
        <v>110</v>
      </c>
      <c r="K88" s="107">
        <v>12</v>
      </c>
      <c r="L88" s="33">
        <v>12</v>
      </c>
      <c r="M88" s="33">
        <v>0</v>
      </c>
      <c r="N88" s="33">
        <v>0</v>
      </c>
      <c r="O88" s="106">
        <f t="shared" si="25"/>
        <v>48</v>
      </c>
      <c r="P88" s="33">
        <v>48</v>
      </c>
      <c r="Q88" s="33">
        <v>0</v>
      </c>
      <c r="R88" s="33">
        <v>0</v>
      </c>
      <c r="S88" s="106">
        <f t="shared" si="32"/>
        <v>12</v>
      </c>
      <c r="T88" s="33">
        <v>0</v>
      </c>
      <c r="U88" s="33">
        <v>12</v>
      </c>
      <c r="V88" s="33">
        <v>0</v>
      </c>
      <c r="W88" s="33">
        <v>0</v>
      </c>
      <c r="X88" s="33">
        <v>0</v>
      </c>
      <c r="Y88" s="33">
        <v>0</v>
      </c>
      <c r="Z88" s="106">
        <f t="shared" si="33"/>
        <v>0</v>
      </c>
      <c r="AA88" s="33">
        <v>0</v>
      </c>
      <c r="AB88" s="33">
        <v>0</v>
      </c>
      <c r="AC88" s="33">
        <v>0</v>
      </c>
      <c r="AD88" s="33">
        <v>0</v>
      </c>
      <c r="AE88" s="33">
        <v>0</v>
      </c>
      <c r="AF88" s="33">
        <v>0</v>
      </c>
      <c r="AG88" s="106">
        <f t="shared" si="34"/>
        <v>0</v>
      </c>
      <c r="AH88" s="33">
        <v>0</v>
      </c>
      <c r="AI88" s="33">
        <v>0</v>
      </c>
      <c r="AJ88" s="33">
        <v>0</v>
      </c>
      <c r="AK88" s="33">
        <v>0</v>
      </c>
      <c r="AL88" s="33">
        <v>0</v>
      </c>
      <c r="AM88" s="33">
        <v>0</v>
      </c>
      <c r="AN88" s="120">
        <f t="shared" si="35"/>
        <v>0</v>
      </c>
      <c r="AO88" s="120">
        <f t="shared" si="36"/>
        <v>0</v>
      </c>
      <c r="AP88" s="27" t="s">
        <v>84</v>
      </c>
      <c r="AQ88" s="27" t="s">
        <v>85</v>
      </c>
      <c r="AR88" s="30" t="s">
        <v>86</v>
      </c>
      <c r="AS88" s="28" t="s">
        <v>110</v>
      </c>
      <c r="AT88" s="30" t="s">
        <v>94</v>
      </c>
      <c r="AU88" s="27" t="s">
        <v>121</v>
      </c>
      <c r="AV88" s="36">
        <v>0</v>
      </c>
      <c r="AW88" s="43"/>
      <c r="AX88" s="43"/>
      <c r="AY88" s="43">
        <v>0.97199999999999998</v>
      </c>
      <c r="AZ88" s="37"/>
      <c r="BA88" s="37"/>
      <c r="BB88" s="37"/>
      <c r="BC88" s="123">
        <f t="shared" si="26"/>
        <v>0.97199999999999998</v>
      </c>
      <c r="BD88" s="36" t="s">
        <v>111</v>
      </c>
      <c r="BE88" s="44"/>
      <c r="BF88" s="44"/>
      <c r="BG88" s="44"/>
      <c r="BH88" s="124">
        <f t="shared" si="27"/>
        <v>0.97199999999999998</v>
      </c>
      <c r="BI88" s="45">
        <f t="shared" si="37"/>
        <v>8.1000000000000003E-2</v>
      </c>
      <c r="BJ88" s="39" t="s">
        <v>88</v>
      </c>
      <c r="BK88" s="136">
        <v>50</v>
      </c>
      <c r="BL88" s="137">
        <v>50</v>
      </c>
      <c r="BM88" s="137">
        <v>0</v>
      </c>
      <c r="BN88" s="137">
        <v>30</v>
      </c>
      <c r="BO88" s="137">
        <v>20</v>
      </c>
      <c r="BP88" s="137">
        <v>10</v>
      </c>
      <c r="BQ88" s="138">
        <f t="shared" si="28"/>
        <v>100</v>
      </c>
      <c r="BR88" s="138">
        <f t="shared" si="29"/>
        <v>30</v>
      </c>
      <c r="BS88" s="138">
        <f t="shared" si="30"/>
        <v>30</v>
      </c>
      <c r="BT88" s="138">
        <f t="shared" si="31"/>
        <v>160</v>
      </c>
      <c r="BU88" s="27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</row>
    <row r="89" spans="1:114" ht="13.5" customHeight="1">
      <c r="A89" s="25" t="s">
        <v>339</v>
      </c>
      <c r="B89" s="30" t="s">
        <v>340</v>
      </c>
      <c r="C89" s="30" t="s">
        <v>155</v>
      </c>
      <c r="D89" s="30" t="s">
        <v>155</v>
      </c>
      <c r="E89" s="28" t="s">
        <v>151</v>
      </c>
      <c r="F89" s="25" t="s">
        <v>108</v>
      </c>
      <c r="G89" s="30" t="s">
        <v>92</v>
      </c>
      <c r="H89" s="30" t="s">
        <v>92</v>
      </c>
      <c r="I89" s="30" t="s">
        <v>100</v>
      </c>
      <c r="J89" s="28" t="s">
        <v>110</v>
      </c>
      <c r="K89" s="107">
        <v>30</v>
      </c>
      <c r="L89" s="33">
        <v>0</v>
      </c>
      <c r="M89" s="33">
        <v>27</v>
      </c>
      <c r="N89" s="33">
        <v>3</v>
      </c>
      <c r="O89" s="106">
        <f t="shared" si="25"/>
        <v>80</v>
      </c>
      <c r="P89" s="33">
        <v>0</v>
      </c>
      <c r="Q89" s="33">
        <v>71</v>
      </c>
      <c r="R89" s="33">
        <v>9</v>
      </c>
      <c r="S89" s="106">
        <f t="shared" si="32"/>
        <v>0</v>
      </c>
      <c r="T89" s="33">
        <v>0</v>
      </c>
      <c r="U89" s="33">
        <v>0</v>
      </c>
      <c r="V89" s="33">
        <v>0</v>
      </c>
      <c r="W89" s="33">
        <v>0</v>
      </c>
      <c r="X89" s="33">
        <v>0</v>
      </c>
      <c r="Y89" s="33">
        <v>0</v>
      </c>
      <c r="Z89" s="106">
        <f t="shared" si="33"/>
        <v>27</v>
      </c>
      <c r="AA89" s="33">
        <v>10</v>
      </c>
      <c r="AB89" s="33">
        <v>17</v>
      </c>
      <c r="AC89" s="33">
        <v>0</v>
      </c>
      <c r="AD89" s="33">
        <v>0</v>
      </c>
      <c r="AE89" s="33">
        <v>0</v>
      </c>
      <c r="AF89" s="33">
        <v>0</v>
      </c>
      <c r="AG89" s="106">
        <f t="shared" si="34"/>
        <v>3</v>
      </c>
      <c r="AH89" s="33">
        <v>0</v>
      </c>
      <c r="AI89" s="33">
        <v>3</v>
      </c>
      <c r="AJ89" s="33">
        <v>0</v>
      </c>
      <c r="AK89" s="33">
        <v>0</v>
      </c>
      <c r="AL89" s="33">
        <v>0</v>
      </c>
      <c r="AM89" s="33">
        <v>0</v>
      </c>
      <c r="AN89" s="120">
        <f t="shared" si="35"/>
        <v>1</v>
      </c>
      <c r="AO89" s="120">
        <f t="shared" si="36"/>
        <v>0.1</v>
      </c>
      <c r="AP89" s="27" t="s">
        <v>93</v>
      </c>
      <c r="AQ89" s="27" t="s">
        <v>241</v>
      </c>
      <c r="AR89" s="30" t="s">
        <v>100</v>
      </c>
      <c r="AS89" s="28" t="s">
        <v>110</v>
      </c>
      <c r="AT89" s="30" t="s">
        <v>86</v>
      </c>
      <c r="AU89" s="27" t="s">
        <v>101</v>
      </c>
      <c r="AV89" s="36">
        <v>0</v>
      </c>
      <c r="AW89" s="43">
        <v>1</v>
      </c>
      <c r="AX89" s="43">
        <v>1.63059</v>
      </c>
      <c r="AY89" s="43"/>
      <c r="AZ89" s="37"/>
      <c r="BA89" s="37"/>
      <c r="BB89" s="37"/>
      <c r="BC89" s="123">
        <f t="shared" si="26"/>
        <v>2.6305899999999998</v>
      </c>
      <c r="BD89" s="36"/>
      <c r="BE89" s="44"/>
      <c r="BF89" s="44">
        <v>0.5</v>
      </c>
      <c r="BG89" s="44"/>
      <c r="BH89" s="124">
        <f t="shared" si="27"/>
        <v>3.1305899999999998</v>
      </c>
      <c r="BI89" s="45">
        <f t="shared" si="37"/>
        <v>0.10435299999999999</v>
      </c>
      <c r="BJ89" s="39" t="s">
        <v>102</v>
      </c>
      <c r="BK89" s="136">
        <v>50</v>
      </c>
      <c r="BL89" s="137">
        <v>50</v>
      </c>
      <c r="BM89" s="137">
        <v>0</v>
      </c>
      <c r="BN89" s="137">
        <v>30</v>
      </c>
      <c r="BO89" s="137">
        <v>20</v>
      </c>
      <c r="BP89" s="137">
        <v>30</v>
      </c>
      <c r="BQ89" s="138">
        <f t="shared" si="28"/>
        <v>100</v>
      </c>
      <c r="BR89" s="138">
        <f t="shared" si="29"/>
        <v>30</v>
      </c>
      <c r="BS89" s="138">
        <f t="shared" si="30"/>
        <v>50</v>
      </c>
      <c r="BT89" s="138">
        <f t="shared" si="31"/>
        <v>180</v>
      </c>
      <c r="BU89" s="27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</row>
    <row r="90" spans="1:114" ht="13.5" customHeight="1">
      <c r="A90" s="24" t="s">
        <v>341</v>
      </c>
      <c r="B90" s="58" t="s">
        <v>342</v>
      </c>
      <c r="C90" s="58" t="s">
        <v>155</v>
      </c>
      <c r="D90" s="30" t="s">
        <v>155</v>
      </c>
      <c r="E90" s="28" t="s">
        <v>151</v>
      </c>
      <c r="F90" s="24" t="s">
        <v>108</v>
      </c>
      <c r="G90" s="28" t="s">
        <v>91</v>
      </c>
      <c r="H90" s="28" t="s">
        <v>92</v>
      </c>
      <c r="I90" s="47" t="s">
        <v>82</v>
      </c>
      <c r="J90" s="58" t="s">
        <v>87</v>
      </c>
      <c r="K90" s="112">
        <v>51</v>
      </c>
      <c r="L90" s="24">
        <v>20</v>
      </c>
      <c r="M90" s="24">
        <v>27</v>
      </c>
      <c r="N90" s="24">
        <v>4</v>
      </c>
      <c r="O90" s="106">
        <f t="shared" si="25"/>
        <v>188</v>
      </c>
      <c r="P90" s="24">
        <v>80</v>
      </c>
      <c r="Q90" s="24">
        <v>96</v>
      </c>
      <c r="R90" s="24">
        <v>12</v>
      </c>
      <c r="S90" s="106">
        <f t="shared" si="32"/>
        <v>20</v>
      </c>
      <c r="T90" s="24">
        <v>0</v>
      </c>
      <c r="U90" s="24">
        <v>20</v>
      </c>
      <c r="V90" s="24">
        <v>0</v>
      </c>
      <c r="W90" s="24">
        <v>0</v>
      </c>
      <c r="X90" s="24">
        <v>0</v>
      </c>
      <c r="Y90" s="24">
        <v>0</v>
      </c>
      <c r="Z90" s="106">
        <f t="shared" si="33"/>
        <v>27</v>
      </c>
      <c r="AA90" s="24">
        <v>6</v>
      </c>
      <c r="AB90" s="24">
        <v>21</v>
      </c>
      <c r="AC90" s="24">
        <v>0</v>
      </c>
      <c r="AD90" s="24">
        <v>0</v>
      </c>
      <c r="AE90" s="24">
        <v>0</v>
      </c>
      <c r="AF90" s="24">
        <v>0</v>
      </c>
      <c r="AG90" s="106">
        <f t="shared" si="34"/>
        <v>4</v>
      </c>
      <c r="AH90" s="24">
        <v>2</v>
      </c>
      <c r="AI90" s="24">
        <v>2</v>
      </c>
      <c r="AJ90" s="24">
        <v>0</v>
      </c>
      <c r="AK90" s="24">
        <v>0</v>
      </c>
      <c r="AL90" s="24">
        <v>0</v>
      </c>
      <c r="AM90" s="24">
        <v>0</v>
      </c>
      <c r="AN90" s="120">
        <f t="shared" si="35"/>
        <v>0.60784313725490191</v>
      </c>
      <c r="AO90" s="120">
        <f t="shared" si="36"/>
        <v>7.8431372549019607E-2</v>
      </c>
      <c r="AP90" s="27" t="s">
        <v>93</v>
      </c>
      <c r="AQ90" s="27" t="s">
        <v>85</v>
      </c>
      <c r="AR90" s="47" t="s">
        <v>82</v>
      </c>
      <c r="AS90" s="47" t="s">
        <v>87</v>
      </c>
      <c r="AT90" s="47" t="s">
        <v>86</v>
      </c>
      <c r="AU90" s="35" t="s">
        <v>83</v>
      </c>
      <c r="AV90" s="36">
        <v>0</v>
      </c>
      <c r="AW90" s="43"/>
      <c r="AX90" s="43">
        <v>2.5</v>
      </c>
      <c r="AY90" s="43">
        <v>2.1572891900000002</v>
      </c>
      <c r="AZ90" s="37"/>
      <c r="BA90" s="37"/>
      <c r="BB90" s="37"/>
      <c r="BC90" s="123">
        <f t="shared" si="26"/>
        <v>4.6572891900000002</v>
      </c>
      <c r="BD90" s="24" t="s">
        <v>111</v>
      </c>
      <c r="BE90" s="44"/>
      <c r="BF90" s="44">
        <v>1</v>
      </c>
      <c r="BG90" s="44"/>
      <c r="BH90" s="124">
        <f t="shared" si="27"/>
        <v>5.6572891900000002</v>
      </c>
      <c r="BI90" s="45">
        <f t="shared" si="37"/>
        <v>0.11092723901960784</v>
      </c>
      <c r="BJ90" s="39" t="s">
        <v>102</v>
      </c>
      <c r="BK90" s="136">
        <v>50</v>
      </c>
      <c r="BL90" s="137">
        <v>50</v>
      </c>
      <c r="BM90" s="137">
        <v>0</v>
      </c>
      <c r="BN90" s="137">
        <v>30</v>
      </c>
      <c r="BO90" s="137">
        <v>20</v>
      </c>
      <c r="BP90" s="137">
        <v>20</v>
      </c>
      <c r="BQ90" s="138">
        <f t="shared" si="28"/>
        <v>100</v>
      </c>
      <c r="BR90" s="138">
        <f t="shared" si="29"/>
        <v>30</v>
      </c>
      <c r="BS90" s="138">
        <f t="shared" si="30"/>
        <v>40</v>
      </c>
      <c r="BT90" s="138">
        <f t="shared" si="31"/>
        <v>170</v>
      </c>
      <c r="BU90" s="35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</row>
    <row r="91" spans="1:114" ht="13.5" customHeight="1">
      <c r="A91" s="25" t="s">
        <v>343</v>
      </c>
      <c r="B91" s="29" t="s">
        <v>344</v>
      </c>
      <c r="C91" s="58" t="s">
        <v>155</v>
      </c>
      <c r="D91" s="30" t="s">
        <v>155</v>
      </c>
      <c r="E91" s="28" t="s">
        <v>151</v>
      </c>
      <c r="F91" s="25" t="s">
        <v>108</v>
      </c>
      <c r="G91" s="28" t="s">
        <v>80</v>
      </c>
      <c r="H91" s="30" t="s">
        <v>81</v>
      </c>
      <c r="I91" s="30" t="s">
        <v>82</v>
      </c>
      <c r="J91" s="28" t="s">
        <v>135</v>
      </c>
      <c r="K91" s="107">
        <v>30</v>
      </c>
      <c r="L91" s="33">
        <v>30</v>
      </c>
      <c r="M91" s="33">
        <v>0</v>
      </c>
      <c r="N91" s="33">
        <v>0</v>
      </c>
      <c r="O91" s="106">
        <f t="shared" si="25"/>
        <v>86</v>
      </c>
      <c r="P91" s="33">
        <v>86</v>
      </c>
      <c r="Q91" s="33">
        <v>0</v>
      </c>
      <c r="R91" s="33">
        <v>0</v>
      </c>
      <c r="S91" s="106">
        <f t="shared" si="32"/>
        <v>30</v>
      </c>
      <c r="T91" s="33">
        <v>12</v>
      </c>
      <c r="U91" s="33">
        <v>18</v>
      </c>
      <c r="V91" s="33">
        <v>0</v>
      </c>
      <c r="W91" s="33">
        <v>0</v>
      </c>
      <c r="X91" s="33">
        <v>0</v>
      </c>
      <c r="Y91" s="33">
        <v>0</v>
      </c>
      <c r="Z91" s="106">
        <f t="shared" si="33"/>
        <v>0</v>
      </c>
      <c r="AA91" s="33">
        <v>0</v>
      </c>
      <c r="AB91" s="33">
        <v>0</v>
      </c>
      <c r="AC91" s="33">
        <v>0</v>
      </c>
      <c r="AD91" s="33">
        <v>0</v>
      </c>
      <c r="AE91" s="33">
        <v>0</v>
      </c>
      <c r="AF91" s="33">
        <v>0</v>
      </c>
      <c r="AG91" s="106">
        <f t="shared" si="34"/>
        <v>0</v>
      </c>
      <c r="AH91" s="33">
        <v>0</v>
      </c>
      <c r="AI91" s="33">
        <v>0</v>
      </c>
      <c r="AJ91" s="33">
        <v>0</v>
      </c>
      <c r="AK91" s="33">
        <v>0</v>
      </c>
      <c r="AL91" s="33">
        <v>0</v>
      </c>
      <c r="AM91" s="33">
        <v>0</v>
      </c>
      <c r="AN91" s="120">
        <f t="shared" si="35"/>
        <v>0</v>
      </c>
      <c r="AO91" s="120">
        <f t="shared" si="36"/>
        <v>0</v>
      </c>
      <c r="AP91" s="27" t="s">
        <v>84</v>
      </c>
      <c r="AQ91" s="27" t="s">
        <v>85</v>
      </c>
      <c r="AR91" s="30" t="s">
        <v>82</v>
      </c>
      <c r="AS91" s="30" t="s">
        <v>135</v>
      </c>
      <c r="AT91" s="30" t="s">
        <v>109</v>
      </c>
      <c r="AU91" s="27" t="s">
        <v>119</v>
      </c>
      <c r="AV91" s="36">
        <v>0</v>
      </c>
      <c r="AW91" s="43"/>
      <c r="AX91" s="43">
        <v>1.5</v>
      </c>
      <c r="AY91" s="43">
        <v>0.93</v>
      </c>
      <c r="AZ91" s="37"/>
      <c r="BA91" s="37"/>
      <c r="BB91" s="37"/>
      <c r="BC91" s="123">
        <f t="shared" si="26"/>
        <v>2.4300000000000002</v>
      </c>
      <c r="BD91" s="36"/>
      <c r="BE91" s="44"/>
      <c r="BF91" s="44"/>
      <c r="BG91" s="44"/>
      <c r="BH91" s="124">
        <f t="shared" si="27"/>
        <v>2.4300000000000002</v>
      </c>
      <c r="BI91" s="45">
        <f t="shared" si="37"/>
        <v>8.1000000000000003E-2</v>
      </c>
      <c r="BJ91" s="39" t="s">
        <v>102</v>
      </c>
      <c r="BK91" s="136">
        <v>50</v>
      </c>
      <c r="BL91" s="137">
        <v>50</v>
      </c>
      <c r="BM91" s="137">
        <v>0</v>
      </c>
      <c r="BN91" s="137">
        <v>30</v>
      </c>
      <c r="BO91" s="137">
        <v>20</v>
      </c>
      <c r="BP91" s="137">
        <v>20</v>
      </c>
      <c r="BQ91" s="138">
        <f t="shared" si="28"/>
        <v>100</v>
      </c>
      <c r="BR91" s="138">
        <f t="shared" si="29"/>
        <v>30</v>
      </c>
      <c r="BS91" s="138">
        <f t="shared" si="30"/>
        <v>40</v>
      </c>
      <c r="BT91" s="138">
        <f t="shared" si="31"/>
        <v>170</v>
      </c>
      <c r="BU91" s="27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</row>
    <row r="92" spans="1:114" ht="13.5" customHeight="1">
      <c r="A92" s="25" t="s">
        <v>345</v>
      </c>
      <c r="B92" s="29" t="s">
        <v>346</v>
      </c>
      <c r="C92" s="58" t="s">
        <v>155</v>
      </c>
      <c r="D92" s="30" t="s">
        <v>155</v>
      </c>
      <c r="E92" s="28" t="s">
        <v>151</v>
      </c>
      <c r="F92" s="25" t="s">
        <v>108</v>
      </c>
      <c r="G92" s="28" t="s">
        <v>80</v>
      </c>
      <c r="H92" s="28" t="s">
        <v>80</v>
      </c>
      <c r="I92" s="30" t="s">
        <v>82</v>
      </c>
      <c r="J92" s="28" t="s">
        <v>135</v>
      </c>
      <c r="K92" s="107">
        <v>53</v>
      </c>
      <c r="L92" s="33">
        <v>45</v>
      </c>
      <c r="M92" s="33">
        <v>8</v>
      </c>
      <c r="N92" s="33">
        <v>0</v>
      </c>
      <c r="O92" s="106">
        <f t="shared" si="25"/>
        <v>176</v>
      </c>
      <c r="P92" s="33">
        <v>150</v>
      </c>
      <c r="Q92" s="33">
        <v>26</v>
      </c>
      <c r="R92" s="33">
        <v>0</v>
      </c>
      <c r="S92" s="106">
        <f t="shared" si="32"/>
        <v>45</v>
      </c>
      <c r="T92" s="33">
        <v>15</v>
      </c>
      <c r="U92" s="33">
        <v>30</v>
      </c>
      <c r="V92" s="33">
        <v>0</v>
      </c>
      <c r="W92" s="33">
        <v>0</v>
      </c>
      <c r="X92" s="33">
        <v>0</v>
      </c>
      <c r="Y92" s="33">
        <v>0</v>
      </c>
      <c r="Z92" s="106">
        <f t="shared" si="33"/>
        <v>8</v>
      </c>
      <c r="AA92" s="33">
        <v>3</v>
      </c>
      <c r="AB92" s="33">
        <v>5</v>
      </c>
      <c r="AC92" s="33">
        <v>0</v>
      </c>
      <c r="AD92" s="33">
        <v>0</v>
      </c>
      <c r="AE92" s="33">
        <v>0</v>
      </c>
      <c r="AF92" s="33">
        <v>0</v>
      </c>
      <c r="AG92" s="106">
        <f t="shared" si="34"/>
        <v>0</v>
      </c>
      <c r="AH92" s="33">
        <v>0</v>
      </c>
      <c r="AI92" s="33">
        <v>0</v>
      </c>
      <c r="AJ92" s="33">
        <v>0</v>
      </c>
      <c r="AK92" s="33">
        <v>0</v>
      </c>
      <c r="AL92" s="33">
        <v>0</v>
      </c>
      <c r="AM92" s="33">
        <v>0</v>
      </c>
      <c r="AN92" s="120">
        <f t="shared" si="35"/>
        <v>0.15094339622641509</v>
      </c>
      <c r="AO92" s="120">
        <f t="shared" si="36"/>
        <v>0</v>
      </c>
      <c r="AP92" s="27" t="s">
        <v>93</v>
      </c>
      <c r="AQ92" s="27" t="s">
        <v>85</v>
      </c>
      <c r="AR92" s="30" t="s">
        <v>82</v>
      </c>
      <c r="AS92" s="30" t="s">
        <v>135</v>
      </c>
      <c r="AT92" s="30" t="s">
        <v>109</v>
      </c>
      <c r="AU92" s="27" t="s">
        <v>119</v>
      </c>
      <c r="AV92" s="36">
        <v>0</v>
      </c>
      <c r="AW92" s="43"/>
      <c r="AX92" s="43">
        <v>2</v>
      </c>
      <c r="AY92" s="43">
        <v>3.883</v>
      </c>
      <c r="AZ92" s="37"/>
      <c r="BA92" s="37"/>
      <c r="BB92" s="37"/>
      <c r="BC92" s="123">
        <f t="shared" si="26"/>
        <v>5.883</v>
      </c>
      <c r="BD92" s="36"/>
      <c r="BE92" s="44"/>
      <c r="BF92" s="44"/>
      <c r="BG92" s="44"/>
      <c r="BH92" s="124">
        <f t="shared" si="27"/>
        <v>5.883</v>
      </c>
      <c r="BI92" s="45">
        <f t="shared" si="37"/>
        <v>0.111</v>
      </c>
      <c r="BJ92" s="39" t="s">
        <v>102</v>
      </c>
      <c r="BK92" s="136">
        <v>50</v>
      </c>
      <c r="BL92" s="137">
        <v>50</v>
      </c>
      <c r="BM92" s="137">
        <v>0</v>
      </c>
      <c r="BN92" s="137">
        <v>70</v>
      </c>
      <c r="BO92" s="137">
        <v>20</v>
      </c>
      <c r="BP92" s="137">
        <v>20</v>
      </c>
      <c r="BQ92" s="138">
        <f t="shared" si="28"/>
        <v>100</v>
      </c>
      <c r="BR92" s="138">
        <f t="shared" si="29"/>
        <v>70</v>
      </c>
      <c r="BS92" s="138">
        <f t="shared" si="30"/>
        <v>40</v>
      </c>
      <c r="BT92" s="138">
        <f t="shared" si="31"/>
        <v>210</v>
      </c>
      <c r="BU92" s="27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8"/>
      <c r="DD92" s="8"/>
      <c r="DE92" s="8"/>
      <c r="DF92" s="8"/>
      <c r="DG92" s="8"/>
      <c r="DH92" s="8"/>
      <c r="DI92" s="8"/>
      <c r="DJ92" s="8"/>
    </row>
    <row r="93" spans="1:114" ht="13.5" customHeight="1">
      <c r="A93" s="26" t="s">
        <v>347</v>
      </c>
      <c r="B93" s="27" t="s">
        <v>348</v>
      </c>
      <c r="C93" s="28" t="s">
        <v>155</v>
      </c>
      <c r="D93" s="29" t="s">
        <v>155</v>
      </c>
      <c r="E93" s="28" t="s">
        <v>151</v>
      </c>
      <c r="F93" s="54" t="s">
        <v>108</v>
      </c>
      <c r="G93" s="27" t="s">
        <v>91</v>
      </c>
      <c r="H93" s="27" t="s">
        <v>92</v>
      </c>
      <c r="I93" s="31" t="s">
        <v>100</v>
      </c>
      <c r="J93" s="47" t="s">
        <v>98</v>
      </c>
      <c r="K93" s="115">
        <v>25</v>
      </c>
      <c r="L93" s="33">
        <v>17</v>
      </c>
      <c r="M93" s="33">
        <v>6</v>
      </c>
      <c r="N93" s="33">
        <v>2</v>
      </c>
      <c r="O93" s="106">
        <f t="shared" si="25"/>
        <v>118</v>
      </c>
      <c r="P93" s="33">
        <v>81</v>
      </c>
      <c r="Q93" s="33">
        <v>29</v>
      </c>
      <c r="R93" s="33">
        <v>8</v>
      </c>
      <c r="S93" s="106">
        <f t="shared" si="32"/>
        <v>17</v>
      </c>
      <c r="T93" s="33">
        <v>0</v>
      </c>
      <c r="U93" s="33">
        <v>8</v>
      </c>
      <c r="V93" s="33">
        <v>5</v>
      </c>
      <c r="W93" s="33">
        <v>4</v>
      </c>
      <c r="X93" s="33">
        <v>0</v>
      </c>
      <c r="Y93" s="33">
        <v>0</v>
      </c>
      <c r="Z93" s="106">
        <f t="shared" si="33"/>
        <v>6</v>
      </c>
      <c r="AA93" s="33">
        <v>0</v>
      </c>
      <c r="AB93" s="33">
        <v>4</v>
      </c>
      <c r="AC93" s="33">
        <v>1</v>
      </c>
      <c r="AD93" s="33">
        <v>0</v>
      </c>
      <c r="AE93" s="33">
        <v>1</v>
      </c>
      <c r="AF93" s="33">
        <v>0</v>
      </c>
      <c r="AG93" s="106">
        <f t="shared" si="34"/>
        <v>2</v>
      </c>
      <c r="AH93" s="33">
        <v>0</v>
      </c>
      <c r="AI93" s="33">
        <v>2</v>
      </c>
      <c r="AJ93" s="33">
        <v>0</v>
      </c>
      <c r="AK93" s="33">
        <v>0</v>
      </c>
      <c r="AL93" s="33">
        <v>0</v>
      </c>
      <c r="AM93" s="33">
        <v>0</v>
      </c>
      <c r="AN93" s="120">
        <f>(Z93+AG93)/K93</f>
        <v>0.32</v>
      </c>
      <c r="AO93" s="120">
        <f t="shared" si="36"/>
        <v>0.08</v>
      </c>
      <c r="AP93" s="27" t="s">
        <v>93</v>
      </c>
      <c r="AQ93" s="27" t="s">
        <v>85</v>
      </c>
      <c r="AR93" s="35" t="s">
        <v>100</v>
      </c>
      <c r="AS93" s="47" t="s">
        <v>101</v>
      </c>
      <c r="AT93" s="35" t="s">
        <v>82</v>
      </c>
      <c r="AU93" s="47" t="s">
        <v>87</v>
      </c>
      <c r="AV93" s="36">
        <v>0</v>
      </c>
      <c r="AW93" s="36">
        <v>1.5</v>
      </c>
      <c r="AX93" s="36">
        <v>0.60882499999999995</v>
      </c>
      <c r="AY93" s="36"/>
      <c r="AZ93" s="37"/>
      <c r="BA93" s="37"/>
      <c r="BB93" s="37"/>
      <c r="BC93" s="123">
        <f t="shared" si="26"/>
        <v>2.1088249999999999</v>
      </c>
      <c r="BD93" s="24"/>
      <c r="BE93" s="24"/>
      <c r="BF93" s="44">
        <v>0.5</v>
      </c>
      <c r="BG93" s="24"/>
      <c r="BH93" s="124">
        <f t="shared" si="27"/>
        <v>2.6088249999999999</v>
      </c>
      <c r="BI93" s="59">
        <f t="shared" si="37"/>
        <v>0.104353</v>
      </c>
      <c r="BJ93" s="39" t="s">
        <v>88</v>
      </c>
      <c r="BK93" s="136">
        <v>50</v>
      </c>
      <c r="BL93" s="137">
        <v>50</v>
      </c>
      <c r="BM93" s="137">
        <v>0</v>
      </c>
      <c r="BN93" s="137">
        <v>30</v>
      </c>
      <c r="BO93" s="137">
        <v>0</v>
      </c>
      <c r="BP93" s="137">
        <v>20</v>
      </c>
      <c r="BQ93" s="138">
        <f t="shared" si="28"/>
        <v>100</v>
      </c>
      <c r="BR93" s="138">
        <f t="shared" si="29"/>
        <v>30</v>
      </c>
      <c r="BS93" s="138">
        <f t="shared" si="30"/>
        <v>20</v>
      </c>
      <c r="BT93" s="138">
        <f t="shared" si="31"/>
        <v>150</v>
      </c>
      <c r="BU93" s="27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8"/>
      <c r="DD93" s="8"/>
      <c r="DE93" s="8"/>
      <c r="DF93" s="8"/>
      <c r="DG93" s="8"/>
      <c r="DH93" s="8"/>
      <c r="DI93" s="8"/>
      <c r="DJ93" s="8"/>
    </row>
    <row r="94" spans="1:114" ht="13.5" hidden="1" customHeight="1">
      <c r="A94" s="54" t="s">
        <v>349</v>
      </c>
      <c r="B94" s="30" t="s">
        <v>350</v>
      </c>
      <c r="C94" s="28" t="s">
        <v>351</v>
      </c>
      <c r="D94" s="29" t="s">
        <v>295</v>
      </c>
      <c r="E94" s="28" t="s">
        <v>107</v>
      </c>
      <c r="F94" s="24" t="s">
        <v>108</v>
      </c>
      <c r="G94" s="27" t="s">
        <v>80</v>
      </c>
      <c r="H94" s="27" t="s">
        <v>80</v>
      </c>
      <c r="I94" s="31" t="s">
        <v>86</v>
      </c>
      <c r="J94" s="47" t="s">
        <v>87</v>
      </c>
      <c r="K94" s="112">
        <v>46</v>
      </c>
      <c r="L94" s="33">
        <v>31</v>
      </c>
      <c r="M94" s="33">
        <v>15</v>
      </c>
      <c r="N94" s="33">
        <v>0</v>
      </c>
      <c r="O94" s="106">
        <f t="shared" si="25"/>
        <v>196</v>
      </c>
      <c r="P94" s="33">
        <v>132</v>
      </c>
      <c r="Q94" s="33">
        <v>64</v>
      </c>
      <c r="R94" s="33">
        <v>0</v>
      </c>
      <c r="S94" s="106">
        <f t="shared" si="32"/>
        <v>31</v>
      </c>
      <c r="T94" s="33">
        <v>0</v>
      </c>
      <c r="U94" s="33">
        <v>23</v>
      </c>
      <c r="V94" s="33">
        <v>8</v>
      </c>
      <c r="W94" s="33">
        <v>0</v>
      </c>
      <c r="X94" s="33">
        <v>0</v>
      </c>
      <c r="Y94" s="33">
        <v>0</v>
      </c>
      <c r="Z94" s="106">
        <f t="shared" si="33"/>
        <v>15</v>
      </c>
      <c r="AA94" s="33">
        <v>0</v>
      </c>
      <c r="AB94" s="33">
        <v>13</v>
      </c>
      <c r="AC94" s="33">
        <v>2</v>
      </c>
      <c r="AD94" s="33">
        <v>0</v>
      </c>
      <c r="AE94" s="33">
        <v>0</v>
      </c>
      <c r="AF94" s="33">
        <v>0</v>
      </c>
      <c r="AG94" s="106">
        <f t="shared" si="34"/>
        <v>0</v>
      </c>
      <c r="AH94" s="33">
        <v>0</v>
      </c>
      <c r="AI94" s="33">
        <v>0</v>
      </c>
      <c r="AJ94" s="33">
        <v>0</v>
      </c>
      <c r="AK94" s="33">
        <v>0</v>
      </c>
      <c r="AL94" s="33">
        <v>0</v>
      </c>
      <c r="AM94" s="33">
        <v>0</v>
      </c>
      <c r="AN94" s="120">
        <f>(M94+N94)/K94</f>
        <v>0.32608695652173914</v>
      </c>
      <c r="AO94" s="120">
        <f t="shared" si="36"/>
        <v>0</v>
      </c>
      <c r="AP94" s="27" t="s">
        <v>93</v>
      </c>
      <c r="AQ94" s="27" t="s">
        <v>85</v>
      </c>
      <c r="AR94" s="58" t="s">
        <v>86</v>
      </c>
      <c r="AS94" s="47" t="s">
        <v>87</v>
      </c>
      <c r="AT94" s="35" t="s">
        <v>94</v>
      </c>
      <c r="AU94" s="47" t="s">
        <v>119</v>
      </c>
      <c r="AV94" s="36">
        <v>1.4477641299999999</v>
      </c>
      <c r="AW94" s="36"/>
      <c r="AX94" s="43"/>
      <c r="AY94" s="43">
        <f>3.15642586</f>
        <v>3.1564258600000001</v>
      </c>
      <c r="AZ94" s="37"/>
      <c r="BA94" s="37"/>
      <c r="BB94" s="37"/>
      <c r="BC94" s="123">
        <f t="shared" si="26"/>
        <v>4.6041899900000001</v>
      </c>
      <c r="BD94" s="24"/>
      <c r="BE94" s="24"/>
      <c r="BF94" s="24"/>
      <c r="BG94" s="24"/>
      <c r="BH94" s="124">
        <f t="shared" si="27"/>
        <v>4.6041899900000001</v>
      </c>
      <c r="BI94" s="45">
        <f t="shared" si="37"/>
        <v>0.10009108673913043</v>
      </c>
      <c r="BJ94" s="39" t="s">
        <v>102</v>
      </c>
      <c r="BK94" s="136">
        <v>30</v>
      </c>
      <c r="BL94" s="137">
        <v>5</v>
      </c>
      <c r="BM94" s="137">
        <v>50</v>
      </c>
      <c r="BN94" s="137">
        <v>70</v>
      </c>
      <c r="BO94" s="137">
        <v>0</v>
      </c>
      <c r="BP94" s="137">
        <v>20</v>
      </c>
      <c r="BQ94" s="138">
        <f t="shared" si="28"/>
        <v>35</v>
      </c>
      <c r="BR94" s="138">
        <f t="shared" si="29"/>
        <v>120</v>
      </c>
      <c r="BS94" s="138">
        <f t="shared" si="30"/>
        <v>20</v>
      </c>
      <c r="BT94" s="138">
        <f t="shared" si="31"/>
        <v>175</v>
      </c>
      <c r="BU94" s="55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8"/>
      <c r="DD94" s="8"/>
      <c r="DE94" s="8"/>
      <c r="DF94" s="8"/>
      <c r="DG94" s="8"/>
      <c r="DH94" s="8"/>
      <c r="DI94" s="8"/>
      <c r="DJ94" s="8"/>
    </row>
    <row r="95" spans="1:114" ht="13.5" hidden="1" customHeight="1">
      <c r="A95" s="24" t="s">
        <v>352</v>
      </c>
      <c r="B95" s="35" t="s">
        <v>510</v>
      </c>
      <c r="C95" s="35" t="s">
        <v>354</v>
      </c>
      <c r="D95" s="50" t="s">
        <v>313</v>
      </c>
      <c r="E95" s="28" t="s">
        <v>151</v>
      </c>
      <c r="F95" s="24" t="s">
        <v>108</v>
      </c>
      <c r="G95" s="47" t="s">
        <v>92</v>
      </c>
      <c r="H95" s="47" t="s">
        <v>92</v>
      </c>
      <c r="I95" s="31" t="s">
        <v>100</v>
      </c>
      <c r="J95" s="28" t="s">
        <v>87</v>
      </c>
      <c r="K95" s="109">
        <v>29</v>
      </c>
      <c r="L95" s="24">
        <v>19</v>
      </c>
      <c r="M95" s="24">
        <v>6</v>
      </c>
      <c r="N95" s="24">
        <v>4</v>
      </c>
      <c r="O95" s="106">
        <f t="shared" si="25"/>
        <v>128</v>
      </c>
      <c r="P95" s="33">
        <v>92</v>
      </c>
      <c r="Q95" s="33">
        <v>24</v>
      </c>
      <c r="R95" s="33">
        <v>12</v>
      </c>
      <c r="S95" s="106">
        <f t="shared" si="32"/>
        <v>19</v>
      </c>
      <c r="T95" s="33">
        <v>0</v>
      </c>
      <c r="U95" s="33">
        <v>7</v>
      </c>
      <c r="V95" s="33">
        <v>8</v>
      </c>
      <c r="W95" s="33">
        <v>4</v>
      </c>
      <c r="X95" s="33">
        <v>0</v>
      </c>
      <c r="Y95" s="33">
        <v>0</v>
      </c>
      <c r="Z95" s="106">
        <f t="shared" si="33"/>
        <v>6</v>
      </c>
      <c r="AA95" s="33">
        <v>0</v>
      </c>
      <c r="AB95" s="33">
        <v>3</v>
      </c>
      <c r="AC95" s="33">
        <v>3</v>
      </c>
      <c r="AD95" s="33">
        <v>0</v>
      </c>
      <c r="AE95" s="33">
        <v>0</v>
      </c>
      <c r="AF95" s="33">
        <v>0</v>
      </c>
      <c r="AG95" s="106">
        <f t="shared" si="34"/>
        <v>4</v>
      </c>
      <c r="AH95" s="33">
        <v>0</v>
      </c>
      <c r="AI95" s="33">
        <v>4</v>
      </c>
      <c r="AJ95" s="33">
        <v>0</v>
      </c>
      <c r="AK95" s="33">
        <v>0</v>
      </c>
      <c r="AL95" s="33">
        <v>0</v>
      </c>
      <c r="AM95" s="33">
        <v>0</v>
      </c>
      <c r="AN95" s="120">
        <f>(M95+N95)/K95</f>
        <v>0.34482758620689657</v>
      </c>
      <c r="AO95" s="120">
        <f t="shared" si="36"/>
        <v>0.13793103448275862</v>
      </c>
      <c r="AP95" s="27" t="s">
        <v>93</v>
      </c>
      <c r="AQ95" s="27" t="s">
        <v>85</v>
      </c>
      <c r="AR95" s="31" t="s">
        <v>100</v>
      </c>
      <c r="AS95" s="28" t="s">
        <v>87</v>
      </c>
      <c r="AT95" s="35" t="s">
        <v>82</v>
      </c>
      <c r="AU95" s="28" t="s">
        <v>134</v>
      </c>
      <c r="AV95" s="36">
        <v>0.38700000000000001</v>
      </c>
      <c r="AW95" s="43">
        <v>2.1294369999999998</v>
      </c>
      <c r="AX95" s="37"/>
      <c r="AY95" s="37"/>
      <c r="AZ95" s="37"/>
      <c r="BA95" s="37"/>
      <c r="BB95" s="37"/>
      <c r="BC95" s="123">
        <f t="shared" si="26"/>
        <v>2.5164369999999998</v>
      </c>
      <c r="BD95" s="24" t="s">
        <v>111</v>
      </c>
      <c r="BE95" s="44"/>
      <c r="BF95" s="44">
        <v>0.5</v>
      </c>
      <c r="BG95" s="49">
        <v>9.7999999999999997E-3</v>
      </c>
      <c r="BH95" s="124">
        <f t="shared" si="27"/>
        <v>3.0262369999999996</v>
      </c>
      <c r="BI95" s="45">
        <f t="shared" si="37"/>
        <v>0.10435299999999999</v>
      </c>
      <c r="BJ95" s="39" t="s">
        <v>102</v>
      </c>
      <c r="BK95" s="136">
        <v>50</v>
      </c>
      <c r="BL95" s="137">
        <v>45</v>
      </c>
      <c r="BM95" s="137">
        <v>50</v>
      </c>
      <c r="BN95" s="137">
        <v>30</v>
      </c>
      <c r="BO95" s="137">
        <v>20</v>
      </c>
      <c r="BP95" s="137">
        <v>20</v>
      </c>
      <c r="BQ95" s="138">
        <f t="shared" si="28"/>
        <v>95</v>
      </c>
      <c r="BR95" s="138">
        <f t="shared" si="29"/>
        <v>80</v>
      </c>
      <c r="BS95" s="138">
        <f t="shared" si="30"/>
        <v>40</v>
      </c>
      <c r="BT95" s="138">
        <f t="shared" si="31"/>
        <v>215</v>
      </c>
      <c r="BU95" s="55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</row>
    <row r="96" spans="1:114" ht="12.75" hidden="1" customHeight="1">
      <c r="A96" s="25" t="s">
        <v>355</v>
      </c>
      <c r="B96" s="30" t="s">
        <v>356</v>
      </c>
      <c r="C96" s="30" t="s">
        <v>357</v>
      </c>
      <c r="D96" s="30" t="s">
        <v>127</v>
      </c>
      <c r="E96" s="28" t="s">
        <v>78</v>
      </c>
      <c r="F96" s="25" t="s">
        <v>108</v>
      </c>
      <c r="G96" s="28" t="s">
        <v>80</v>
      </c>
      <c r="H96" s="28" t="s">
        <v>358</v>
      </c>
      <c r="I96" s="47" t="s">
        <v>158</v>
      </c>
      <c r="J96" s="47" t="s">
        <v>134</v>
      </c>
      <c r="K96" s="112">
        <v>45</v>
      </c>
      <c r="L96" s="24">
        <v>31</v>
      </c>
      <c r="M96" s="24">
        <v>14</v>
      </c>
      <c r="N96" s="33">
        <v>0</v>
      </c>
      <c r="O96" s="106">
        <f t="shared" si="25"/>
        <v>163</v>
      </c>
      <c r="P96" s="33">
        <v>114</v>
      </c>
      <c r="Q96" s="33">
        <v>49</v>
      </c>
      <c r="R96" s="33">
        <v>0</v>
      </c>
      <c r="S96" s="106">
        <f t="shared" si="32"/>
        <v>31</v>
      </c>
      <c r="T96" s="33">
        <v>6</v>
      </c>
      <c r="U96" s="33">
        <v>21</v>
      </c>
      <c r="V96" s="33">
        <v>4</v>
      </c>
      <c r="W96" s="33">
        <v>0</v>
      </c>
      <c r="X96" s="33">
        <v>0</v>
      </c>
      <c r="Y96" s="33">
        <v>0</v>
      </c>
      <c r="Z96" s="106">
        <f t="shared" si="33"/>
        <v>14</v>
      </c>
      <c r="AA96" s="33">
        <v>2</v>
      </c>
      <c r="AB96" s="33">
        <v>12</v>
      </c>
      <c r="AC96" s="33">
        <v>0</v>
      </c>
      <c r="AD96" s="33">
        <v>0</v>
      </c>
      <c r="AE96" s="33">
        <v>0</v>
      </c>
      <c r="AF96" s="33">
        <v>0</v>
      </c>
      <c r="AG96" s="106">
        <f t="shared" si="34"/>
        <v>0</v>
      </c>
      <c r="AH96" s="33">
        <v>0</v>
      </c>
      <c r="AI96" s="33">
        <v>0</v>
      </c>
      <c r="AJ96" s="33">
        <v>0</v>
      </c>
      <c r="AK96" s="33">
        <v>0</v>
      </c>
      <c r="AL96" s="33">
        <v>0</v>
      </c>
      <c r="AM96" s="33">
        <v>0</v>
      </c>
      <c r="AN96" s="120">
        <f>(M96+N96)/K96</f>
        <v>0.31111111111111112</v>
      </c>
      <c r="AO96" s="120">
        <f t="shared" si="36"/>
        <v>0</v>
      </c>
      <c r="AP96" s="27" t="s">
        <v>93</v>
      </c>
      <c r="AQ96" s="29" t="s">
        <v>85</v>
      </c>
      <c r="AR96" s="35" t="s">
        <v>158</v>
      </c>
      <c r="AS96" s="35" t="s">
        <v>134</v>
      </c>
      <c r="AT96" s="35" t="s">
        <v>82</v>
      </c>
      <c r="AU96" s="35" t="s">
        <v>101</v>
      </c>
      <c r="AV96" s="36">
        <v>1.90934812</v>
      </c>
      <c r="AW96" s="36">
        <v>2.9620000000000002</v>
      </c>
      <c r="AX96" s="37"/>
      <c r="AY96" s="37"/>
      <c r="AZ96" s="37"/>
      <c r="BA96" s="37"/>
      <c r="BB96" s="37"/>
      <c r="BC96" s="123">
        <f t="shared" si="26"/>
        <v>4.8713481200000004</v>
      </c>
      <c r="BD96" s="36" t="s">
        <v>111</v>
      </c>
      <c r="BE96" s="49"/>
      <c r="BF96" s="49"/>
      <c r="BG96" s="49"/>
      <c r="BH96" s="124">
        <f t="shared" si="27"/>
        <v>4.8713481200000004</v>
      </c>
      <c r="BI96" s="45">
        <f t="shared" si="37"/>
        <v>0.10825218044444446</v>
      </c>
      <c r="BJ96" s="39" t="s">
        <v>102</v>
      </c>
      <c r="BK96" s="136">
        <v>40</v>
      </c>
      <c r="BL96" s="137">
        <v>10</v>
      </c>
      <c r="BM96" s="137">
        <v>80</v>
      </c>
      <c r="BN96" s="137">
        <v>70</v>
      </c>
      <c r="BO96" s="137">
        <v>20</v>
      </c>
      <c r="BP96" s="137">
        <v>10</v>
      </c>
      <c r="BQ96" s="138">
        <f t="shared" si="28"/>
        <v>50</v>
      </c>
      <c r="BR96" s="138">
        <f t="shared" si="29"/>
        <v>150</v>
      </c>
      <c r="BS96" s="138">
        <f t="shared" si="30"/>
        <v>30</v>
      </c>
      <c r="BT96" s="138">
        <f t="shared" si="31"/>
        <v>230</v>
      </c>
      <c r="BU96" s="27"/>
      <c r="BV96" s="9"/>
      <c r="BW96" s="9"/>
      <c r="BX96" s="9"/>
      <c r="BY96" s="9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</row>
    <row r="97" spans="1:114" ht="12.75" hidden="1" customHeight="1">
      <c r="A97" s="25" t="s">
        <v>359</v>
      </c>
      <c r="B97" s="30" t="s">
        <v>360</v>
      </c>
      <c r="C97" s="58" t="s">
        <v>357</v>
      </c>
      <c r="D97" s="30" t="s">
        <v>127</v>
      </c>
      <c r="E97" s="28" t="s">
        <v>78</v>
      </c>
      <c r="F97" s="25" t="s">
        <v>108</v>
      </c>
      <c r="G97" s="30" t="s">
        <v>92</v>
      </c>
      <c r="H97" s="30" t="s">
        <v>92</v>
      </c>
      <c r="I97" s="58" t="s">
        <v>213</v>
      </c>
      <c r="J97" s="47" t="s">
        <v>134</v>
      </c>
      <c r="K97" s="107">
        <v>44</v>
      </c>
      <c r="L97" s="53">
        <v>0</v>
      </c>
      <c r="M97" s="53">
        <v>30</v>
      </c>
      <c r="N97" s="33">
        <v>14</v>
      </c>
      <c r="O97" s="106">
        <f t="shared" si="25"/>
        <v>128</v>
      </c>
      <c r="P97" s="33">
        <v>0</v>
      </c>
      <c r="Q97" s="33">
        <v>82</v>
      </c>
      <c r="R97" s="33">
        <v>46</v>
      </c>
      <c r="S97" s="106">
        <f t="shared" si="32"/>
        <v>0</v>
      </c>
      <c r="T97" s="33">
        <v>0</v>
      </c>
      <c r="U97" s="33">
        <v>0</v>
      </c>
      <c r="V97" s="33">
        <v>0</v>
      </c>
      <c r="W97" s="33">
        <v>0</v>
      </c>
      <c r="X97" s="33">
        <v>0</v>
      </c>
      <c r="Y97" s="33">
        <v>0</v>
      </c>
      <c r="Z97" s="106">
        <f t="shared" si="33"/>
        <v>30</v>
      </c>
      <c r="AA97" s="33">
        <v>18</v>
      </c>
      <c r="AB97" s="33">
        <v>10</v>
      </c>
      <c r="AC97" s="33">
        <v>2</v>
      </c>
      <c r="AD97" s="33">
        <v>0</v>
      </c>
      <c r="AE97" s="33">
        <v>0</v>
      </c>
      <c r="AF97" s="33">
        <v>0</v>
      </c>
      <c r="AG97" s="106">
        <f t="shared" si="34"/>
        <v>14</v>
      </c>
      <c r="AH97" s="33">
        <v>0</v>
      </c>
      <c r="AI97" s="33">
        <v>14</v>
      </c>
      <c r="AJ97" s="33">
        <v>0</v>
      </c>
      <c r="AK97" s="33">
        <v>0</v>
      </c>
      <c r="AL97" s="33">
        <v>0</v>
      </c>
      <c r="AM97" s="33">
        <v>0</v>
      </c>
      <c r="AN97" s="120">
        <f>(Z97+AG97)/K97</f>
        <v>1</v>
      </c>
      <c r="AO97" s="120">
        <f t="shared" si="36"/>
        <v>0.31818181818181818</v>
      </c>
      <c r="AP97" s="27" t="s">
        <v>93</v>
      </c>
      <c r="AQ97" s="27" t="s">
        <v>85</v>
      </c>
      <c r="AR97" s="58" t="s">
        <v>97</v>
      </c>
      <c r="AS97" s="58" t="s">
        <v>121</v>
      </c>
      <c r="AT97" s="58" t="s">
        <v>100</v>
      </c>
      <c r="AU97" s="58" t="s">
        <v>98</v>
      </c>
      <c r="AV97" s="36">
        <v>3.3519188</v>
      </c>
      <c r="AW97" s="43"/>
      <c r="AX97" s="43"/>
      <c r="AY97" s="43"/>
      <c r="AZ97" s="37"/>
      <c r="BA97" s="37"/>
      <c r="BB97" s="37"/>
      <c r="BC97" s="123">
        <f t="shared" si="26"/>
        <v>3.3519188</v>
      </c>
      <c r="BD97" s="36" t="s">
        <v>111</v>
      </c>
      <c r="BE97" s="44"/>
      <c r="BF97" s="44"/>
      <c r="BG97" s="44"/>
      <c r="BH97" s="124">
        <f t="shared" si="27"/>
        <v>3.3519188</v>
      </c>
      <c r="BI97" s="45">
        <f t="shared" si="37"/>
        <v>7.6179972727272727E-2</v>
      </c>
      <c r="BJ97" s="39" t="s">
        <v>102</v>
      </c>
      <c r="BK97" s="136">
        <v>40</v>
      </c>
      <c r="BL97" s="137">
        <v>10</v>
      </c>
      <c r="BM97" s="137">
        <v>80</v>
      </c>
      <c r="BN97" s="137">
        <v>70</v>
      </c>
      <c r="BO97" s="137">
        <v>0</v>
      </c>
      <c r="BP97" s="137">
        <v>30</v>
      </c>
      <c r="BQ97" s="138">
        <f t="shared" si="28"/>
        <v>50</v>
      </c>
      <c r="BR97" s="138">
        <f t="shared" si="29"/>
        <v>150</v>
      </c>
      <c r="BS97" s="138">
        <f t="shared" si="30"/>
        <v>30</v>
      </c>
      <c r="BT97" s="138">
        <f t="shared" si="31"/>
        <v>230</v>
      </c>
      <c r="BU97" s="35"/>
      <c r="BV97" s="8"/>
      <c r="BW97" s="8"/>
      <c r="BX97" s="8"/>
      <c r="BY97" s="57"/>
      <c r="BZ97" s="57"/>
      <c r="CA97" s="57"/>
      <c r="CB97" s="57"/>
      <c r="CC97" s="57"/>
      <c r="CD97" s="57"/>
      <c r="CE97" s="57"/>
      <c r="CF97" s="57"/>
      <c r="CG97" s="57"/>
      <c r="CH97" s="57"/>
      <c r="CI97" s="57"/>
      <c r="CJ97" s="57"/>
      <c r="CK97" s="57"/>
      <c r="CL97" s="57"/>
      <c r="CM97" s="57"/>
      <c r="CN97" s="57"/>
      <c r="CO97" s="57"/>
      <c r="CP97" s="57"/>
      <c r="CQ97" s="57"/>
      <c r="CR97" s="57"/>
      <c r="CS97" s="57"/>
      <c r="CT97" s="57"/>
      <c r="CU97" s="57"/>
      <c r="CV97" s="57"/>
      <c r="CW97" s="57"/>
      <c r="CX97" s="57"/>
      <c r="CY97" s="57"/>
      <c r="CZ97" s="57"/>
      <c r="DA97" s="57"/>
      <c r="DB97" s="57"/>
      <c r="DC97" s="57"/>
      <c r="DD97" s="57"/>
      <c r="DE97" s="57"/>
      <c r="DF97" s="57"/>
      <c r="DG97" s="57"/>
      <c r="DH97" s="57"/>
      <c r="DI97" s="57"/>
      <c r="DJ97" s="57"/>
    </row>
    <row r="98" spans="1:114" ht="13.5" hidden="1" customHeight="1">
      <c r="A98" s="26" t="s">
        <v>361</v>
      </c>
      <c r="B98" s="73" t="s">
        <v>362</v>
      </c>
      <c r="C98" s="73" t="s">
        <v>357</v>
      </c>
      <c r="D98" s="29" t="s">
        <v>127</v>
      </c>
      <c r="E98" s="27" t="s">
        <v>78</v>
      </c>
      <c r="F98" s="26" t="s">
        <v>108</v>
      </c>
      <c r="G98" s="35" t="s">
        <v>92</v>
      </c>
      <c r="H98" s="35" t="s">
        <v>92</v>
      </c>
      <c r="I98" s="31" t="s">
        <v>109</v>
      </c>
      <c r="J98" s="28" t="s">
        <v>87</v>
      </c>
      <c r="K98" s="114">
        <v>10</v>
      </c>
      <c r="L98" s="33">
        <v>7</v>
      </c>
      <c r="M98" s="33">
        <v>2</v>
      </c>
      <c r="N98" s="33">
        <v>1</v>
      </c>
      <c r="O98" s="106">
        <f t="shared" si="25"/>
        <v>43</v>
      </c>
      <c r="P98" s="33">
        <v>31</v>
      </c>
      <c r="Q98" s="33">
        <v>8</v>
      </c>
      <c r="R98" s="33">
        <v>4</v>
      </c>
      <c r="S98" s="106">
        <f t="shared" si="32"/>
        <v>7</v>
      </c>
      <c r="T98" s="33">
        <v>0</v>
      </c>
      <c r="U98" s="33">
        <v>4</v>
      </c>
      <c r="V98" s="33">
        <v>3</v>
      </c>
      <c r="W98" s="33">
        <v>0</v>
      </c>
      <c r="X98" s="33">
        <v>0</v>
      </c>
      <c r="Y98" s="33">
        <v>0</v>
      </c>
      <c r="Z98" s="106">
        <f t="shared" si="33"/>
        <v>2</v>
      </c>
      <c r="AA98" s="33">
        <v>0</v>
      </c>
      <c r="AB98" s="33">
        <v>2</v>
      </c>
      <c r="AC98" s="33">
        <v>0</v>
      </c>
      <c r="AD98" s="33">
        <v>0</v>
      </c>
      <c r="AE98" s="33">
        <v>0</v>
      </c>
      <c r="AF98" s="33">
        <v>0</v>
      </c>
      <c r="AG98" s="106">
        <f t="shared" si="34"/>
        <v>1</v>
      </c>
      <c r="AH98" s="33">
        <v>0</v>
      </c>
      <c r="AI98" s="33">
        <v>1</v>
      </c>
      <c r="AJ98" s="33">
        <v>0</v>
      </c>
      <c r="AK98" s="33">
        <v>0</v>
      </c>
      <c r="AL98" s="33">
        <v>0</v>
      </c>
      <c r="AM98" s="33">
        <v>0</v>
      </c>
      <c r="AN98" s="120">
        <f>(Z98+AG98)/K98</f>
        <v>0.3</v>
      </c>
      <c r="AO98" s="120">
        <f t="shared" si="36"/>
        <v>0.1</v>
      </c>
      <c r="AP98" s="27" t="s">
        <v>93</v>
      </c>
      <c r="AQ98" s="27" t="s">
        <v>85</v>
      </c>
      <c r="AR98" s="35" t="s">
        <v>109</v>
      </c>
      <c r="AS98" s="35" t="s">
        <v>87</v>
      </c>
      <c r="AT98" s="35" t="s">
        <v>94</v>
      </c>
      <c r="AU98" s="35" t="s">
        <v>87</v>
      </c>
      <c r="AV98" s="36">
        <v>0</v>
      </c>
      <c r="AW98" s="36"/>
      <c r="AX98" s="36"/>
      <c r="AZ98" s="36">
        <v>1.0435300000000001</v>
      </c>
      <c r="BA98" s="37"/>
      <c r="BB98" s="37"/>
      <c r="BC98" s="123">
        <f t="shared" si="26"/>
        <v>1.0435300000000001</v>
      </c>
      <c r="BD98" s="24"/>
      <c r="BE98" s="154"/>
      <c r="BF98" s="154"/>
      <c r="BG98" s="44"/>
      <c r="BH98" s="124">
        <f t="shared" si="27"/>
        <v>1.0435300000000001</v>
      </c>
      <c r="BI98" s="45">
        <f t="shared" si="37"/>
        <v>0.104353</v>
      </c>
      <c r="BJ98" s="39" t="s">
        <v>88</v>
      </c>
      <c r="BK98" s="136">
        <v>40</v>
      </c>
      <c r="BL98" s="137">
        <v>10</v>
      </c>
      <c r="BM98" s="137">
        <v>0</v>
      </c>
      <c r="BN98" s="137">
        <v>30</v>
      </c>
      <c r="BO98" s="137">
        <v>0</v>
      </c>
      <c r="BP98" s="137">
        <v>20</v>
      </c>
      <c r="BQ98" s="138">
        <f t="shared" si="28"/>
        <v>50</v>
      </c>
      <c r="BR98" s="138">
        <f t="shared" si="29"/>
        <v>30</v>
      </c>
      <c r="BS98" s="138">
        <f t="shared" si="30"/>
        <v>20</v>
      </c>
      <c r="BT98" s="138">
        <f t="shared" si="31"/>
        <v>100</v>
      </c>
      <c r="BU98" s="55"/>
      <c r="BV98" s="8"/>
      <c r="BW98" s="8"/>
      <c r="BX98" s="8"/>
      <c r="BY98" s="40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8"/>
      <c r="DD98" s="8"/>
      <c r="DE98" s="8"/>
      <c r="DF98" s="8"/>
      <c r="DG98" s="8"/>
      <c r="DH98" s="8"/>
      <c r="DI98" s="8"/>
      <c r="DJ98" s="8"/>
    </row>
    <row r="99" spans="1:114" ht="13.5" hidden="1" customHeight="1">
      <c r="A99" s="155" t="s">
        <v>363</v>
      </c>
      <c r="B99" s="47" t="s">
        <v>364</v>
      </c>
      <c r="C99" s="47" t="s">
        <v>365</v>
      </c>
      <c r="D99" s="29" t="s">
        <v>127</v>
      </c>
      <c r="E99" s="27" t="s">
        <v>78</v>
      </c>
      <c r="F99" s="26" t="s">
        <v>108</v>
      </c>
      <c r="G99" s="35" t="s">
        <v>91</v>
      </c>
      <c r="H99" s="35" t="s">
        <v>92</v>
      </c>
      <c r="I99" s="31" t="s">
        <v>210</v>
      </c>
      <c r="J99" s="28" t="s">
        <v>99</v>
      </c>
      <c r="K99" s="109">
        <v>51</v>
      </c>
      <c r="L99" s="33">
        <v>34</v>
      </c>
      <c r="M99" s="33">
        <v>14</v>
      </c>
      <c r="N99" s="74">
        <v>3</v>
      </c>
      <c r="O99" s="106">
        <f t="shared" si="25"/>
        <v>200</v>
      </c>
      <c r="P99" s="33">
        <v>144</v>
      </c>
      <c r="Q99" s="33">
        <v>44</v>
      </c>
      <c r="R99" s="33">
        <v>12</v>
      </c>
      <c r="S99" s="106">
        <f t="shared" si="32"/>
        <v>34</v>
      </c>
      <c r="T99" s="33">
        <v>2</v>
      </c>
      <c r="U99" s="33">
        <v>22</v>
      </c>
      <c r="V99" s="33">
        <v>8</v>
      </c>
      <c r="W99" s="33">
        <v>2</v>
      </c>
      <c r="X99" s="33">
        <v>0</v>
      </c>
      <c r="Y99" s="33">
        <v>0</v>
      </c>
      <c r="Z99" s="106">
        <f t="shared" si="33"/>
        <v>14</v>
      </c>
      <c r="AA99" s="33">
        <v>6</v>
      </c>
      <c r="AB99" s="33">
        <v>8</v>
      </c>
      <c r="AC99" s="33">
        <v>0</v>
      </c>
      <c r="AD99" s="33">
        <v>0</v>
      </c>
      <c r="AE99" s="33">
        <v>0</v>
      </c>
      <c r="AF99" s="33">
        <v>0</v>
      </c>
      <c r="AG99" s="106">
        <f t="shared" si="34"/>
        <v>3</v>
      </c>
      <c r="AH99" s="33">
        <v>0</v>
      </c>
      <c r="AI99" s="33">
        <v>3</v>
      </c>
      <c r="AJ99" s="33">
        <v>0</v>
      </c>
      <c r="AK99" s="33">
        <v>0</v>
      </c>
      <c r="AL99" s="33">
        <v>0</v>
      </c>
      <c r="AM99" s="33">
        <v>0</v>
      </c>
      <c r="AN99" s="120">
        <f>(M99+N99)/K99</f>
        <v>0.33333333333333331</v>
      </c>
      <c r="AO99" s="120">
        <f t="shared" si="36"/>
        <v>5.8823529411764705E-2</v>
      </c>
      <c r="AP99" s="27" t="s">
        <v>93</v>
      </c>
      <c r="AQ99" s="27" t="s">
        <v>85</v>
      </c>
      <c r="AR99" s="35" t="s">
        <v>210</v>
      </c>
      <c r="AS99" s="35" t="s">
        <v>98</v>
      </c>
      <c r="AT99" s="35" t="s">
        <v>82</v>
      </c>
      <c r="AU99" s="35" t="s">
        <v>101</v>
      </c>
      <c r="AV99" s="36">
        <v>4.2307753000000003</v>
      </c>
      <c r="AW99" s="36"/>
      <c r="AX99" s="36"/>
      <c r="AY99" s="36"/>
      <c r="AZ99" s="37"/>
      <c r="BA99" s="37"/>
      <c r="BB99" s="37"/>
      <c r="BC99" s="123">
        <f t="shared" si="26"/>
        <v>4.2307753000000003</v>
      </c>
      <c r="BD99" s="24" t="s">
        <v>111</v>
      </c>
      <c r="BE99" s="154"/>
      <c r="BF99" s="154"/>
      <c r="BG99" s="44">
        <v>8.1499999999999993E-3</v>
      </c>
      <c r="BH99" s="124">
        <f t="shared" si="27"/>
        <v>4.2389253</v>
      </c>
      <c r="BI99" s="156">
        <f t="shared" si="37"/>
        <v>8.3116182352941173E-2</v>
      </c>
      <c r="BJ99" s="39" t="s">
        <v>102</v>
      </c>
      <c r="BK99" s="136">
        <v>40</v>
      </c>
      <c r="BL99" s="137">
        <v>10</v>
      </c>
      <c r="BM99" s="137">
        <v>80</v>
      </c>
      <c r="BN99" s="137">
        <v>70</v>
      </c>
      <c r="BO99" s="137">
        <v>0</v>
      </c>
      <c r="BP99" s="137">
        <v>20</v>
      </c>
      <c r="BQ99" s="138">
        <f t="shared" si="28"/>
        <v>50</v>
      </c>
      <c r="BR99" s="138">
        <f t="shared" si="29"/>
        <v>150</v>
      </c>
      <c r="BS99" s="138">
        <f t="shared" si="30"/>
        <v>20</v>
      </c>
      <c r="BT99" s="138">
        <f t="shared" si="31"/>
        <v>220</v>
      </c>
      <c r="BU99" s="55"/>
      <c r="BV99" s="8"/>
      <c r="BW99" s="8"/>
      <c r="BX99" s="8"/>
      <c r="BY99" s="40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8"/>
      <c r="DD99" s="8"/>
      <c r="DE99" s="8"/>
      <c r="DF99" s="8"/>
      <c r="DG99" s="8"/>
      <c r="DH99" s="8"/>
      <c r="DI99" s="8"/>
      <c r="DJ99" s="8"/>
    </row>
    <row r="100" spans="1:114" ht="12.75" hidden="1">
      <c r="A100" s="155" t="s">
        <v>366</v>
      </c>
      <c r="B100" s="29" t="s">
        <v>367</v>
      </c>
      <c r="C100" s="29" t="s">
        <v>365</v>
      </c>
      <c r="D100" s="29" t="s">
        <v>127</v>
      </c>
      <c r="E100" s="28" t="s">
        <v>78</v>
      </c>
      <c r="F100" s="25" t="s">
        <v>108</v>
      </c>
      <c r="G100" s="27" t="s">
        <v>80</v>
      </c>
      <c r="H100" s="27" t="s">
        <v>358</v>
      </c>
      <c r="I100" s="31" t="s">
        <v>86</v>
      </c>
      <c r="J100" s="28" t="s">
        <v>101</v>
      </c>
      <c r="K100" s="116">
        <v>15</v>
      </c>
      <c r="L100" s="33">
        <v>10</v>
      </c>
      <c r="M100" s="33">
        <v>4</v>
      </c>
      <c r="N100" s="33">
        <v>1</v>
      </c>
      <c r="O100" s="106">
        <f t="shared" si="25"/>
        <v>49</v>
      </c>
      <c r="P100" s="33">
        <v>26</v>
      </c>
      <c r="Q100" s="33">
        <v>19</v>
      </c>
      <c r="R100" s="33">
        <v>4</v>
      </c>
      <c r="S100" s="106">
        <f t="shared" si="32"/>
        <v>10</v>
      </c>
      <c r="T100" s="33">
        <v>8</v>
      </c>
      <c r="U100" s="33">
        <v>0</v>
      </c>
      <c r="V100" s="33">
        <v>2</v>
      </c>
      <c r="W100" s="33">
        <v>0</v>
      </c>
      <c r="X100" s="33">
        <v>0</v>
      </c>
      <c r="Y100" s="33">
        <v>0</v>
      </c>
      <c r="Z100" s="106">
        <f t="shared" si="33"/>
        <v>4</v>
      </c>
      <c r="AA100" s="33">
        <v>0</v>
      </c>
      <c r="AB100" s="33">
        <v>3</v>
      </c>
      <c r="AC100" s="33">
        <v>0</v>
      </c>
      <c r="AD100" s="33">
        <v>1</v>
      </c>
      <c r="AE100" s="33">
        <v>0</v>
      </c>
      <c r="AF100" s="33">
        <v>0</v>
      </c>
      <c r="AG100" s="106">
        <f t="shared" si="34"/>
        <v>1</v>
      </c>
      <c r="AH100" s="33">
        <v>0</v>
      </c>
      <c r="AI100" s="33">
        <v>1</v>
      </c>
      <c r="AJ100" s="33">
        <v>0</v>
      </c>
      <c r="AK100" s="33">
        <v>0</v>
      </c>
      <c r="AL100" s="33">
        <v>0</v>
      </c>
      <c r="AM100" s="33">
        <v>0</v>
      </c>
      <c r="AN100" s="120">
        <f>(M100+N100)/K100</f>
        <v>0.33333333333333331</v>
      </c>
      <c r="AO100" s="120">
        <f t="shared" si="36"/>
        <v>6.6666666666666666E-2</v>
      </c>
      <c r="AP100" s="27" t="s">
        <v>93</v>
      </c>
      <c r="AQ100" s="27" t="s">
        <v>85</v>
      </c>
      <c r="AR100" s="35" t="s">
        <v>86</v>
      </c>
      <c r="AS100" s="27" t="s">
        <v>101</v>
      </c>
      <c r="AT100" s="35" t="s">
        <v>94</v>
      </c>
      <c r="AU100" s="27" t="s">
        <v>83</v>
      </c>
      <c r="AV100" s="36">
        <v>0</v>
      </c>
      <c r="AW100" s="43"/>
      <c r="AX100" s="43"/>
      <c r="AY100" s="43">
        <v>1.5</v>
      </c>
      <c r="AZ100" s="37"/>
      <c r="BA100" s="37"/>
      <c r="BB100" s="37"/>
      <c r="BC100" s="123">
        <f t="shared" si="26"/>
        <v>1.5</v>
      </c>
      <c r="BD100" s="36"/>
      <c r="BE100" s="157"/>
      <c r="BF100" s="157"/>
      <c r="BG100" s="49"/>
      <c r="BH100" s="124">
        <f t="shared" si="27"/>
        <v>1.5</v>
      </c>
      <c r="BI100" s="156">
        <f t="shared" si="37"/>
        <v>0.1</v>
      </c>
      <c r="BJ100" s="39" t="s">
        <v>88</v>
      </c>
      <c r="BK100" s="136">
        <v>40</v>
      </c>
      <c r="BL100" s="137">
        <v>10</v>
      </c>
      <c r="BM100" s="137">
        <v>50</v>
      </c>
      <c r="BN100" s="137">
        <v>30</v>
      </c>
      <c r="BO100" s="137">
        <v>20</v>
      </c>
      <c r="BP100" s="137">
        <v>10</v>
      </c>
      <c r="BQ100" s="138">
        <f t="shared" si="28"/>
        <v>50</v>
      </c>
      <c r="BR100" s="138">
        <f t="shared" si="29"/>
        <v>80</v>
      </c>
      <c r="BS100" s="138">
        <f t="shared" si="30"/>
        <v>30</v>
      </c>
      <c r="BT100" s="138">
        <f t="shared" si="31"/>
        <v>160</v>
      </c>
      <c r="BU100" s="27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8"/>
      <c r="DD100" s="8"/>
      <c r="DE100" s="8"/>
      <c r="DF100" s="8"/>
      <c r="DG100" s="8"/>
      <c r="DH100" s="8"/>
      <c r="DI100" s="8"/>
      <c r="DJ100" s="8"/>
    </row>
    <row r="101" spans="1:114" ht="13.5" hidden="1" customHeight="1">
      <c r="A101" s="25" t="s">
        <v>368</v>
      </c>
      <c r="B101" s="29" t="s">
        <v>369</v>
      </c>
      <c r="C101" s="29" t="s">
        <v>370</v>
      </c>
      <c r="D101" s="29" t="s">
        <v>106</v>
      </c>
      <c r="E101" s="28" t="s">
        <v>107</v>
      </c>
      <c r="F101" s="25" t="s">
        <v>79</v>
      </c>
      <c r="G101" s="27" t="s">
        <v>80</v>
      </c>
      <c r="H101" s="27" t="s">
        <v>80</v>
      </c>
      <c r="I101" s="31" t="s">
        <v>109</v>
      </c>
      <c r="J101" s="28" t="s">
        <v>87</v>
      </c>
      <c r="K101" s="116">
        <v>0</v>
      </c>
      <c r="L101" s="33">
        <v>10</v>
      </c>
      <c r="M101" s="33">
        <v>6</v>
      </c>
      <c r="N101" s="33">
        <v>1</v>
      </c>
      <c r="O101" s="106">
        <f t="shared" si="25"/>
        <v>70</v>
      </c>
      <c r="P101" s="33">
        <v>44</v>
      </c>
      <c r="Q101" s="33">
        <v>26</v>
      </c>
      <c r="R101" s="33">
        <v>0</v>
      </c>
      <c r="S101" s="106">
        <v>0</v>
      </c>
      <c r="T101" s="33">
        <v>0</v>
      </c>
      <c r="U101" s="33">
        <v>7</v>
      </c>
      <c r="V101" s="33">
        <v>3</v>
      </c>
      <c r="W101" s="33">
        <v>0</v>
      </c>
      <c r="X101" s="33">
        <v>0</v>
      </c>
      <c r="Y101" s="33">
        <v>0</v>
      </c>
      <c r="Z101" s="106">
        <v>0</v>
      </c>
      <c r="AA101" s="33">
        <v>0</v>
      </c>
      <c r="AB101" s="33">
        <v>5</v>
      </c>
      <c r="AC101" s="33">
        <v>0</v>
      </c>
      <c r="AD101" s="33">
        <v>1</v>
      </c>
      <c r="AE101" s="33">
        <v>0</v>
      </c>
      <c r="AF101" s="33">
        <v>0</v>
      </c>
      <c r="AG101" s="106">
        <v>0</v>
      </c>
      <c r="AH101" s="33">
        <v>0</v>
      </c>
      <c r="AI101" s="33">
        <v>1</v>
      </c>
      <c r="AJ101" s="33">
        <v>0</v>
      </c>
      <c r="AK101" s="33">
        <v>0</v>
      </c>
      <c r="AL101" s="33">
        <v>0</v>
      </c>
      <c r="AM101" s="33">
        <v>0</v>
      </c>
      <c r="AN101" s="120">
        <f>(M101+N101)/BV101</f>
        <v>0.41176470588235292</v>
      </c>
      <c r="AO101" s="120">
        <f>N101/BV101</f>
        <v>5.8823529411764705E-2</v>
      </c>
      <c r="AP101" s="27" t="s">
        <v>93</v>
      </c>
      <c r="AQ101" s="27" t="s">
        <v>85</v>
      </c>
      <c r="AR101" s="35" t="s">
        <v>109</v>
      </c>
      <c r="AS101" s="27" t="s">
        <v>87</v>
      </c>
      <c r="AT101" s="35" t="s">
        <v>120</v>
      </c>
      <c r="AU101" s="27" t="s">
        <v>99</v>
      </c>
      <c r="AV101" s="36">
        <v>0</v>
      </c>
      <c r="AW101" s="43"/>
      <c r="AX101" s="43"/>
      <c r="AY101" s="43"/>
      <c r="AZ101" s="43">
        <v>1.665</v>
      </c>
      <c r="BA101" s="37"/>
      <c r="BB101" s="37"/>
      <c r="BC101" s="123">
        <f t="shared" si="26"/>
        <v>1.665</v>
      </c>
      <c r="BD101" s="36"/>
      <c r="BE101" s="49"/>
      <c r="BF101" s="49"/>
      <c r="BG101" s="49"/>
      <c r="BH101" s="124">
        <f t="shared" si="27"/>
        <v>1.665</v>
      </c>
      <c r="BI101" s="45">
        <f>BH101/BV101</f>
        <v>9.794117647058824E-2</v>
      </c>
      <c r="BJ101" s="39" t="s">
        <v>88</v>
      </c>
      <c r="BK101" s="136">
        <v>30</v>
      </c>
      <c r="BL101" s="137">
        <v>35</v>
      </c>
      <c r="BM101" s="137">
        <v>10</v>
      </c>
      <c r="BN101" s="137">
        <v>30</v>
      </c>
      <c r="BO101" s="137">
        <v>0</v>
      </c>
      <c r="BP101" s="137">
        <v>20</v>
      </c>
      <c r="BQ101" s="138">
        <f t="shared" si="28"/>
        <v>65</v>
      </c>
      <c r="BR101" s="138">
        <f t="shared" si="29"/>
        <v>40</v>
      </c>
      <c r="BS101" s="138">
        <f t="shared" si="30"/>
        <v>20</v>
      </c>
      <c r="BT101" s="138">
        <f t="shared" si="31"/>
        <v>125</v>
      </c>
      <c r="BU101" s="27" t="s">
        <v>371</v>
      </c>
      <c r="BV101" s="202">
        <v>17</v>
      </c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8"/>
      <c r="DD101" s="8"/>
      <c r="DE101" s="8"/>
      <c r="DF101" s="8"/>
      <c r="DG101" s="8"/>
      <c r="DH101" s="8"/>
      <c r="DI101" s="8"/>
      <c r="DJ101" s="8"/>
    </row>
    <row r="102" spans="1:114" ht="12.75" hidden="1" customHeight="1">
      <c r="A102" s="25" t="s">
        <v>372</v>
      </c>
      <c r="B102" s="75" t="s">
        <v>373</v>
      </c>
      <c r="C102" s="75" t="s">
        <v>374</v>
      </c>
      <c r="D102" s="29" t="s">
        <v>127</v>
      </c>
      <c r="E102" s="28" t="s">
        <v>78</v>
      </c>
      <c r="F102" s="25" t="s">
        <v>79</v>
      </c>
      <c r="G102" s="35" t="s">
        <v>80</v>
      </c>
      <c r="H102" s="35" t="s">
        <v>80</v>
      </c>
      <c r="I102" s="31" t="s">
        <v>86</v>
      </c>
      <c r="J102" s="30" t="s">
        <v>134</v>
      </c>
      <c r="K102" s="109">
        <v>20</v>
      </c>
      <c r="L102" s="33">
        <v>13</v>
      </c>
      <c r="M102" s="33">
        <v>6</v>
      </c>
      <c r="N102" s="33">
        <v>1</v>
      </c>
      <c r="O102" s="106">
        <f t="shared" si="25"/>
        <v>95</v>
      </c>
      <c r="P102" s="33">
        <v>59</v>
      </c>
      <c r="Q102" s="33">
        <v>32</v>
      </c>
      <c r="R102" s="33">
        <v>4</v>
      </c>
      <c r="S102" s="106">
        <f>SUM(T102:Y102)</f>
        <v>13</v>
      </c>
      <c r="T102" s="33">
        <v>0</v>
      </c>
      <c r="U102" s="33">
        <v>6</v>
      </c>
      <c r="V102" s="33">
        <v>7</v>
      </c>
      <c r="W102" s="33">
        <v>0</v>
      </c>
      <c r="X102" s="33">
        <v>0</v>
      </c>
      <c r="Y102" s="33">
        <v>0</v>
      </c>
      <c r="Z102" s="106">
        <f t="shared" ref="Z102:Z109" si="38">SUM(AA102:AF102)</f>
        <v>6</v>
      </c>
      <c r="AA102" s="33">
        <v>0</v>
      </c>
      <c r="AB102" s="33">
        <v>2</v>
      </c>
      <c r="AC102" s="33">
        <v>2</v>
      </c>
      <c r="AD102" s="33">
        <v>2</v>
      </c>
      <c r="AE102" s="33">
        <v>0</v>
      </c>
      <c r="AF102" s="33">
        <v>0</v>
      </c>
      <c r="AG102" s="106">
        <f>SUM(AH102:AM102)</f>
        <v>1</v>
      </c>
      <c r="AH102" s="33">
        <v>0</v>
      </c>
      <c r="AI102" s="33">
        <v>1</v>
      </c>
      <c r="AJ102" s="33">
        <v>0</v>
      </c>
      <c r="AK102" s="33">
        <v>0</v>
      </c>
      <c r="AL102" s="33">
        <v>0</v>
      </c>
      <c r="AM102" s="33">
        <v>0</v>
      </c>
      <c r="AN102" s="120">
        <f>(M102+N102)/K102</f>
        <v>0.35</v>
      </c>
      <c r="AO102" s="120">
        <f t="shared" ref="AO102:AO109" si="39">N102/K102</f>
        <v>0.05</v>
      </c>
      <c r="AP102" s="27" t="s">
        <v>93</v>
      </c>
      <c r="AQ102" s="27" t="s">
        <v>85</v>
      </c>
      <c r="AR102" s="35" t="s">
        <v>86</v>
      </c>
      <c r="AS102" s="30" t="s">
        <v>134</v>
      </c>
      <c r="AT102" s="35" t="s">
        <v>94</v>
      </c>
      <c r="AU102" s="30" t="s">
        <v>140</v>
      </c>
      <c r="AV102" s="36">
        <v>0</v>
      </c>
      <c r="AW102" s="37"/>
      <c r="AX102" s="37"/>
      <c r="AY102" s="36">
        <v>0.25</v>
      </c>
      <c r="AZ102" s="36">
        <v>1.7090000000000001</v>
      </c>
      <c r="BA102" s="36"/>
      <c r="BB102" s="36"/>
      <c r="BC102" s="123">
        <f t="shared" si="26"/>
        <v>1.9590000000000001</v>
      </c>
      <c r="BD102" s="49" t="s">
        <v>111</v>
      </c>
      <c r="BE102" s="49"/>
      <c r="BF102" s="49"/>
      <c r="BG102" s="69"/>
      <c r="BH102" s="124">
        <f t="shared" si="27"/>
        <v>1.9590000000000001</v>
      </c>
      <c r="BI102" s="45">
        <f t="shared" ref="BI102:BI109" si="40">BH102/K102</f>
        <v>9.7950000000000009E-2</v>
      </c>
      <c r="BJ102" s="39" t="s">
        <v>88</v>
      </c>
      <c r="BK102" s="136">
        <v>40</v>
      </c>
      <c r="BL102" s="137">
        <v>10</v>
      </c>
      <c r="BM102" s="137">
        <v>0</v>
      </c>
      <c r="BN102" s="137">
        <v>30</v>
      </c>
      <c r="BO102" s="137">
        <v>0</v>
      </c>
      <c r="BP102" s="137">
        <v>20</v>
      </c>
      <c r="BQ102" s="138">
        <f t="shared" si="28"/>
        <v>50</v>
      </c>
      <c r="BR102" s="138">
        <f t="shared" si="29"/>
        <v>30</v>
      </c>
      <c r="BS102" s="138">
        <f t="shared" si="30"/>
        <v>20</v>
      </c>
      <c r="BT102" s="138">
        <f t="shared" si="31"/>
        <v>100</v>
      </c>
      <c r="BU102" s="55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8"/>
      <c r="DD102" s="8"/>
      <c r="DE102" s="8"/>
      <c r="DF102" s="8"/>
      <c r="DG102" s="8"/>
      <c r="DH102" s="8"/>
      <c r="DI102" s="8"/>
      <c r="DJ102" s="8"/>
    </row>
    <row r="103" spans="1:114" ht="12.75" hidden="1" customHeight="1">
      <c r="A103" s="25" t="s">
        <v>375</v>
      </c>
      <c r="B103" s="50" t="s">
        <v>376</v>
      </c>
      <c r="C103" s="50" t="s">
        <v>374</v>
      </c>
      <c r="D103" s="29" t="s">
        <v>127</v>
      </c>
      <c r="E103" s="28" t="s">
        <v>78</v>
      </c>
      <c r="F103" s="25" t="s">
        <v>79</v>
      </c>
      <c r="G103" s="35" t="s">
        <v>91</v>
      </c>
      <c r="H103" s="35" t="s">
        <v>92</v>
      </c>
      <c r="I103" s="31" t="s">
        <v>213</v>
      </c>
      <c r="J103" s="30" t="s">
        <v>119</v>
      </c>
      <c r="K103" s="109">
        <v>97</v>
      </c>
      <c r="L103" s="33">
        <v>72</v>
      </c>
      <c r="M103" s="33">
        <v>19</v>
      </c>
      <c r="N103" s="33">
        <v>6</v>
      </c>
      <c r="O103" s="106">
        <f t="shared" si="25"/>
        <v>478</v>
      </c>
      <c r="P103" s="33">
        <v>356</v>
      </c>
      <c r="Q103" s="33">
        <v>100</v>
      </c>
      <c r="R103" s="33">
        <v>22</v>
      </c>
      <c r="S103" s="106">
        <f>SUM(T103:Y103)</f>
        <v>72</v>
      </c>
      <c r="T103" s="33">
        <v>0</v>
      </c>
      <c r="U103" s="33">
        <v>25</v>
      </c>
      <c r="V103" s="33">
        <v>26</v>
      </c>
      <c r="W103" s="33">
        <v>21</v>
      </c>
      <c r="X103" s="33">
        <v>0</v>
      </c>
      <c r="Y103" s="33">
        <v>0</v>
      </c>
      <c r="Z103" s="106">
        <f t="shared" si="38"/>
        <v>19</v>
      </c>
      <c r="AA103" s="33">
        <v>0</v>
      </c>
      <c r="AB103" s="33">
        <v>14</v>
      </c>
      <c r="AC103" s="33">
        <v>0</v>
      </c>
      <c r="AD103" s="33">
        <v>0</v>
      </c>
      <c r="AE103" s="33">
        <v>3</v>
      </c>
      <c r="AF103" s="33">
        <v>2</v>
      </c>
      <c r="AG103" s="106">
        <f>SUM(AH103:AM103)</f>
        <v>6</v>
      </c>
      <c r="AH103" s="33">
        <v>0</v>
      </c>
      <c r="AI103" s="33">
        <v>4</v>
      </c>
      <c r="AJ103" s="33">
        <v>2</v>
      </c>
      <c r="AK103" s="33">
        <v>0</v>
      </c>
      <c r="AL103" s="33">
        <v>0</v>
      </c>
      <c r="AM103" s="33">
        <v>0</v>
      </c>
      <c r="AN103" s="120">
        <f>(Z103+AG103)/K103</f>
        <v>0.25773195876288657</v>
      </c>
      <c r="AO103" s="120">
        <f t="shared" si="39"/>
        <v>6.1855670103092786E-2</v>
      </c>
      <c r="AP103" s="27" t="s">
        <v>93</v>
      </c>
      <c r="AQ103" s="27" t="s">
        <v>85</v>
      </c>
      <c r="AR103" s="35" t="s">
        <v>210</v>
      </c>
      <c r="AS103" s="30" t="s">
        <v>87</v>
      </c>
      <c r="AT103" s="35" t="s">
        <v>82</v>
      </c>
      <c r="AU103" s="30" t="s">
        <v>101</v>
      </c>
      <c r="AV103" s="36">
        <v>6.9498053999999998</v>
      </c>
      <c r="AW103" s="37"/>
      <c r="AX103" s="37"/>
      <c r="AY103" s="37"/>
      <c r="AZ103" s="37"/>
      <c r="BA103" s="37"/>
      <c r="BB103" s="37"/>
      <c r="BC103" s="123">
        <f t="shared" si="26"/>
        <v>6.9498053999999998</v>
      </c>
      <c r="BD103" s="49" t="s">
        <v>111</v>
      </c>
      <c r="BE103" s="49"/>
      <c r="BF103" s="49">
        <v>1.65</v>
      </c>
      <c r="BG103" s="69"/>
      <c r="BH103" s="124">
        <f t="shared" si="27"/>
        <v>8.5998053999999993</v>
      </c>
      <c r="BI103" s="45">
        <f t="shared" si="40"/>
        <v>8.8657787628865975E-2</v>
      </c>
      <c r="BJ103" s="39" t="s">
        <v>102</v>
      </c>
      <c r="BK103" s="136">
        <v>40</v>
      </c>
      <c r="BL103" s="137">
        <v>10</v>
      </c>
      <c r="BM103" s="137">
        <v>80</v>
      </c>
      <c r="BN103" s="137">
        <v>70</v>
      </c>
      <c r="BO103" s="137">
        <v>20</v>
      </c>
      <c r="BP103" s="137">
        <v>20</v>
      </c>
      <c r="BQ103" s="138">
        <f t="shared" si="28"/>
        <v>50</v>
      </c>
      <c r="BR103" s="138">
        <f t="shared" si="29"/>
        <v>150</v>
      </c>
      <c r="BS103" s="138">
        <f t="shared" si="30"/>
        <v>40</v>
      </c>
      <c r="BT103" s="138">
        <f t="shared" si="31"/>
        <v>240</v>
      </c>
      <c r="BU103" s="55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8"/>
      <c r="DD103" s="8"/>
      <c r="DE103" s="8"/>
      <c r="DF103" s="8"/>
      <c r="DG103" s="8"/>
      <c r="DH103" s="8"/>
      <c r="DI103" s="8"/>
      <c r="DJ103" s="8"/>
    </row>
    <row r="104" spans="1:114" ht="12.75" hidden="1" customHeight="1">
      <c r="A104" s="25" t="s">
        <v>377</v>
      </c>
      <c r="B104" s="50" t="s">
        <v>378</v>
      </c>
      <c r="C104" s="50" t="s">
        <v>379</v>
      </c>
      <c r="D104" s="30" t="s">
        <v>150</v>
      </c>
      <c r="E104" s="28" t="s">
        <v>151</v>
      </c>
      <c r="F104" s="25" t="s">
        <v>79</v>
      </c>
      <c r="G104" s="28" t="s">
        <v>91</v>
      </c>
      <c r="H104" s="28" t="s">
        <v>92</v>
      </c>
      <c r="I104" s="31" t="s">
        <v>82</v>
      </c>
      <c r="J104" s="30" t="s">
        <v>87</v>
      </c>
      <c r="K104" s="109">
        <v>25</v>
      </c>
      <c r="L104" s="24">
        <v>18</v>
      </c>
      <c r="M104" s="24">
        <v>6</v>
      </c>
      <c r="N104" s="33">
        <v>1</v>
      </c>
      <c r="O104" s="106">
        <f t="shared" si="25"/>
        <v>113</v>
      </c>
      <c r="P104" s="33">
        <v>82</v>
      </c>
      <c r="Q104" s="33">
        <v>26</v>
      </c>
      <c r="R104" s="33">
        <v>5</v>
      </c>
      <c r="S104" s="106">
        <f>SUM(T104:Y104)</f>
        <v>18</v>
      </c>
      <c r="T104" s="33">
        <v>0</v>
      </c>
      <c r="U104" s="33">
        <v>8</v>
      </c>
      <c r="V104" s="33">
        <v>8</v>
      </c>
      <c r="W104" s="33">
        <v>2</v>
      </c>
      <c r="X104" s="33">
        <v>0</v>
      </c>
      <c r="Y104" s="33">
        <v>0</v>
      </c>
      <c r="Z104" s="106">
        <f t="shared" si="38"/>
        <v>6</v>
      </c>
      <c r="AA104" s="33">
        <v>0</v>
      </c>
      <c r="AB104" s="33">
        <v>4</v>
      </c>
      <c r="AC104" s="33">
        <v>0</v>
      </c>
      <c r="AD104" s="33">
        <v>0</v>
      </c>
      <c r="AE104" s="33">
        <v>2</v>
      </c>
      <c r="AF104" s="33">
        <v>0</v>
      </c>
      <c r="AG104" s="106">
        <f>SUM(AH104:AM104)</f>
        <v>1</v>
      </c>
      <c r="AH104" s="33">
        <v>0</v>
      </c>
      <c r="AI104" s="33">
        <v>1</v>
      </c>
      <c r="AJ104" s="33">
        <v>0</v>
      </c>
      <c r="AK104" s="33">
        <v>0</v>
      </c>
      <c r="AL104" s="33">
        <v>0</v>
      </c>
      <c r="AM104" s="33">
        <v>0</v>
      </c>
      <c r="AN104" s="120">
        <f>(Z104+AG104)/K104</f>
        <v>0.28000000000000003</v>
      </c>
      <c r="AO104" s="120">
        <f t="shared" si="39"/>
        <v>0.04</v>
      </c>
      <c r="AP104" s="27" t="s">
        <v>93</v>
      </c>
      <c r="AQ104" s="28" t="s">
        <v>85</v>
      </c>
      <c r="AR104" s="35" t="s">
        <v>82</v>
      </c>
      <c r="AS104" s="47" t="s">
        <v>87</v>
      </c>
      <c r="AT104" s="35" t="s">
        <v>86</v>
      </c>
      <c r="AU104" s="47" t="s">
        <v>140</v>
      </c>
      <c r="AV104" s="36">
        <v>0</v>
      </c>
      <c r="AW104" s="43"/>
      <c r="AX104" s="43">
        <v>2.6019999999999999</v>
      </c>
      <c r="AY104" s="43"/>
      <c r="AZ104" s="37"/>
      <c r="BA104" s="37"/>
      <c r="BB104" s="37"/>
      <c r="BC104" s="123">
        <f t="shared" si="26"/>
        <v>2.6019999999999999</v>
      </c>
      <c r="BD104" s="36" t="s">
        <v>111</v>
      </c>
      <c r="BE104" s="44"/>
      <c r="BF104" s="44"/>
      <c r="BG104" s="44"/>
      <c r="BH104" s="124">
        <f t="shared" si="27"/>
        <v>2.6019999999999999</v>
      </c>
      <c r="BI104" s="45">
        <f t="shared" si="40"/>
        <v>0.10407999999999999</v>
      </c>
      <c r="BJ104" s="39" t="s">
        <v>88</v>
      </c>
      <c r="BK104" s="136">
        <v>50</v>
      </c>
      <c r="BL104" s="137">
        <v>25</v>
      </c>
      <c r="BM104" s="137">
        <v>0</v>
      </c>
      <c r="BN104" s="137">
        <v>10</v>
      </c>
      <c r="BO104" s="137">
        <v>0</v>
      </c>
      <c r="BP104" s="137">
        <v>20</v>
      </c>
      <c r="BQ104" s="138">
        <f t="shared" si="28"/>
        <v>75</v>
      </c>
      <c r="BR104" s="138">
        <f t="shared" si="29"/>
        <v>10</v>
      </c>
      <c r="BS104" s="138">
        <f t="shared" si="30"/>
        <v>20</v>
      </c>
      <c r="BT104" s="138">
        <f t="shared" si="31"/>
        <v>105</v>
      </c>
      <c r="BU104" s="55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  <c r="DI104" s="8"/>
      <c r="DJ104" s="8"/>
    </row>
    <row r="105" spans="1:114" ht="12.75" hidden="1" customHeight="1">
      <c r="A105" s="24" t="s">
        <v>380</v>
      </c>
      <c r="B105" s="35" t="s">
        <v>381</v>
      </c>
      <c r="C105" s="35" t="s">
        <v>382</v>
      </c>
      <c r="D105" s="50" t="s">
        <v>313</v>
      </c>
      <c r="E105" s="28" t="s">
        <v>151</v>
      </c>
      <c r="F105" s="24" t="s">
        <v>108</v>
      </c>
      <c r="G105" s="47" t="s">
        <v>92</v>
      </c>
      <c r="H105" s="47" t="s">
        <v>92</v>
      </c>
      <c r="I105" s="31" t="s">
        <v>86</v>
      </c>
      <c r="J105" s="30" t="s">
        <v>87</v>
      </c>
      <c r="K105" s="112">
        <v>40</v>
      </c>
      <c r="L105" s="24">
        <v>28</v>
      </c>
      <c r="M105" s="24">
        <v>9</v>
      </c>
      <c r="N105" s="24">
        <v>3</v>
      </c>
      <c r="O105" s="106">
        <f t="shared" si="25"/>
        <v>196</v>
      </c>
      <c r="P105" s="24">
        <v>140</v>
      </c>
      <c r="Q105" s="24">
        <v>43</v>
      </c>
      <c r="R105" s="24">
        <v>13</v>
      </c>
      <c r="S105" s="106">
        <f>SUM(T105:Y105)</f>
        <v>28</v>
      </c>
      <c r="T105" s="24">
        <v>0</v>
      </c>
      <c r="U105" s="24">
        <v>12</v>
      </c>
      <c r="V105" s="24">
        <v>11</v>
      </c>
      <c r="W105" s="24">
        <v>5</v>
      </c>
      <c r="X105" s="24">
        <v>0</v>
      </c>
      <c r="Y105" s="24">
        <v>0</v>
      </c>
      <c r="Z105" s="106">
        <f t="shared" si="38"/>
        <v>9</v>
      </c>
      <c r="AA105" s="24">
        <v>0</v>
      </c>
      <c r="AB105" s="24">
        <v>6</v>
      </c>
      <c r="AC105" s="24">
        <v>2</v>
      </c>
      <c r="AD105" s="24">
        <v>0</v>
      </c>
      <c r="AE105" s="24">
        <v>1</v>
      </c>
      <c r="AF105" s="24">
        <v>0</v>
      </c>
      <c r="AG105" s="106">
        <f>SUM(AH105:AM105)</f>
        <v>3</v>
      </c>
      <c r="AH105" s="24">
        <v>0</v>
      </c>
      <c r="AI105" s="24">
        <v>2</v>
      </c>
      <c r="AJ105" s="24">
        <v>1</v>
      </c>
      <c r="AK105" s="24">
        <v>0</v>
      </c>
      <c r="AL105" s="24">
        <v>0</v>
      </c>
      <c r="AM105" s="24">
        <v>0</v>
      </c>
      <c r="AN105" s="120">
        <f>(Z105+AG105)/K105</f>
        <v>0.3</v>
      </c>
      <c r="AO105" s="120">
        <f t="shared" si="39"/>
        <v>7.4999999999999997E-2</v>
      </c>
      <c r="AP105" s="27" t="s">
        <v>93</v>
      </c>
      <c r="AQ105" s="27" t="s">
        <v>85</v>
      </c>
      <c r="AR105" s="58" t="s">
        <v>86</v>
      </c>
      <c r="AS105" s="30" t="s">
        <v>87</v>
      </c>
      <c r="AT105" s="35" t="s">
        <v>109</v>
      </c>
      <c r="AU105" s="47" t="s">
        <v>134</v>
      </c>
      <c r="AV105" s="36">
        <v>0</v>
      </c>
      <c r="AW105" s="43"/>
      <c r="AX105" s="43"/>
      <c r="AY105" s="36">
        <v>2</v>
      </c>
      <c r="AZ105" s="36">
        <v>2.1739999999999999</v>
      </c>
      <c r="BA105" s="37"/>
      <c r="BB105" s="37"/>
      <c r="BC105" s="123">
        <f t="shared" si="26"/>
        <v>4.1739999999999995</v>
      </c>
      <c r="BD105" s="24" t="s">
        <v>111</v>
      </c>
      <c r="BE105" s="44"/>
      <c r="BF105" s="44"/>
      <c r="BG105" s="67"/>
      <c r="BH105" s="124">
        <f t="shared" si="27"/>
        <v>4.1739999999999995</v>
      </c>
      <c r="BI105" s="45">
        <f t="shared" si="40"/>
        <v>0.10434999999999998</v>
      </c>
      <c r="BJ105" s="39" t="s">
        <v>102</v>
      </c>
      <c r="BK105" s="136">
        <v>50</v>
      </c>
      <c r="BL105" s="137">
        <v>45</v>
      </c>
      <c r="BM105" s="137">
        <v>50</v>
      </c>
      <c r="BN105" s="137">
        <v>10</v>
      </c>
      <c r="BO105" s="137">
        <v>20</v>
      </c>
      <c r="BP105" s="137">
        <v>20</v>
      </c>
      <c r="BQ105" s="138">
        <f t="shared" si="28"/>
        <v>95</v>
      </c>
      <c r="BR105" s="138">
        <f t="shared" si="29"/>
        <v>60</v>
      </c>
      <c r="BS105" s="138">
        <f t="shared" si="30"/>
        <v>40</v>
      </c>
      <c r="BT105" s="138">
        <f t="shared" si="31"/>
        <v>195</v>
      </c>
      <c r="BU105" s="55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8"/>
      <c r="DD105" s="8"/>
      <c r="DE105" s="8"/>
      <c r="DF105" s="8"/>
      <c r="DG105" s="8"/>
      <c r="DH105" s="8"/>
      <c r="DI105" s="8"/>
      <c r="DJ105" s="8"/>
    </row>
    <row r="106" spans="1:114" ht="12.75" hidden="1" customHeight="1">
      <c r="A106" s="25" t="s">
        <v>383</v>
      </c>
      <c r="B106" s="50" t="s">
        <v>144</v>
      </c>
      <c r="C106" s="29" t="s">
        <v>384</v>
      </c>
      <c r="D106" s="29" t="s">
        <v>150</v>
      </c>
      <c r="E106" s="28" t="s">
        <v>151</v>
      </c>
      <c r="F106" s="25" t="s">
        <v>79</v>
      </c>
      <c r="G106" s="27" t="s">
        <v>80</v>
      </c>
      <c r="H106" s="27" t="s">
        <v>385</v>
      </c>
      <c r="I106" s="47" t="s">
        <v>86</v>
      </c>
      <c r="J106" s="35" t="s">
        <v>121</v>
      </c>
      <c r="K106" s="112">
        <v>4</v>
      </c>
      <c r="L106" s="33">
        <v>2</v>
      </c>
      <c r="M106" s="33">
        <v>2</v>
      </c>
      <c r="N106" s="33">
        <v>0</v>
      </c>
      <c r="O106" s="106">
        <f t="shared" si="25"/>
        <v>16</v>
      </c>
      <c r="P106" s="33">
        <v>8</v>
      </c>
      <c r="Q106" s="33">
        <v>8</v>
      </c>
      <c r="R106" s="33">
        <v>0</v>
      </c>
      <c r="S106" s="106">
        <f>SUM(T106:W106)</f>
        <v>2</v>
      </c>
      <c r="T106" s="33">
        <v>0</v>
      </c>
      <c r="U106" s="33">
        <v>2</v>
      </c>
      <c r="V106" s="33">
        <v>0</v>
      </c>
      <c r="W106" s="33">
        <v>0</v>
      </c>
      <c r="X106" s="33">
        <v>0</v>
      </c>
      <c r="Y106" s="33">
        <v>0</v>
      </c>
      <c r="Z106" s="106">
        <f t="shared" si="38"/>
        <v>2</v>
      </c>
      <c r="AA106" s="33">
        <v>0</v>
      </c>
      <c r="AB106" s="33">
        <v>2</v>
      </c>
      <c r="AC106" s="33">
        <v>0</v>
      </c>
      <c r="AD106" s="33">
        <v>0</v>
      </c>
      <c r="AE106" s="33">
        <v>0</v>
      </c>
      <c r="AF106" s="33">
        <v>0</v>
      </c>
      <c r="AG106" s="106">
        <f>SUM(AH106:AJ106)</f>
        <v>0</v>
      </c>
      <c r="AH106" s="33">
        <v>0</v>
      </c>
      <c r="AI106" s="33">
        <v>0</v>
      </c>
      <c r="AJ106" s="33">
        <v>0</v>
      </c>
      <c r="AK106" s="33">
        <v>0</v>
      </c>
      <c r="AL106" s="33">
        <v>0</v>
      </c>
      <c r="AM106" s="33">
        <v>0</v>
      </c>
      <c r="AN106" s="120">
        <f>(M106+N106)/K106</f>
        <v>0.5</v>
      </c>
      <c r="AO106" s="120">
        <f t="shared" si="39"/>
        <v>0</v>
      </c>
      <c r="AP106" s="27" t="s">
        <v>93</v>
      </c>
      <c r="AQ106" s="27" t="s">
        <v>85</v>
      </c>
      <c r="AR106" s="47" t="s">
        <v>86</v>
      </c>
      <c r="AS106" s="35" t="s">
        <v>121</v>
      </c>
      <c r="AT106" s="47" t="s">
        <v>109</v>
      </c>
      <c r="AU106" s="35" t="s">
        <v>146</v>
      </c>
      <c r="AV106" s="36">
        <v>0</v>
      </c>
      <c r="AW106" s="43"/>
      <c r="AX106" s="43"/>
      <c r="AY106" s="43">
        <v>0.46800000000000003</v>
      </c>
      <c r="AZ106" s="37"/>
      <c r="BA106" s="37"/>
      <c r="BB106" s="37"/>
      <c r="BC106" s="123">
        <f t="shared" si="26"/>
        <v>0.46800000000000003</v>
      </c>
      <c r="BD106" s="36"/>
      <c r="BE106" s="44"/>
      <c r="BF106" s="44"/>
      <c r="BG106" s="44"/>
      <c r="BH106" s="124">
        <f t="shared" si="27"/>
        <v>0.46800000000000003</v>
      </c>
      <c r="BI106" s="45">
        <f t="shared" si="40"/>
        <v>0.11700000000000001</v>
      </c>
      <c r="BJ106" s="39" t="s">
        <v>102</v>
      </c>
      <c r="BK106" s="136">
        <v>50</v>
      </c>
      <c r="BL106" s="137">
        <v>25</v>
      </c>
      <c r="BM106" s="137">
        <v>10</v>
      </c>
      <c r="BN106" s="137">
        <v>70</v>
      </c>
      <c r="BO106" s="137">
        <v>0</v>
      </c>
      <c r="BP106" s="137">
        <v>20</v>
      </c>
      <c r="BQ106" s="138">
        <f t="shared" si="28"/>
        <v>75</v>
      </c>
      <c r="BR106" s="138">
        <f t="shared" si="29"/>
        <v>80</v>
      </c>
      <c r="BS106" s="138">
        <f t="shared" si="30"/>
        <v>20</v>
      </c>
      <c r="BT106" s="138">
        <f t="shared" si="31"/>
        <v>175</v>
      </c>
      <c r="BU106" s="27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  <c r="DJ106" s="8"/>
    </row>
    <row r="107" spans="1:114" ht="12" hidden="1" customHeight="1">
      <c r="A107" s="25" t="s">
        <v>386</v>
      </c>
      <c r="B107" s="50" t="s">
        <v>387</v>
      </c>
      <c r="C107" s="29" t="s">
        <v>388</v>
      </c>
      <c r="D107" s="29" t="s">
        <v>274</v>
      </c>
      <c r="E107" s="28" t="s">
        <v>118</v>
      </c>
      <c r="F107" s="25" t="s">
        <v>79</v>
      </c>
      <c r="G107" s="27" t="s">
        <v>91</v>
      </c>
      <c r="H107" s="27" t="s">
        <v>92</v>
      </c>
      <c r="I107" s="47" t="s">
        <v>214</v>
      </c>
      <c r="J107" s="35" t="s">
        <v>134</v>
      </c>
      <c r="K107" s="112">
        <v>34</v>
      </c>
      <c r="L107" s="33">
        <v>28</v>
      </c>
      <c r="M107" s="33">
        <v>5</v>
      </c>
      <c r="N107" s="33">
        <v>1</v>
      </c>
      <c r="O107" s="106">
        <f t="shared" si="25"/>
        <v>158</v>
      </c>
      <c r="P107" s="33">
        <v>130</v>
      </c>
      <c r="Q107" s="33">
        <v>24</v>
      </c>
      <c r="R107" s="33">
        <v>4</v>
      </c>
      <c r="S107" s="106">
        <f>SUM(T107:Y107)</f>
        <v>28</v>
      </c>
      <c r="T107" s="33">
        <v>0</v>
      </c>
      <c r="U107" s="33">
        <v>12</v>
      </c>
      <c r="V107" s="33">
        <v>14</v>
      </c>
      <c r="W107" s="33">
        <v>2</v>
      </c>
      <c r="X107" s="33">
        <v>0</v>
      </c>
      <c r="Y107" s="33">
        <v>0</v>
      </c>
      <c r="Z107" s="106">
        <f t="shared" si="38"/>
        <v>5</v>
      </c>
      <c r="AA107" s="33">
        <v>0</v>
      </c>
      <c r="AB107" s="33">
        <v>4</v>
      </c>
      <c r="AC107" s="33">
        <v>0</v>
      </c>
      <c r="AD107" s="33">
        <v>0</v>
      </c>
      <c r="AE107" s="33">
        <v>1</v>
      </c>
      <c r="AF107" s="33">
        <v>0</v>
      </c>
      <c r="AG107" s="106">
        <f>SUM(AH107:AM107)</f>
        <v>1</v>
      </c>
      <c r="AH107" s="33">
        <v>0</v>
      </c>
      <c r="AI107" s="33">
        <v>1</v>
      </c>
      <c r="AJ107" s="33">
        <v>0</v>
      </c>
      <c r="AK107" s="33">
        <v>0</v>
      </c>
      <c r="AL107" s="33">
        <v>0</v>
      </c>
      <c r="AM107" s="33">
        <v>0</v>
      </c>
      <c r="AN107" s="120">
        <f>(Z107+AG107)/K107</f>
        <v>0.17647058823529413</v>
      </c>
      <c r="AO107" s="120">
        <f t="shared" si="39"/>
        <v>2.9411764705882353E-2</v>
      </c>
      <c r="AP107" s="27" t="s">
        <v>93</v>
      </c>
      <c r="AQ107" s="27" t="s">
        <v>85</v>
      </c>
      <c r="AR107" s="47" t="s">
        <v>97</v>
      </c>
      <c r="AS107" s="35" t="s">
        <v>83</v>
      </c>
      <c r="AT107" s="47" t="s">
        <v>100</v>
      </c>
      <c r="AU107" s="35" t="s">
        <v>83</v>
      </c>
      <c r="AV107" s="36">
        <v>1.64518345</v>
      </c>
      <c r="AW107" s="43"/>
      <c r="AX107" s="43"/>
      <c r="AY107" s="43"/>
      <c r="AZ107" s="37"/>
      <c r="BA107" s="37"/>
      <c r="BB107" s="37"/>
      <c r="BC107" s="123">
        <f t="shared" si="26"/>
        <v>1.64518345</v>
      </c>
      <c r="BD107" s="36" t="s">
        <v>111</v>
      </c>
      <c r="BE107" s="44"/>
      <c r="BF107" s="44">
        <v>1.8</v>
      </c>
      <c r="BG107" s="44">
        <v>1.2999999999999999E-2</v>
      </c>
      <c r="BH107" s="124">
        <f t="shared" si="27"/>
        <v>3.4581834499999999</v>
      </c>
      <c r="BI107" s="45">
        <f t="shared" si="40"/>
        <v>0.10171127794117647</v>
      </c>
      <c r="BJ107" s="39" t="s">
        <v>88</v>
      </c>
      <c r="BK107" s="136">
        <v>20</v>
      </c>
      <c r="BL107" s="137">
        <v>15</v>
      </c>
      <c r="BM107" s="137">
        <v>30</v>
      </c>
      <c r="BN107" s="137">
        <v>70</v>
      </c>
      <c r="BO107" s="137">
        <v>0</v>
      </c>
      <c r="BP107" s="137">
        <v>10</v>
      </c>
      <c r="BQ107" s="138">
        <f t="shared" si="28"/>
        <v>35</v>
      </c>
      <c r="BR107" s="138">
        <f t="shared" si="29"/>
        <v>100</v>
      </c>
      <c r="BS107" s="138">
        <f t="shared" si="30"/>
        <v>10</v>
      </c>
      <c r="BT107" s="138">
        <f t="shared" si="31"/>
        <v>145</v>
      </c>
      <c r="BU107" s="27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8"/>
      <c r="DD107" s="8"/>
      <c r="DE107" s="8"/>
      <c r="DF107" s="8"/>
      <c r="DG107" s="8"/>
      <c r="DH107" s="8"/>
      <c r="DI107" s="8"/>
      <c r="DJ107" s="8"/>
    </row>
    <row r="108" spans="1:114" ht="12.75" hidden="1" customHeight="1">
      <c r="A108" s="26" t="s">
        <v>389</v>
      </c>
      <c r="B108" s="29" t="s">
        <v>390</v>
      </c>
      <c r="C108" s="29" t="s">
        <v>391</v>
      </c>
      <c r="D108" s="29" t="s">
        <v>106</v>
      </c>
      <c r="E108" s="28" t="s">
        <v>107</v>
      </c>
      <c r="F108" s="25" t="s">
        <v>79</v>
      </c>
      <c r="G108" s="27" t="s">
        <v>80</v>
      </c>
      <c r="H108" s="27" t="s">
        <v>81</v>
      </c>
      <c r="I108" s="56" t="s">
        <v>82</v>
      </c>
      <c r="J108" s="28" t="s">
        <v>135</v>
      </c>
      <c r="K108" s="113">
        <v>6</v>
      </c>
      <c r="L108" s="33">
        <v>6</v>
      </c>
      <c r="M108" s="33">
        <v>0</v>
      </c>
      <c r="N108" s="33">
        <v>0</v>
      </c>
      <c r="O108" s="106">
        <v>26</v>
      </c>
      <c r="P108" s="33">
        <v>24</v>
      </c>
      <c r="Q108" s="33">
        <v>0</v>
      </c>
      <c r="R108" s="33">
        <v>0</v>
      </c>
      <c r="S108" s="106">
        <f>SUM(T108:Y108)</f>
        <v>6</v>
      </c>
      <c r="T108" s="33">
        <v>0</v>
      </c>
      <c r="U108" s="33">
        <v>4</v>
      </c>
      <c r="V108" s="33">
        <v>2</v>
      </c>
      <c r="W108" s="33">
        <v>0</v>
      </c>
      <c r="X108" s="33">
        <v>0</v>
      </c>
      <c r="Y108" s="33">
        <v>0</v>
      </c>
      <c r="Z108" s="106">
        <f t="shared" si="38"/>
        <v>0</v>
      </c>
      <c r="AA108" s="33">
        <v>0</v>
      </c>
      <c r="AB108" s="33">
        <v>0</v>
      </c>
      <c r="AC108" s="33">
        <v>0</v>
      </c>
      <c r="AD108" s="33">
        <v>0</v>
      </c>
      <c r="AE108" s="33">
        <v>0</v>
      </c>
      <c r="AF108" s="33">
        <v>0</v>
      </c>
      <c r="AG108" s="106">
        <f>SUM(AH108:AM108)</f>
        <v>0</v>
      </c>
      <c r="AH108" s="33">
        <v>0</v>
      </c>
      <c r="AI108" s="33">
        <v>0</v>
      </c>
      <c r="AJ108" s="33">
        <v>0</v>
      </c>
      <c r="AK108" s="33">
        <v>0</v>
      </c>
      <c r="AL108" s="33">
        <v>0</v>
      </c>
      <c r="AM108" s="33">
        <v>0</v>
      </c>
      <c r="AN108" s="120">
        <f>(Z108+AG108)/K108</f>
        <v>0</v>
      </c>
      <c r="AO108" s="120">
        <f t="shared" si="39"/>
        <v>0</v>
      </c>
      <c r="AP108" s="27" t="s">
        <v>84</v>
      </c>
      <c r="AQ108" s="27" t="s">
        <v>85</v>
      </c>
      <c r="AR108" s="27" t="s">
        <v>82</v>
      </c>
      <c r="AS108" s="27" t="s">
        <v>135</v>
      </c>
      <c r="AT108" s="27" t="s">
        <v>86</v>
      </c>
      <c r="AU108" s="27" t="s">
        <v>135</v>
      </c>
      <c r="AV108" s="36">
        <v>0</v>
      </c>
      <c r="AW108" s="36"/>
      <c r="AX108" s="36">
        <v>0.70199999999999996</v>
      </c>
      <c r="AY108" s="37"/>
      <c r="AZ108" s="37"/>
      <c r="BA108" s="37"/>
      <c r="BB108" s="37"/>
      <c r="BC108" s="123">
        <f t="shared" si="26"/>
        <v>0.70199999999999996</v>
      </c>
      <c r="BD108" s="36" t="s">
        <v>111</v>
      </c>
      <c r="BE108" s="49"/>
      <c r="BF108" s="49"/>
      <c r="BG108" s="49"/>
      <c r="BH108" s="124">
        <f t="shared" si="27"/>
        <v>0.70199999999999996</v>
      </c>
      <c r="BI108" s="45">
        <f t="shared" si="40"/>
        <v>0.11699999999999999</v>
      </c>
      <c r="BJ108" s="39" t="s">
        <v>88</v>
      </c>
      <c r="BK108" s="136">
        <v>30</v>
      </c>
      <c r="BL108" s="137">
        <v>35</v>
      </c>
      <c r="BM108" s="137">
        <v>0</v>
      </c>
      <c r="BN108" s="137">
        <v>70</v>
      </c>
      <c r="BO108" s="137">
        <v>0</v>
      </c>
      <c r="BP108" s="137">
        <v>20</v>
      </c>
      <c r="BQ108" s="138">
        <f t="shared" si="28"/>
        <v>65</v>
      </c>
      <c r="BR108" s="138">
        <f t="shared" si="29"/>
        <v>70</v>
      </c>
      <c r="BS108" s="138">
        <f t="shared" si="30"/>
        <v>20</v>
      </c>
      <c r="BT108" s="138">
        <f t="shared" si="31"/>
        <v>155</v>
      </c>
      <c r="BU108" s="27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8"/>
      <c r="DD108" s="8"/>
      <c r="DE108" s="8"/>
      <c r="DF108" s="8"/>
      <c r="DG108" s="8"/>
      <c r="DH108" s="8"/>
      <c r="DI108" s="8"/>
      <c r="DJ108" s="8"/>
    </row>
    <row r="109" spans="1:114" ht="12.75" hidden="1" customHeight="1">
      <c r="A109" s="24" t="s">
        <v>392</v>
      </c>
      <c r="B109" s="29" t="s">
        <v>393</v>
      </c>
      <c r="C109" s="30" t="s">
        <v>394</v>
      </c>
      <c r="D109" s="29" t="s">
        <v>77</v>
      </c>
      <c r="E109" s="28" t="s">
        <v>78</v>
      </c>
      <c r="F109" s="24" t="s">
        <v>108</v>
      </c>
      <c r="G109" s="29" t="s">
        <v>395</v>
      </c>
      <c r="H109" s="29" t="s">
        <v>395</v>
      </c>
      <c r="I109" s="76" t="s">
        <v>109</v>
      </c>
      <c r="J109" s="30" t="s">
        <v>87</v>
      </c>
      <c r="K109" s="106">
        <v>38</v>
      </c>
      <c r="L109" s="72">
        <v>27</v>
      </c>
      <c r="M109" s="72">
        <v>9</v>
      </c>
      <c r="N109" s="72">
        <v>2</v>
      </c>
      <c r="O109" s="106">
        <f t="shared" ref="O109:O121" si="41">SUM(P109:R109)</f>
        <v>173</v>
      </c>
      <c r="P109" s="72">
        <v>125</v>
      </c>
      <c r="Q109" s="72">
        <v>40</v>
      </c>
      <c r="R109" s="72">
        <v>8</v>
      </c>
      <c r="S109" s="106">
        <f>SUM(T109:Y109)</f>
        <v>27</v>
      </c>
      <c r="T109" s="72">
        <v>0</v>
      </c>
      <c r="U109" s="72">
        <v>13</v>
      </c>
      <c r="V109" s="72">
        <v>12</v>
      </c>
      <c r="W109" s="72">
        <v>2</v>
      </c>
      <c r="X109" s="72">
        <v>0</v>
      </c>
      <c r="Y109" s="72">
        <v>0</v>
      </c>
      <c r="Z109" s="106">
        <f t="shared" si="38"/>
        <v>9</v>
      </c>
      <c r="AA109" s="72">
        <v>0</v>
      </c>
      <c r="AB109" s="72">
        <v>9</v>
      </c>
      <c r="AC109" s="72">
        <v>0</v>
      </c>
      <c r="AD109" s="72">
        <v>0</v>
      </c>
      <c r="AE109" s="72">
        <v>0</v>
      </c>
      <c r="AF109" s="72">
        <v>0</v>
      </c>
      <c r="AG109" s="106">
        <f>SUM(AH109:AM109)</f>
        <v>2</v>
      </c>
      <c r="AH109" s="72">
        <v>0</v>
      </c>
      <c r="AI109" s="72">
        <v>2</v>
      </c>
      <c r="AJ109" s="72">
        <v>0</v>
      </c>
      <c r="AK109" s="72">
        <v>0</v>
      </c>
      <c r="AL109" s="72">
        <v>0</v>
      </c>
      <c r="AM109" s="72">
        <v>0</v>
      </c>
      <c r="AN109" s="120">
        <f>(M109+N109)/K109</f>
        <v>0.28947368421052633</v>
      </c>
      <c r="AO109" s="120">
        <f t="shared" si="39"/>
        <v>5.2631578947368418E-2</v>
      </c>
      <c r="AP109" s="27" t="s">
        <v>93</v>
      </c>
      <c r="AQ109" s="29" t="s">
        <v>85</v>
      </c>
      <c r="AR109" s="29" t="s">
        <v>109</v>
      </c>
      <c r="AS109" s="30" t="s">
        <v>87</v>
      </c>
      <c r="AT109" s="29" t="s">
        <v>94</v>
      </c>
      <c r="AU109" s="30" t="s">
        <v>98</v>
      </c>
      <c r="AV109" s="36">
        <v>0</v>
      </c>
      <c r="AW109" s="36"/>
      <c r="AX109" s="37"/>
      <c r="AY109" s="36"/>
      <c r="AZ109" s="36">
        <v>0.2</v>
      </c>
      <c r="BA109" s="36">
        <v>3.524</v>
      </c>
      <c r="BB109" s="36"/>
      <c r="BC109" s="123">
        <f t="shared" si="26"/>
        <v>3.7240000000000002</v>
      </c>
      <c r="BD109" s="24"/>
      <c r="BE109" s="24"/>
      <c r="BF109" s="24"/>
      <c r="BG109" s="24"/>
      <c r="BH109" s="124">
        <f t="shared" si="27"/>
        <v>3.7240000000000002</v>
      </c>
      <c r="BI109" s="45">
        <f t="shared" si="40"/>
        <v>9.8000000000000004E-2</v>
      </c>
      <c r="BJ109" s="39" t="s">
        <v>88</v>
      </c>
      <c r="BK109" s="136">
        <v>40</v>
      </c>
      <c r="BL109" s="137">
        <v>20</v>
      </c>
      <c r="BM109" s="137">
        <v>50</v>
      </c>
      <c r="BN109" s="137">
        <v>30</v>
      </c>
      <c r="BO109" s="137">
        <v>0</v>
      </c>
      <c r="BP109" s="137">
        <v>20</v>
      </c>
      <c r="BQ109" s="138">
        <f t="shared" si="28"/>
        <v>60</v>
      </c>
      <c r="BR109" s="138">
        <f t="shared" si="29"/>
        <v>80</v>
      </c>
      <c r="BS109" s="138">
        <f t="shared" si="30"/>
        <v>20</v>
      </c>
      <c r="BT109" s="138">
        <f t="shared" si="31"/>
        <v>160</v>
      </c>
      <c r="BU109" s="30"/>
      <c r="BV109" s="77"/>
      <c r="BW109" s="77"/>
      <c r="BX109" s="77"/>
      <c r="BY109" s="77"/>
      <c r="BZ109" s="77"/>
      <c r="CA109" s="77"/>
      <c r="CB109" s="77"/>
      <c r="CC109" s="77"/>
      <c r="CD109" s="77"/>
      <c r="CE109" s="77"/>
      <c r="CF109" s="77"/>
      <c r="CG109" s="77"/>
      <c r="CH109" s="77"/>
      <c r="CI109" s="77"/>
      <c r="CJ109" s="77"/>
      <c r="CK109" s="77"/>
      <c r="CL109" s="77"/>
      <c r="CM109" s="77"/>
      <c r="CN109" s="77"/>
      <c r="CO109" s="77"/>
      <c r="CP109" s="77"/>
      <c r="CQ109" s="77"/>
      <c r="CR109" s="77"/>
      <c r="CS109" s="77"/>
      <c r="CT109" s="77"/>
      <c r="CU109" s="77"/>
      <c r="CV109" s="77"/>
      <c r="CW109" s="77"/>
      <c r="CX109" s="77"/>
      <c r="CY109" s="77"/>
      <c r="CZ109" s="77"/>
      <c r="DA109" s="77"/>
      <c r="DB109" s="77"/>
      <c r="DC109" s="77"/>
      <c r="DD109" s="77"/>
      <c r="DE109" s="77"/>
      <c r="DF109" s="77"/>
      <c r="DG109" s="77"/>
      <c r="DH109" s="77"/>
      <c r="DI109" s="77"/>
      <c r="DJ109" s="77"/>
    </row>
    <row r="110" spans="1:114" ht="12.75" hidden="1" customHeight="1">
      <c r="A110" s="26" t="s">
        <v>396</v>
      </c>
      <c r="B110" s="30" t="s">
        <v>397</v>
      </c>
      <c r="C110" s="30" t="s">
        <v>394</v>
      </c>
      <c r="D110" s="30" t="s">
        <v>77</v>
      </c>
      <c r="E110" s="28" t="s">
        <v>78</v>
      </c>
      <c r="F110" s="25" t="s">
        <v>79</v>
      </c>
      <c r="G110" s="30" t="s">
        <v>80</v>
      </c>
      <c r="H110" s="30" t="s">
        <v>81</v>
      </c>
      <c r="I110" s="30" t="s">
        <v>94</v>
      </c>
      <c r="J110" s="28" t="s">
        <v>146</v>
      </c>
      <c r="K110" s="106">
        <v>0</v>
      </c>
      <c r="L110" s="33">
        <v>6</v>
      </c>
      <c r="M110" s="33">
        <v>0</v>
      </c>
      <c r="N110" s="33">
        <v>0</v>
      </c>
      <c r="O110" s="106">
        <f t="shared" si="41"/>
        <v>24</v>
      </c>
      <c r="P110" s="33">
        <v>24</v>
      </c>
      <c r="Q110" s="33">
        <v>0</v>
      </c>
      <c r="R110" s="33">
        <v>0</v>
      </c>
      <c r="S110" s="106">
        <v>0</v>
      </c>
      <c r="T110" s="33">
        <v>0</v>
      </c>
      <c r="U110" s="33">
        <v>6</v>
      </c>
      <c r="V110" s="33">
        <v>0</v>
      </c>
      <c r="W110" s="33">
        <v>0</v>
      </c>
      <c r="X110" s="33">
        <v>0</v>
      </c>
      <c r="Y110" s="33">
        <v>0</v>
      </c>
      <c r="Z110" s="106">
        <v>0</v>
      </c>
      <c r="AA110" s="33">
        <v>0</v>
      </c>
      <c r="AB110" s="33">
        <v>0</v>
      </c>
      <c r="AC110" s="33">
        <v>0</v>
      </c>
      <c r="AD110" s="33">
        <v>0</v>
      </c>
      <c r="AE110" s="33">
        <v>0</v>
      </c>
      <c r="AF110" s="33">
        <v>0</v>
      </c>
      <c r="AG110" s="106">
        <v>0</v>
      </c>
      <c r="AH110" s="33">
        <v>0</v>
      </c>
      <c r="AI110" s="33">
        <v>0</v>
      </c>
      <c r="AJ110" s="33">
        <v>0</v>
      </c>
      <c r="AK110" s="33">
        <v>0</v>
      </c>
      <c r="AL110" s="33">
        <v>0</v>
      </c>
      <c r="AM110" s="33">
        <v>0</v>
      </c>
      <c r="AN110" s="120">
        <f>(M110+N110)/BV110</f>
        <v>0</v>
      </c>
      <c r="AO110" s="120">
        <f>N110/BV110</f>
        <v>0</v>
      </c>
      <c r="AP110" s="27" t="s">
        <v>84</v>
      </c>
      <c r="AQ110" s="27" t="s">
        <v>85</v>
      </c>
      <c r="AR110" s="30" t="s">
        <v>94</v>
      </c>
      <c r="AS110" s="30" t="s">
        <v>146</v>
      </c>
      <c r="AT110" s="30" t="s">
        <v>120</v>
      </c>
      <c r="AU110" s="27" t="s">
        <v>119</v>
      </c>
      <c r="AV110" s="36">
        <v>0</v>
      </c>
      <c r="AW110" s="43"/>
      <c r="AX110" s="43"/>
      <c r="AY110" s="43"/>
      <c r="AZ110" s="37"/>
      <c r="BA110" s="36">
        <v>0.54</v>
      </c>
      <c r="BB110" s="37"/>
      <c r="BC110" s="123">
        <f t="shared" si="26"/>
        <v>0.54</v>
      </c>
      <c r="BD110" s="43"/>
      <c r="BE110" s="44"/>
      <c r="BF110" s="44"/>
      <c r="BG110" s="44"/>
      <c r="BH110" s="124">
        <f t="shared" si="27"/>
        <v>0.54</v>
      </c>
      <c r="BI110" s="45">
        <f>BH110/BV110</f>
        <v>9.0000000000000011E-2</v>
      </c>
      <c r="BJ110" s="39" t="s">
        <v>122</v>
      </c>
      <c r="BK110" s="136">
        <v>40</v>
      </c>
      <c r="BL110" s="137">
        <v>20</v>
      </c>
      <c r="BM110" s="137">
        <v>10</v>
      </c>
      <c r="BN110" s="137">
        <v>10</v>
      </c>
      <c r="BO110" s="137">
        <v>0</v>
      </c>
      <c r="BP110" s="137">
        <v>10</v>
      </c>
      <c r="BQ110" s="138">
        <f t="shared" si="28"/>
        <v>60</v>
      </c>
      <c r="BR110" s="138">
        <f t="shared" si="29"/>
        <v>20</v>
      </c>
      <c r="BS110" s="138">
        <f t="shared" si="30"/>
        <v>10</v>
      </c>
      <c r="BT110" s="138">
        <f t="shared" si="31"/>
        <v>90</v>
      </c>
      <c r="BU110" s="27" t="s">
        <v>184</v>
      </c>
      <c r="BV110" s="202">
        <v>6</v>
      </c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8"/>
      <c r="DD110" s="8"/>
      <c r="DE110" s="8"/>
      <c r="DF110" s="8"/>
      <c r="DG110" s="8"/>
      <c r="DH110" s="8"/>
      <c r="DI110" s="8"/>
      <c r="DJ110" s="8"/>
    </row>
    <row r="111" spans="1:114" ht="12.75" hidden="1" customHeight="1">
      <c r="A111" s="26" t="s">
        <v>398</v>
      </c>
      <c r="B111" s="58" t="s">
        <v>399</v>
      </c>
      <c r="C111" s="58" t="s">
        <v>394</v>
      </c>
      <c r="D111" s="58" t="s">
        <v>77</v>
      </c>
      <c r="E111" s="28" t="s">
        <v>78</v>
      </c>
      <c r="F111" s="26" t="s">
        <v>108</v>
      </c>
      <c r="G111" s="47" t="s">
        <v>92</v>
      </c>
      <c r="H111" s="47" t="s">
        <v>92</v>
      </c>
      <c r="I111" s="47" t="s">
        <v>100</v>
      </c>
      <c r="J111" s="47" t="s">
        <v>87</v>
      </c>
      <c r="K111" s="112">
        <v>30</v>
      </c>
      <c r="L111" s="54">
        <v>24</v>
      </c>
      <c r="M111" s="54">
        <v>4</v>
      </c>
      <c r="N111" s="53">
        <v>2</v>
      </c>
      <c r="O111" s="106">
        <f t="shared" si="41"/>
        <v>158</v>
      </c>
      <c r="P111" s="53">
        <v>122</v>
      </c>
      <c r="Q111" s="53">
        <v>28</v>
      </c>
      <c r="R111" s="53">
        <v>8</v>
      </c>
      <c r="S111" s="106">
        <f>SUM(T111:Y111)</f>
        <v>24</v>
      </c>
      <c r="T111" s="53">
        <v>0</v>
      </c>
      <c r="U111" s="53">
        <v>4</v>
      </c>
      <c r="V111" s="53">
        <v>8</v>
      </c>
      <c r="W111" s="53">
        <v>12</v>
      </c>
      <c r="X111" s="53">
        <v>0</v>
      </c>
      <c r="Y111" s="53">
        <v>0</v>
      </c>
      <c r="Z111" s="106">
        <f>SUM(AA111:AF111)</f>
        <v>4</v>
      </c>
      <c r="AA111" s="53">
        <v>0</v>
      </c>
      <c r="AB111" s="53">
        <v>0</v>
      </c>
      <c r="AC111" s="53">
        <v>0</v>
      </c>
      <c r="AD111" s="53">
        <v>4</v>
      </c>
      <c r="AE111" s="53">
        <v>0</v>
      </c>
      <c r="AF111" s="53">
        <v>0</v>
      </c>
      <c r="AG111" s="106">
        <f>SUM(AH111:AM111)</f>
        <v>2</v>
      </c>
      <c r="AH111" s="53">
        <v>0</v>
      </c>
      <c r="AI111" s="53">
        <v>2</v>
      </c>
      <c r="AJ111" s="53">
        <v>0</v>
      </c>
      <c r="AK111" s="53">
        <v>0</v>
      </c>
      <c r="AL111" s="53">
        <v>0</v>
      </c>
      <c r="AM111" s="53">
        <v>0</v>
      </c>
      <c r="AN111" s="122">
        <f>(Z111+AG111)/K111</f>
        <v>0.2</v>
      </c>
      <c r="AO111" s="120">
        <f>N111/K111</f>
        <v>6.6666666666666666E-2</v>
      </c>
      <c r="AP111" s="27" t="s">
        <v>93</v>
      </c>
      <c r="AQ111" s="47" t="s">
        <v>85</v>
      </c>
      <c r="AR111" s="47" t="s">
        <v>100</v>
      </c>
      <c r="AS111" s="47" t="s">
        <v>87</v>
      </c>
      <c r="AT111" s="47" t="s">
        <v>82</v>
      </c>
      <c r="AU111" s="58" t="s">
        <v>400</v>
      </c>
      <c r="AV111" s="36">
        <v>0.41</v>
      </c>
      <c r="AW111" s="43">
        <v>1</v>
      </c>
      <c r="AX111" s="43">
        <v>1.2205900000000001</v>
      </c>
      <c r="AY111" s="43"/>
      <c r="AZ111" s="37"/>
      <c r="BA111" s="37"/>
      <c r="BB111" s="37"/>
      <c r="BC111" s="123">
        <f t="shared" si="26"/>
        <v>2.6305899999999998</v>
      </c>
      <c r="BD111" s="43" t="s">
        <v>111</v>
      </c>
      <c r="BE111" s="44"/>
      <c r="BF111" s="44">
        <v>0.5</v>
      </c>
      <c r="BG111" s="44"/>
      <c r="BH111" s="124">
        <f t="shared" si="27"/>
        <v>3.1305899999999998</v>
      </c>
      <c r="BI111" s="45">
        <f>BH111/K111</f>
        <v>0.10435299999999999</v>
      </c>
      <c r="BJ111" s="39" t="s">
        <v>102</v>
      </c>
      <c r="BK111" s="136">
        <v>40</v>
      </c>
      <c r="BL111" s="137">
        <v>20</v>
      </c>
      <c r="BM111" s="137">
        <v>50</v>
      </c>
      <c r="BN111" s="137">
        <v>30</v>
      </c>
      <c r="BO111" s="137">
        <v>0</v>
      </c>
      <c r="BP111" s="137">
        <v>30</v>
      </c>
      <c r="BQ111" s="138">
        <f t="shared" si="28"/>
        <v>60</v>
      </c>
      <c r="BR111" s="138">
        <f t="shared" si="29"/>
        <v>80</v>
      </c>
      <c r="BS111" s="138">
        <f t="shared" si="30"/>
        <v>30</v>
      </c>
      <c r="BT111" s="138">
        <f t="shared" si="31"/>
        <v>170</v>
      </c>
      <c r="BU111" s="35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</row>
    <row r="112" spans="1:114" ht="12.75" hidden="1" customHeight="1">
      <c r="A112" s="24" t="s">
        <v>401</v>
      </c>
      <c r="B112" s="29" t="s">
        <v>402</v>
      </c>
      <c r="C112" s="30" t="s">
        <v>394</v>
      </c>
      <c r="D112" s="29" t="s">
        <v>77</v>
      </c>
      <c r="E112" s="28" t="s">
        <v>78</v>
      </c>
      <c r="F112" s="24" t="s">
        <v>79</v>
      </c>
      <c r="G112" s="29" t="s">
        <v>91</v>
      </c>
      <c r="H112" s="29" t="s">
        <v>92</v>
      </c>
      <c r="I112" s="76" t="s">
        <v>100</v>
      </c>
      <c r="J112" s="30" t="s">
        <v>87</v>
      </c>
      <c r="K112" s="106">
        <v>36</v>
      </c>
      <c r="L112" s="72">
        <v>24</v>
      </c>
      <c r="M112" s="72">
        <v>10</v>
      </c>
      <c r="N112" s="72">
        <v>2</v>
      </c>
      <c r="O112" s="107">
        <f t="shared" si="41"/>
        <v>166</v>
      </c>
      <c r="P112" s="72">
        <v>112</v>
      </c>
      <c r="Q112" s="72">
        <v>46</v>
      </c>
      <c r="R112" s="72">
        <v>8</v>
      </c>
      <c r="S112" s="107">
        <f>SUM(T112:Y112)</f>
        <v>24</v>
      </c>
      <c r="T112" s="72">
        <v>0</v>
      </c>
      <c r="U112" s="72">
        <v>12</v>
      </c>
      <c r="V112" s="72">
        <v>8</v>
      </c>
      <c r="W112" s="72">
        <v>4</v>
      </c>
      <c r="X112" s="72">
        <v>0</v>
      </c>
      <c r="Y112" s="72">
        <v>0</v>
      </c>
      <c r="Z112" s="107">
        <f>SUM(AA112:AF112)</f>
        <v>10</v>
      </c>
      <c r="AA112" s="72">
        <v>0</v>
      </c>
      <c r="AB112" s="72">
        <v>8</v>
      </c>
      <c r="AC112" s="72">
        <v>0</v>
      </c>
      <c r="AD112" s="72">
        <v>0</v>
      </c>
      <c r="AE112" s="72">
        <v>2</v>
      </c>
      <c r="AF112" s="72">
        <v>0</v>
      </c>
      <c r="AG112" s="107">
        <f>SUM(AH112:AM112)</f>
        <v>2</v>
      </c>
      <c r="AH112" s="72">
        <v>0</v>
      </c>
      <c r="AI112" s="72">
        <v>2</v>
      </c>
      <c r="AJ112" s="72">
        <v>0</v>
      </c>
      <c r="AK112" s="72">
        <v>0</v>
      </c>
      <c r="AL112" s="72">
        <v>0</v>
      </c>
      <c r="AM112" s="72">
        <v>0</v>
      </c>
      <c r="AN112" s="120">
        <f>(Z112+AG112)/K112</f>
        <v>0.33333333333333331</v>
      </c>
      <c r="AO112" s="120">
        <f>N112/K112</f>
        <v>5.5555555555555552E-2</v>
      </c>
      <c r="AP112" s="27" t="s">
        <v>93</v>
      </c>
      <c r="AQ112" s="29" t="s">
        <v>85</v>
      </c>
      <c r="AR112" s="29" t="s">
        <v>100</v>
      </c>
      <c r="AS112" s="30" t="s">
        <v>87</v>
      </c>
      <c r="AT112" s="29" t="s">
        <v>82</v>
      </c>
      <c r="AU112" s="30" t="s">
        <v>98</v>
      </c>
      <c r="AV112" s="36">
        <v>0</v>
      </c>
      <c r="AW112" s="36">
        <v>2</v>
      </c>
      <c r="AX112" s="36">
        <v>1.5436489200000001</v>
      </c>
      <c r="AY112" s="36"/>
      <c r="AZ112" s="37"/>
      <c r="BA112" s="37"/>
      <c r="BB112" s="37"/>
      <c r="BC112" s="123">
        <f t="shared" si="26"/>
        <v>3.5436489199999999</v>
      </c>
      <c r="BD112" s="24"/>
      <c r="BE112" s="24"/>
      <c r="BF112" s="44">
        <v>0.6</v>
      </c>
      <c r="BG112" s="24"/>
      <c r="BH112" s="124">
        <f t="shared" si="27"/>
        <v>4.1436489199999995</v>
      </c>
      <c r="BI112" s="45">
        <f>BH112/K112</f>
        <v>0.11510135888888888</v>
      </c>
      <c r="BJ112" s="39" t="s">
        <v>102</v>
      </c>
      <c r="BK112" s="136">
        <v>40</v>
      </c>
      <c r="BL112" s="137">
        <v>20</v>
      </c>
      <c r="BM112" s="137">
        <v>30</v>
      </c>
      <c r="BN112" s="137">
        <v>70</v>
      </c>
      <c r="BO112" s="137">
        <v>0</v>
      </c>
      <c r="BP112" s="137">
        <v>20</v>
      </c>
      <c r="BQ112" s="138">
        <f t="shared" si="28"/>
        <v>60</v>
      </c>
      <c r="BR112" s="138">
        <f t="shared" si="29"/>
        <v>100</v>
      </c>
      <c r="BS112" s="138">
        <f t="shared" si="30"/>
        <v>20</v>
      </c>
      <c r="BT112" s="138">
        <f t="shared" si="31"/>
        <v>180</v>
      </c>
      <c r="BU112" s="27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</row>
    <row r="113" spans="1:114" ht="12" hidden="1" customHeight="1">
      <c r="A113" s="24" t="s">
        <v>403</v>
      </c>
      <c r="B113" s="29" t="s">
        <v>404</v>
      </c>
      <c r="C113" s="30" t="s">
        <v>394</v>
      </c>
      <c r="D113" s="29" t="s">
        <v>77</v>
      </c>
      <c r="E113" s="28" t="s">
        <v>78</v>
      </c>
      <c r="F113" s="24" t="s">
        <v>108</v>
      </c>
      <c r="G113" s="29" t="s">
        <v>395</v>
      </c>
      <c r="H113" s="29" t="s">
        <v>395</v>
      </c>
      <c r="I113" s="76" t="s">
        <v>109</v>
      </c>
      <c r="J113" s="30" t="s">
        <v>140</v>
      </c>
      <c r="K113" s="106">
        <v>25</v>
      </c>
      <c r="L113" s="72">
        <v>18</v>
      </c>
      <c r="M113" s="72">
        <v>6</v>
      </c>
      <c r="N113" s="72">
        <v>1</v>
      </c>
      <c r="O113" s="106">
        <f t="shared" si="41"/>
        <v>113</v>
      </c>
      <c r="P113" s="72">
        <v>83</v>
      </c>
      <c r="Q113" s="72">
        <v>26</v>
      </c>
      <c r="R113" s="72">
        <v>4</v>
      </c>
      <c r="S113" s="106">
        <f>SUM(T113:Y113)</f>
        <v>18</v>
      </c>
      <c r="T113" s="72">
        <v>0</v>
      </c>
      <c r="U113" s="72">
        <v>8</v>
      </c>
      <c r="V113" s="72">
        <v>8</v>
      </c>
      <c r="W113" s="72">
        <v>2</v>
      </c>
      <c r="X113" s="72">
        <v>0</v>
      </c>
      <c r="Y113" s="72">
        <v>0</v>
      </c>
      <c r="Z113" s="106">
        <f>SUM(AA113:AF113)</f>
        <v>6</v>
      </c>
      <c r="AA113" s="72">
        <v>0</v>
      </c>
      <c r="AB113" s="72">
        <v>6</v>
      </c>
      <c r="AC113" s="72">
        <v>0</v>
      </c>
      <c r="AD113" s="72">
        <v>0</v>
      </c>
      <c r="AE113" s="72">
        <v>0</v>
      </c>
      <c r="AF113" s="72">
        <v>0</v>
      </c>
      <c r="AG113" s="106">
        <f>SUM(AH113:AM113)</f>
        <v>1</v>
      </c>
      <c r="AH113" s="72">
        <v>0</v>
      </c>
      <c r="AI113" s="72">
        <v>1</v>
      </c>
      <c r="AJ113" s="72">
        <v>0</v>
      </c>
      <c r="AK113" s="72">
        <v>0</v>
      </c>
      <c r="AL113" s="72">
        <v>0</v>
      </c>
      <c r="AM113" s="72">
        <v>0</v>
      </c>
      <c r="AN113" s="120">
        <f>(M113+N113)/K113</f>
        <v>0.28000000000000003</v>
      </c>
      <c r="AO113" s="120">
        <f>N113/K113</f>
        <v>0.04</v>
      </c>
      <c r="AP113" s="27" t="s">
        <v>93</v>
      </c>
      <c r="AQ113" s="29" t="s">
        <v>85</v>
      </c>
      <c r="AR113" s="29" t="s">
        <v>109</v>
      </c>
      <c r="AS113" s="30" t="s">
        <v>101</v>
      </c>
      <c r="AT113" s="29" t="s">
        <v>94</v>
      </c>
      <c r="AU113" s="30" t="s">
        <v>101</v>
      </c>
      <c r="AV113" s="36">
        <v>0</v>
      </c>
      <c r="AW113" s="36"/>
      <c r="AX113" s="36"/>
      <c r="AY113" s="36"/>
      <c r="AZ113" s="36">
        <v>0.3</v>
      </c>
      <c r="BA113" s="36">
        <v>2.15</v>
      </c>
      <c r="BB113" s="36"/>
      <c r="BC113" s="123">
        <f t="shared" si="26"/>
        <v>2.4499999999999997</v>
      </c>
      <c r="BD113" s="24"/>
      <c r="BE113" s="24"/>
      <c r="BF113" s="24"/>
      <c r="BG113" s="24"/>
      <c r="BH113" s="124">
        <f t="shared" si="27"/>
        <v>2.4499999999999997</v>
      </c>
      <c r="BI113" s="45">
        <f>BH113/K113</f>
        <v>9.799999999999999E-2</v>
      </c>
      <c r="BJ113" s="39" t="s">
        <v>88</v>
      </c>
      <c r="BK113" s="136">
        <v>40</v>
      </c>
      <c r="BL113" s="137">
        <v>20</v>
      </c>
      <c r="BM113" s="137">
        <v>50</v>
      </c>
      <c r="BN113" s="137">
        <v>10</v>
      </c>
      <c r="BO113" s="137">
        <v>0</v>
      </c>
      <c r="BP113" s="137">
        <v>20</v>
      </c>
      <c r="BQ113" s="138">
        <f t="shared" si="28"/>
        <v>60</v>
      </c>
      <c r="BR113" s="138">
        <f t="shared" si="29"/>
        <v>60</v>
      </c>
      <c r="BS113" s="138">
        <f t="shared" si="30"/>
        <v>20</v>
      </c>
      <c r="BT113" s="138">
        <f t="shared" si="31"/>
        <v>140</v>
      </c>
      <c r="BU113" s="30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  <c r="DJ113" s="8"/>
    </row>
    <row r="114" spans="1:114" ht="12.75" hidden="1" customHeight="1">
      <c r="A114" s="25" t="s">
        <v>405</v>
      </c>
      <c r="B114" s="30" t="s">
        <v>406</v>
      </c>
      <c r="C114" s="30" t="s">
        <v>295</v>
      </c>
      <c r="D114" s="30" t="s">
        <v>295</v>
      </c>
      <c r="E114" s="28" t="s">
        <v>107</v>
      </c>
      <c r="F114" s="25" t="s">
        <v>108</v>
      </c>
      <c r="G114" s="30" t="s">
        <v>92</v>
      </c>
      <c r="H114" s="30" t="s">
        <v>92</v>
      </c>
      <c r="I114" s="58" t="s">
        <v>109</v>
      </c>
      <c r="J114" s="58" t="s">
        <v>87</v>
      </c>
      <c r="K114" s="107">
        <v>2</v>
      </c>
      <c r="L114" s="33">
        <v>0</v>
      </c>
      <c r="M114" s="33">
        <v>0</v>
      </c>
      <c r="N114" s="33">
        <v>2</v>
      </c>
      <c r="O114" s="106">
        <f t="shared" si="41"/>
        <v>8</v>
      </c>
      <c r="P114" s="33">
        <v>0</v>
      </c>
      <c r="Q114" s="33">
        <v>0</v>
      </c>
      <c r="R114" s="33">
        <v>8</v>
      </c>
      <c r="S114" s="106">
        <f>SUM(T114:Y114)</f>
        <v>0</v>
      </c>
      <c r="T114" s="33">
        <v>0</v>
      </c>
      <c r="U114" s="33">
        <v>0</v>
      </c>
      <c r="V114" s="33">
        <v>0</v>
      </c>
      <c r="W114" s="33">
        <v>0</v>
      </c>
      <c r="X114" s="33">
        <v>0</v>
      </c>
      <c r="Y114" s="33">
        <v>0</v>
      </c>
      <c r="Z114" s="106">
        <f>SUM(AA114:AF114)</f>
        <v>0</v>
      </c>
      <c r="AA114" s="33">
        <v>0</v>
      </c>
      <c r="AB114" s="33">
        <v>0</v>
      </c>
      <c r="AC114" s="33">
        <v>0</v>
      </c>
      <c r="AD114" s="33">
        <v>0</v>
      </c>
      <c r="AE114" s="33">
        <v>0</v>
      </c>
      <c r="AF114" s="33">
        <v>0</v>
      </c>
      <c r="AG114" s="106">
        <f>SUM(AH114:AM114)</f>
        <v>2</v>
      </c>
      <c r="AH114" s="33">
        <v>0</v>
      </c>
      <c r="AI114" s="33">
        <v>2</v>
      </c>
      <c r="AJ114" s="33">
        <v>0</v>
      </c>
      <c r="AK114" s="33">
        <v>0</v>
      </c>
      <c r="AL114" s="33">
        <v>0</v>
      </c>
      <c r="AM114" s="33">
        <v>0</v>
      </c>
      <c r="AN114" s="120">
        <f>(Z114+AG114)/K114</f>
        <v>1</v>
      </c>
      <c r="AO114" s="120">
        <f>N114/K114</f>
        <v>1</v>
      </c>
      <c r="AP114" s="27" t="s">
        <v>93</v>
      </c>
      <c r="AQ114" s="27" t="s">
        <v>85</v>
      </c>
      <c r="AR114" s="58" t="s">
        <v>109</v>
      </c>
      <c r="AS114" s="58" t="s">
        <v>87</v>
      </c>
      <c r="AT114" s="58" t="s">
        <v>94</v>
      </c>
      <c r="AU114" s="35" t="s">
        <v>98</v>
      </c>
      <c r="AV114" s="36">
        <v>0</v>
      </c>
      <c r="AW114" s="43"/>
      <c r="AX114" s="43"/>
      <c r="AY114" s="43"/>
      <c r="AZ114" s="43">
        <v>0.208706</v>
      </c>
      <c r="BA114" s="37"/>
      <c r="BB114" s="37"/>
      <c r="BC114" s="123">
        <f t="shared" si="26"/>
        <v>0.208706</v>
      </c>
      <c r="BD114" s="43" t="s">
        <v>111</v>
      </c>
      <c r="BE114" s="44"/>
      <c r="BF114" s="44"/>
      <c r="BG114" s="44"/>
      <c r="BH114" s="124">
        <f t="shared" si="27"/>
        <v>0.208706</v>
      </c>
      <c r="BI114" s="45">
        <f>BH114/K114</f>
        <v>0.104353</v>
      </c>
      <c r="BJ114" s="39" t="s">
        <v>88</v>
      </c>
      <c r="BK114" s="136">
        <v>30</v>
      </c>
      <c r="BL114" s="137">
        <v>5</v>
      </c>
      <c r="BM114" s="137">
        <v>50</v>
      </c>
      <c r="BN114" s="137">
        <v>10</v>
      </c>
      <c r="BO114" s="137">
        <v>20</v>
      </c>
      <c r="BP114" s="137">
        <v>30</v>
      </c>
      <c r="BQ114" s="138">
        <f t="shared" si="28"/>
        <v>35</v>
      </c>
      <c r="BR114" s="138">
        <f t="shared" si="29"/>
        <v>60</v>
      </c>
      <c r="BS114" s="138">
        <f t="shared" si="30"/>
        <v>50</v>
      </c>
      <c r="BT114" s="138">
        <f t="shared" si="31"/>
        <v>145</v>
      </c>
      <c r="BU114" s="27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8"/>
      <c r="DD114" s="8"/>
      <c r="DE114" s="8"/>
      <c r="DF114" s="8"/>
      <c r="DG114" s="8"/>
      <c r="DH114" s="8"/>
      <c r="DI114" s="8"/>
      <c r="DJ114" s="8"/>
    </row>
    <row r="115" spans="1:114" ht="12.75" hidden="1" customHeight="1">
      <c r="A115" s="25" t="s">
        <v>407</v>
      </c>
      <c r="B115" s="29" t="s">
        <v>408</v>
      </c>
      <c r="C115" s="29" t="s">
        <v>295</v>
      </c>
      <c r="D115" s="29" t="s">
        <v>295</v>
      </c>
      <c r="E115" s="28" t="s">
        <v>107</v>
      </c>
      <c r="F115" s="25" t="s">
        <v>79</v>
      </c>
      <c r="G115" s="27" t="s">
        <v>91</v>
      </c>
      <c r="H115" s="27" t="s">
        <v>92</v>
      </c>
      <c r="I115" s="56" t="s">
        <v>94</v>
      </c>
      <c r="J115" s="28" t="s">
        <v>87</v>
      </c>
      <c r="K115" s="107">
        <v>0</v>
      </c>
      <c r="L115" s="33">
        <v>28</v>
      </c>
      <c r="M115" s="33">
        <v>10</v>
      </c>
      <c r="N115" s="48">
        <v>2</v>
      </c>
      <c r="O115" s="106">
        <f t="shared" si="41"/>
        <v>214</v>
      </c>
      <c r="P115" s="48">
        <v>132</v>
      </c>
      <c r="Q115" s="48">
        <v>42</v>
      </c>
      <c r="R115" s="48">
        <v>40</v>
      </c>
      <c r="S115" s="106">
        <v>0</v>
      </c>
      <c r="T115" s="48">
        <v>0</v>
      </c>
      <c r="U115" s="48">
        <v>13</v>
      </c>
      <c r="V115" s="48">
        <v>12</v>
      </c>
      <c r="W115" s="48">
        <v>3</v>
      </c>
      <c r="X115" s="48">
        <v>0</v>
      </c>
      <c r="Y115" s="48">
        <v>0</v>
      </c>
      <c r="Z115" s="106">
        <v>0</v>
      </c>
      <c r="AA115" s="33">
        <v>0</v>
      </c>
      <c r="AB115" s="33">
        <v>9</v>
      </c>
      <c r="AC115" s="33">
        <v>0</v>
      </c>
      <c r="AD115" s="33">
        <v>0</v>
      </c>
      <c r="AE115" s="33">
        <v>1</v>
      </c>
      <c r="AF115" s="33">
        <v>0</v>
      </c>
      <c r="AG115" s="106">
        <v>0</v>
      </c>
      <c r="AH115" s="33">
        <v>0</v>
      </c>
      <c r="AI115" s="33">
        <v>2</v>
      </c>
      <c r="AJ115" s="33">
        <v>0</v>
      </c>
      <c r="AK115" s="33">
        <v>0</v>
      </c>
      <c r="AL115" s="33">
        <v>0</v>
      </c>
      <c r="AM115" s="33">
        <v>0</v>
      </c>
      <c r="AN115" s="120">
        <f>(M115+N115)/BV115</f>
        <v>0.3</v>
      </c>
      <c r="AO115" s="120">
        <f>N115/BV115</f>
        <v>0.05</v>
      </c>
      <c r="AP115" s="27" t="s">
        <v>93</v>
      </c>
      <c r="AQ115" s="27" t="s">
        <v>85</v>
      </c>
      <c r="AR115" s="56" t="s">
        <v>94</v>
      </c>
      <c r="AS115" s="28" t="s">
        <v>140</v>
      </c>
      <c r="AT115" s="27" t="s">
        <v>120</v>
      </c>
      <c r="AU115" s="27" t="s">
        <v>119</v>
      </c>
      <c r="AV115" s="36">
        <v>0</v>
      </c>
      <c r="AW115" s="43"/>
      <c r="AX115" s="43"/>
      <c r="AY115" s="43"/>
      <c r="AZ115" s="43"/>
      <c r="BA115" s="43">
        <v>0.78996</v>
      </c>
      <c r="BB115" s="43">
        <v>3</v>
      </c>
      <c r="BC115" s="123">
        <f t="shared" si="26"/>
        <v>3.7899599999999998</v>
      </c>
      <c r="BD115" s="43" t="s">
        <v>111</v>
      </c>
      <c r="BE115" s="44"/>
      <c r="BF115" s="44"/>
      <c r="BG115" s="44"/>
      <c r="BH115" s="124">
        <f t="shared" si="27"/>
        <v>3.7899599999999998</v>
      </c>
      <c r="BI115" s="45">
        <f>BH115/BV115</f>
        <v>9.4749E-2</v>
      </c>
      <c r="BJ115" s="39" t="s">
        <v>88</v>
      </c>
      <c r="BK115" s="136">
        <v>30</v>
      </c>
      <c r="BL115" s="137">
        <v>5</v>
      </c>
      <c r="BM115" s="137">
        <v>10</v>
      </c>
      <c r="BN115" s="137">
        <v>10</v>
      </c>
      <c r="BO115" s="137">
        <v>20</v>
      </c>
      <c r="BP115" s="137">
        <v>20</v>
      </c>
      <c r="BQ115" s="138">
        <f t="shared" si="28"/>
        <v>35</v>
      </c>
      <c r="BR115" s="138">
        <f t="shared" si="29"/>
        <v>20</v>
      </c>
      <c r="BS115" s="138">
        <f t="shared" si="30"/>
        <v>40</v>
      </c>
      <c r="BT115" s="138">
        <f t="shared" si="31"/>
        <v>95</v>
      </c>
      <c r="BU115" s="35" t="s">
        <v>129</v>
      </c>
      <c r="BV115" s="202">
        <v>40</v>
      </c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8"/>
      <c r="DD115" s="8"/>
      <c r="DE115" s="8"/>
      <c r="DF115" s="8"/>
      <c r="DG115" s="8"/>
      <c r="DH115" s="8"/>
      <c r="DI115" s="8"/>
      <c r="DJ115" s="8"/>
    </row>
    <row r="116" spans="1:114" ht="12.75" hidden="1" customHeight="1">
      <c r="A116" s="25" t="s">
        <v>409</v>
      </c>
      <c r="B116" s="58" t="s">
        <v>410</v>
      </c>
      <c r="C116" s="29" t="s">
        <v>295</v>
      </c>
      <c r="D116" s="29" t="s">
        <v>295</v>
      </c>
      <c r="E116" s="28" t="s">
        <v>107</v>
      </c>
      <c r="F116" s="25" t="s">
        <v>79</v>
      </c>
      <c r="G116" s="27" t="s">
        <v>80</v>
      </c>
      <c r="H116" s="27" t="s">
        <v>81</v>
      </c>
      <c r="I116" s="56" t="s">
        <v>158</v>
      </c>
      <c r="J116" s="28" t="s">
        <v>83</v>
      </c>
      <c r="K116" s="112">
        <v>9</v>
      </c>
      <c r="L116" s="33">
        <v>9</v>
      </c>
      <c r="M116" s="33">
        <v>0</v>
      </c>
      <c r="N116" s="33">
        <v>0</v>
      </c>
      <c r="O116" s="107">
        <f t="shared" si="41"/>
        <v>36</v>
      </c>
      <c r="P116" s="33">
        <v>36</v>
      </c>
      <c r="Q116" s="33">
        <v>0</v>
      </c>
      <c r="R116" s="33">
        <v>0</v>
      </c>
      <c r="S116" s="107">
        <f>SUM(T116:Y116)</f>
        <v>9</v>
      </c>
      <c r="T116" s="33">
        <v>0</v>
      </c>
      <c r="U116" s="33">
        <v>9</v>
      </c>
      <c r="V116" s="33">
        <v>0</v>
      </c>
      <c r="W116" s="33">
        <v>0</v>
      </c>
      <c r="X116" s="33">
        <v>0</v>
      </c>
      <c r="Y116" s="33">
        <v>0</v>
      </c>
      <c r="Z116" s="107">
        <f>SUM(AA116:AF116)</f>
        <v>0</v>
      </c>
      <c r="AA116" s="33">
        <v>0</v>
      </c>
      <c r="AB116" s="33">
        <v>0</v>
      </c>
      <c r="AC116" s="33">
        <v>0</v>
      </c>
      <c r="AD116" s="33">
        <v>0</v>
      </c>
      <c r="AE116" s="33">
        <v>0</v>
      </c>
      <c r="AF116" s="33">
        <v>0</v>
      </c>
      <c r="AG116" s="107">
        <f>SUM(AH116:AM116)</f>
        <v>0</v>
      </c>
      <c r="AH116" s="33">
        <v>0</v>
      </c>
      <c r="AI116" s="33">
        <v>0</v>
      </c>
      <c r="AJ116" s="33">
        <v>0</v>
      </c>
      <c r="AK116" s="33">
        <v>0</v>
      </c>
      <c r="AL116" s="33">
        <v>0</v>
      </c>
      <c r="AM116" s="33">
        <v>0</v>
      </c>
      <c r="AN116" s="120">
        <f>(M116+N116)/K116</f>
        <v>0</v>
      </c>
      <c r="AO116" s="120">
        <f>N116/K116</f>
        <v>0</v>
      </c>
      <c r="AP116" s="27" t="s">
        <v>84</v>
      </c>
      <c r="AQ116" s="29" t="s">
        <v>85</v>
      </c>
      <c r="AR116" s="27" t="s">
        <v>158</v>
      </c>
      <c r="AS116" s="27" t="s">
        <v>83</v>
      </c>
      <c r="AT116" s="27" t="s">
        <v>100</v>
      </c>
      <c r="AU116" s="27" t="s">
        <v>140</v>
      </c>
      <c r="AV116" s="36">
        <v>0.752</v>
      </c>
      <c r="AW116" s="36"/>
      <c r="AX116" s="36"/>
      <c r="AY116" s="37"/>
      <c r="AZ116" s="37"/>
      <c r="BA116" s="37"/>
      <c r="BB116" s="37"/>
      <c r="BC116" s="123">
        <f t="shared" si="26"/>
        <v>0.752</v>
      </c>
      <c r="BD116" s="36"/>
      <c r="BE116" s="49"/>
      <c r="BF116" s="49"/>
      <c r="BG116" s="49"/>
      <c r="BH116" s="124">
        <f t="shared" si="27"/>
        <v>0.752</v>
      </c>
      <c r="BI116" s="45">
        <f>BH116/K116</f>
        <v>8.355555555555555E-2</v>
      </c>
      <c r="BJ116" s="39" t="s">
        <v>102</v>
      </c>
      <c r="BK116" s="136">
        <v>30</v>
      </c>
      <c r="BL116" s="137">
        <v>5</v>
      </c>
      <c r="BM116" s="137">
        <v>90</v>
      </c>
      <c r="BN116" s="137">
        <v>70</v>
      </c>
      <c r="BO116" s="137">
        <v>20</v>
      </c>
      <c r="BP116" s="137">
        <v>10</v>
      </c>
      <c r="BQ116" s="138">
        <f t="shared" si="28"/>
        <v>35</v>
      </c>
      <c r="BR116" s="138">
        <f t="shared" si="29"/>
        <v>160</v>
      </c>
      <c r="BS116" s="138">
        <f t="shared" si="30"/>
        <v>30</v>
      </c>
      <c r="BT116" s="138">
        <f t="shared" si="31"/>
        <v>225</v>
      </c>
      <c r="BU116" s="27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8"/>
      <c r="DD116" s="8"/>
      <c r="DE116" s="8"/>
      <c r="DF116" s="8"/>
      <c r="DG116" s="8"/>
      <c r="DH116" s="8"/>
      <c r="DI116" s="8"/>
      <c r="DJ116" s="8"/>
    </row>
    <row r="117" spans="1:114" ht="12.75" hidden="1" customHeight="1">
      <c r="A117" s="25" t="s">
        <v>411</v>
      </c>
      <c r="B117" s="58" t="s">
        <v>412</v>
      </c>
      <c r="C117" s="29" t="s">
        <v>295</v>
      </c>
      <c r="D117" s="29" t="s">
        <v>295</v>
      </c>
      <c r="E117" s="28" t="s">
        <v>107</v>
      </c>
      <c r="F117" s="25" t="s">
        <v>79</v>
      </c>
      <c r="G117" s="27" t="s">
        <v>80</v>
      </c>
      <c r="H117" s="27" t="s">
        <v>80</v>
      </c>
      <c r="I117" s="56" t="s">
        <v>158</v>
      </c>
      <c r="J117" s="28" t="s">
        <v>83</v>
      </c>
      <c r="K117" s="117">
        <v>19</v>
      </c>
      <c r="L117" s="33">
        <v>11</v>
      </c>
      <c r="M117" s="33">
        <v>8</v>
      </c>
      <c r="N117" s="33">
        <v>0</v>
      </c>
      <c r="O117" s="107">
        <f t="shared" si="41"/>
        <v>76</v>
      </c>
      <c r="P117" s="33">
        <v>44</v>
      </c>
      <c r="Q117" s="33">
        <v>32</v>
      </c>
      <c r="R117" s="33">
        <v>0</v>
      </c>
      <c r="S117" s="107">
        <f>SUM(T117:Y117)</f>
        <v>11</v>
      </c>
      <c r="T117" s="33">
        <v>0</v>
      </c>
      <c r="U117" s="33">
        <v>11</v>
      </c>
      <c r="V117" s="33">
        <v>0</v>
      </c>
      <c r="W117" s="33">
        <v>0</v>
      </c>
      <c r="X117" s="33">
        <v>0</v>
      </c>
      <c r="Y117" s="33">
        <v>0</v>
      </c>
      <c r="Z117" s="107">
        <f>SUM(AA117:AF117)</f>
        <v>8</v>
      </c>
      <c r="AA117" s="33">
        <v>0</v>
      </c>
      <c r="AB117" s="33">
        <v>8</v>
      </c>
      <c r="AC117" s="33">
        <v>0</v>
      </c>
      <c r="AD117" s="33">
        <v>0</v>
      </c>
      <c r="AE117" s="33">
        <v>0</v>
      </c>
      <c r="AF117" s="33">
        <v>0</v>
      </c>
      <c r="AG117" s="107">
        <f>SUM(AH117:AM117)</f>
        <v>0</v>
      </c>
      <c r="AH117" s="33">
        <v>0</v>
      </c>
      <c r="AI117" s="33">
        <v>0</v>
      </c>
      <c r="AJ117" s="33">
        <v>0</v>
      </c>
      <c r="AK117" s="33">
        <v>0</v>
      </c>
      <c r="AL117" s="33">
        <v>0</v>
      </c>
      <c r="AM117" s="33">
        <v>0</v>
      </c>
      <c r="AN117" s="120">
        <f>(M117+N117)/K117</f>
        <v>0.42105263157894735</v>
      </c>
      <c r="AO117" s="120">
        <f>N117/K117</f>
        <v>0</v>
      </c>
      <c r="AP117" s="27" t="s">
        <v>93</v>
      </c>
      <c r="AQ117" s="29" t="s">
        <v>85</v>
      </c>
      <c r="AR117" s="27" t="s">
        <v>158</v>
      </c>
      <c r="AS117" s="27" t="s">
        <v>83</v>
      </c>
      <c r="AT117" s="27" t="s">
        <v>100</v>
      </c>
      <c r="AU117" s="27" t="s">
        <v>140</v>
      </c>
      <c r="AV117" s="36">
        <v>2.2120000000000002</v>
      </c>
      <c r="AW117" s="36"/>
      <c r="AX117" s="36"/>
      <c r="AY117" s="37"/>
      <c r="AZ117" s="37"/>
      <c r="BA117" s="37"/>
      <c r="BB117" s="37"/>
      <c r="BC117" s="123">
        <f t="shared" si="26"/>
        <v>2.2120000000000002</v>
      </c>
      <c r="BD117" s="36"/>
      <c r="BE117" s="49"/>
      <c r="BF117" s="49"/>
      <c r="BG117" s="49"/>
      <c r="BH117" s="124">
        <f t="shared" si="27"/>
        <v>2.2120000000000002</v>
      </c>
      <c r="BI117" s="45">
        <f>BH117/K117</f>
        <v>0.11642105263157895</v>
      </c>
      <c r="BJ117" s="39" t="s">
        <v>102</v>
      </c>
      <c r="BK117" s="136">
        <v>30</v>
      </c>
      <c r="BL117" s="137">
        <v>5</v>
      </c>
      <c r="BM117" s="137">
        <v>90</v>
      </c>
      <c r="BN117" s="137">
        <v>70</v>
      </c>
      <c r="BO117" s="137">
        <v>20</v>
      </c>
      <c r="BP117" s="137">
        <v>20</v>
      </c>
      <c r="BQ117" s="138">
        <f t="shared" si="28"/>
        <v>35</v>
      </c>
      <c r="BR117" s="138">
        <f t="shared" si="29"/>
        <v>160</v>
      </c>
      <c r="BS117" s="138">
        <f t="shared" si="30"/>
        <v>40</v>
      </c>
      <c r="BT117" s="138">
        <f t="shared" si="31"/>
        <v>235</v>
      </c>
      <c r="BU117" s="27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8"/>
      <c r="DD117" s="8"/>
      <c r="DE117" s="8"/>
      <c r="DF117" s="8"/>
      <c r="DG117" s="8"/>
      <c r="DH117" s="8"/>
      <c r="DI117" s="8"/>
      <c r="DJ117" s="8"/>
    </row>
    <row r="118" spans="1:114" ht="12.75" hidden="1" customHeight="1">
      <c r="A118" s="24" t="s">
        <v>413</v>
      </c>
      <c r="B118" s="28" t="s">
        <v>414</v>
      </c>
      <c r="C118" s="28" t="s">
        <v>415</v>
      </c>
      <c r="D118" s="28" t="s">
        <v>295</v>
      </c>
      <c r="E118" s="28" t="s">
        <v>107</v>
      </c>
      <c r="F118" s="24" t="s">
        <v>79</v>
      </c>
      <c r="G118" s="28" t="s">
        <v>91</v>
      </c>
      <c r="H118" s="28" t="s">
        <v>92</v>
      </c>
      <c r="I118" s="58" t="s">
        <v>97</v>
      </c>
      <c r="J118" s="47" t="s">
        <v>99</v>
      </c>
      <c r="K118" s="118">
        <v>30</v>
      </c>
      <c r="L118" s="33">
        <v>20</v>
      </c>
      <c r="M118" s="33">
        <v>9</v>
      </c>
      <c r="N118" s="33">
        <v>1</v>
      </c>
      <c r="O118" s="106">
        <f t="shared" si="41"/>
        <v>139</v>
      </c>
      <c r="P118" s="33">
        <v>94</v>
      </c>
      <c r="Q118" s="33">
        <v>40</v>
      </c>
      <c r="R118" s="33">
        <v>5</v>
      </c>
      <c r="S118" s="106">
        <f>SUM(T118:Y118)</f>
        <v>20</v>
      </c>
      <c r="T118" s="33">
        <v>0</v>
      </c>
      <c r="U118" s="33">
        <v>9</v>
      </c>
      <c r="V118" s="33">
        <v>8</v>
      </c>
      <c r="W118" s="33">
        <v>3</v>
      </c>
      <c r="X118" s="33">
        <v>0</v>
      </c>
      <c r="Y118" s="33">
        <v>0</v>
      </c>
      <c r="Z118" s="106">
        <f>SUM(AA118:AF118)</f>
        <v>9</v>
      </c>
      <c r="AA118" s="33">
        <v>0</v>
      </c>
      <c r="AB118" s="33">
        <v>3</v>
      </c>
      <c r="AC118" s="33">
        <v>3</v>
      </c>
      <c r="AD118" s="33">
        <v>3</v>
      </c>
      <c r="AE118" s="33">
        <v>0</v>
      </c>
      <c r="AF118" s="33">
        <v>0</v>
      </c>
      <c r="AG118" s="106">
        <f>SUM(AH118:AM118)</f>
        <v>1</v>
      </c>
      <c r="AH118" s="33">
        <v>0</v>
      </c>
      <c r="AI118" s="33">
        <v>0</v>
      </c>
      <c r="AJ118" s="33">
        <v>1</v>
      </c>
      <c r="AK118" s="33">
        <v>0</v>
      </c>
      <c r="AL118" s="33">
        <v>0</v>
      </c>
      <c r="AM118" s="33">
        <v>0</v>
      </c>
      <c r="AN118" s="120">
        <f>(M118+N118)/K118</f>
        <v>0.33333333333333331</v>
      </c>
      <c r="AO118" s="120">
        <f>N118/K118</f>
        <v>3.3333333333333333E-2</v>
      </c>
      <c r="AP118" s="27" t="s">
        <v>93</v>
      </c>
      <c r="AQ118" s="28" t="s">
        <v>85</v>
      </c>
      <c r="AR118" s="27" t="s">
        <v>97</v>
      </c>
      <c r="AS118" s="47" t="s">
        <v>119</v>
      </c>
      <c r="AT118" s="35" t="s">
        <v>100</v>
      </c>
      <c r="AU118" s="47" t="s">
        <v>140</v>
      </c>
      <c r="AV118" s="36">
        <v>2.46014051</v>
      </c>
      <c r="AW118" s="43"/>
      <c r="AX118" s="43"/>
      <c r="AY118" s="43"/>
      <c r="AZ118" s="37"/>
      <c r="BA118" s="37"/>
      <c r="BB118" s="37"/>
      <c r="BC118" s="123">
        <f t="shared" si="26"/>
        <v>2.46014051</v>
      </c>
      <c r="BD118" s="43" t="s">
        <v>111</v>
      </c>
      <c r="BE118" s="44"/>
      <c r="BF118" s="44">
        <v>1</v>
      </c>
      <c r="BG118" s="44">
        <v>3.9600000000000003E-2</v>
      </c>
      <c r="BH118" s="124">
        <f t="shared" si="27"/>
        <v>3.4997405100000001</v>
      </c>
      <c r="BI118" s="45">
        <f>BH118/K118</f>
        <v>0.116658017</v>
      </c>
      <c r="BJ118" s="39" t="s">
        <v>102</v>
      </c>
      <c r="BK118" s="136">
        <v>30</v>
      </c>
      <c r="BL118" s="137">
        <v>5</v>
      </c>
      <c r="BM118" s="137">
        <v>80</v>
      </c>
      <c r="BN118" s="137">
        <v>70</v>
      </c>
      <c r="BO118" s="137">
        <v>0</v>
      </c>
      <c r="BP118" s="137">
        <v>20</v>
      </c>
      <c r="BQ118" s="138">
        <f t="shared" si="28"/>
        <v>35</v>
      </c>
      <c r="BR118" s="138">
        <f t="shared" si="29"/>
        <v>150</v>
      </c>
      <c r="BS118" s="138">
        <f t="shared" si="30"/>
        <v>20</v>
      </c>
      <c r="BT118" s="138">
        <f t="shared" si="31"/>
        <v>205</v>
      </c>
      <c r="BU118" s="35"/>
      <c r="BV118" s="8"/>
      <c r="BW118" s="46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8"/>
      <c r="DD118" s="8"/>
      <c r="DE118" s="8"/>
      <c r="DF118" s="8"/>
      <c r="DG118" s="8"/>
      <c r="DH118" s="8"/>
      <c r="DI118" s="8"/>
      <c r="DJ118" s="8"/>
    </row>
    <row r="119" spans="1:114" ht="12.75" hidden="1" customHeight="1">
      <c r="A119" s="24" t="s">
        <v>416</v>
      </c>
      <c r="B119" s="29" t="s">
        <v>417</v>
      </c>
      <c r="C119" s="29" t="s">
        <v>418</v>
      </c>
      <c r="D119" s="29" t="s">
        <v>117</v>
      </c>
      <c r="E119" s="28" t="s">
        <v>118</v>
      </c>
      <c r="F119" s="24" t="s">
        <v>108</v>
      </c>
      <c r="G119" s="27" t="s">
        <v>92</v>
      </c>
      <c r="H119" s="27" t="s">
        <v>92</v>
      </c>
      <c r="I119" s="31" t="s">
        <v>109</v>
      </c>
      <c r="J119" s="47" t="s">
        <v>87</v>
      </c>
      <c r="K119" s="107">
        <v>0</v>
      </c>
      <c r="L119" s="33">
        <v>10</v>
      </c>
      <c r="M119" s="33">
        <v>2</v>
      </c>
      <c r="N119" s="24">
        <v>2</v>
      </c>
      <c r="O119" s="106">
        <f t="shared" si="41"/>
        <v>43</v>
      </c>
      <c r="P119" s="24">
        <v>32</v>
      </c>
      <c r="Q119" s="24">
        <v>6</v>
      </c>
      <c r="R119" s="24">
        <v>5</v>
      </c>
      <c r="S119" s="106">
        <v>0</v>
      </c>
      <c r="T119" s="24">
        <v>0</v>
      </c>
      <c r="U119" s="24">
        <v>8</v>
      </c>
      <c r="V119" s="24">
        <v>2</v>
      </c>
      <c r="W119" s="24">
        <v>0</v>
      </c>
      <c r="X119" s="24">
        <v>0</v>
      </c>
      <c r="Y119" s="24">
        <v>0</v>
      </c>
      <c r="Z119" s="106">
        <v>0</v>
      </c>
      <c r="AA119" s="24">
        <v>0</v>
      </c>
      <c r="AB119" s="24">
        <v>2</v>
      </c>
      <c r="AC119" s="24">
        <v>0</v>
      </c>
      <c r="AD119" s="24">
        <v>0</v>
      </c>
      <c r="AE119" s="24">
        <v>0</v>
      </c>
      <c r="AF119" s="24">
        <v>0</v>
      </c>
      <c r="AG119" s="106">
        <v>0</v>
      </c>
      <c r="AH119" s="24">
        <v>1</v>
      </c>
      <c r="AI119" s="24">
        <v>1</v>
      </c>
      <c r="AJ119" s="24">
        <v>0</v>
      </c>
      <c r="AK119" s="24">
        <v>0</v>
      </c>
      <c r="AL119" s="24">
        <v>0</v>
      </c>
      <c r="AM119" s="24">
        <v>0</v>
      </c>
      <c r="AN119" s="120">
        <f>(M119+N119)/BV119</f>
        <v>0.2857142857142857</v>
      </c>
      <c r="AO119" s="120">
        <f>N119/BV119</f>
        <v>0.14285714285714285</v>
      </c>
      <c r="AP119" s="27" t="s">
        <v>93</v>
      </c>
      <c r="AQ119" s="27" t="s">
        <v>85</v>
      </c>
      <c r="AR119" s="35" t="s">
        <v>94</v>
      </c>
      <c r="AS119" s="47" t="s">
        <v>134</v>
      </c>
      <c r="AT119" s="35" t="s">
        <v>120</v>
      </c>
      <c r="AU119" s="35" t="s">
        <v>134</v>
      </c>
      <c r="AV119" s="36">
        <v>0.34618538999999998</v>
      </c>
      <c r="AW119" s="43"/>
      <c r="AX119" s="43"/>
      <c r="AY119" s="43"/>
      <c r="AZ119" s="43"/>
      <c r="BA119" s="36">
        <v>0.3</v>
      </c>
      <c r="BB119" s="36">
        <v>0.81499999999999995</v>
      </c>
      <c r="BC119" s="123">
        <f t="shared" si="26"/>
        <v>1.4611853899999998</v>
      </c>
      <c r="BD119" s="43" t="s">
        <v>111</v>
      </c>
      <c r="BE119" s="44"/>
      <c r="BF119" s="44"/>
      <c r="BG119" s="44"/>
      <c r="BH119" s="124">
        <f t="shared" si="27"/>
        <v>1.4611853899999998</v>
      </c>
      <c r="BI119" s="45">
        <f>BH119/BV119</f>
        <v>0.10437038499999998</v>
      </c>
      <c r="BJ119" s="39" t="s">
        <v>88</v>
      </c>
      <c r="BK119" s="136">
        <v>20</v>
      </c>
      <c r="BL119" s="137">
        <v>30</v>
      </c>
      <c r="BM119" s="137">
        <v>50</v>
      </c>
      <c r="BN119" s="137">
        <v>10</v>
      </c>
      <c r="BO119" s="137">
        <v>20</v>
      </c>
      <c r="BP119" s="137">
        <v>30</v>
      </c>
      <c r="BQ119" s="138">
        <f t="shared" si="28"/>
        <v>50</v>
      </c>
      <c r="BR119" s="138">
        <f t="shared" si="29"/>
        <v>60</v>
      </c>
      <c r="BS119" s="138">
        <f t="shared" si="30"/>
        <v>50</v>
      </c>
      <c r="BT119" s="138">
        <f t="shared" si="31"/>
        <v>160</v>
      </c>
      <c r="BU119" s="47" t="s">
        <v>419</v>
      </c>
      <c r="BV119" s="202">
        <v>14</v>
      </c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8"/>
      <c r="DD119" s="8"/>
      <c r="DE119" s="8"/>
      <c r="DF119" s="8"/>
      <c r="DG119" s="8"/>
      <c r="DH119" s="8"/>
      <c r="DI119" s="8"/>
      <c r="DJ119" s="8"/>
    </row>
    <row r="120" spans="1:114" ht="12.75" hidden="1" customHeight="1">
      <c r="A120" s="25" t="s">
        <v>420</v>
      </c>
      <c r="B120" s="30" t="s">
        <v>421</v>
      </c>
      <c r="C120" s="30" t="s">
        <v>422</v>
      </c>
      <c r="D120" s="30" t="s">
        <v>274</v>
      </c>
      <c r="E120" s="30" t="s">
        <v>275</v>
      </c>
      <c r="F120" s="25" t="s">
        <v>108</v>
      </c>
      <c r="G120" s="30" t="s">
        <v>92</v>
      </c>
      <c r="H120" s="30" t="s">
        <v>92</v>
      </c>
      <c r="I120" s="58" t="s">
        <v>86</v>
      </c>
      <c r="J120" s="47" t="s">
        <v>83</v>
      </c>
      <c r="K120" s="107">
        <v>2</v>
      </c>
      <c r="L120" s="33">
        <v>0</v>
      </c>
      <c r="M120" s="33">
        <v>0</v>
      </c>
      <c r="N120" s="33">
        <v>2</v>
      </c>
      <c r="O120" s="106">
        <f t="shared" si="41"/>
        <v>8</v>
      </c>
      <c r="P120" s="33">
        <v>0</v>
      </c>
      <c r="Q120" s="33">
        <v>0</v>
      </c>
      <c r="R120" s="33">
        <v>8</v>
      </c>
      <c r="S120" s="106">
        <f>SUM(T120:Y120)</f>
        <v>0</v>
      </c>
      <c r="T120" s="33">
        <v>0</v>
      </c>
      <c r="U120" s="33">
        <v>0</v>
      </c>
      <c r="V120" s="33">
        <v>0</v>
      </c>
      <c r="W120" s="33">
        <v>0</v>
      </c>
      <c r="X120" s="33">
        <v>0</v>
      </c>
      <c r="Y120" s="33">
        <v>0</v>
      </c>
      <c r="Z120" s="106">
        <f>SUM(AA120:AF120)</f>
        <v>0</v>
      </c>
      <c r="AA120" s="33">
        <v>0</v>
      </c>
      <c r="AB120" s="33">
        <v>0</v>
      </c>
      <c r="AC120" s="33">
        <v>0</v>
      </c>
      <c r="AD120" s="33">
        <v>0</v>
      </c>
      <c r="AE120" s="33">
        <v>0</v>
      </c>
      <c r="AF120" s="33">
        <v>0</v>
      </c>
      <c r="AG120" s="106">
        <f>SUM(AH120:AM120)</f>
        <v>2</v>
      </c>
      <c r="AH120" s="33">
        <v>0</v>
      </c>
      <c r="AI120" s="33">
        <v>2</v>
      </c>
      <c r="AJ120" s="33">
        <v>0</v>
      </c>
      <c r="AK120" s="33">
        <v>0</v>
      </c>
      <c r="AL120" s="33">
        <v>0</v>
      </c>
      <c r="AM120" s="33">
        <v>0</v>
      </c>
      <c r="AN120" s="120">
        <f>(Z120+AG120)/K120</f>
        <v>1</v>
      </c>
      <c r="AO120" s="120">
        <f>N120/K120</f>
        <v>1</v>
      </c>
      <c r="AP120" s="27" t="s">
        <v>93</v>
      </c>
      <c r="AQ120" s="27" t="s">
        <v>85</v>
      </c>
      <c r="AR120" s="58" t="s">
        <v>86</v>
      </c>
      <c r="AS120" s="58" t="s">
        <v>140</v>
      </c>
      <c r="AT120" s="58" t="s">
        <v>86</v>
      </c>
      <c r="AU120" s="35" t="s">
        <v>98</v>
      </c>
      <c r="AV120" s="36">
        <v>0</v>
      </c>
      <c r="AW120" s="43"/>
      <c r="AX120" s="43"/>
      <c r="AY120" s="43">
        <v>0.208706</v>
      </c>
      <c r="AZ120" s="37"/>
      <c r="BA120" s="37"/>
      <c r="BC120" s="123">
        <f t="shared" si="26"/>
        <v>0.208706</v>
      </c>
      <c r="BD120" s="43" t="s">
        <v>111</v>
      </c>
      <c r="BE120" s="44"/>
      <c r="BF120" s="44"/>
      <c r="BG120" s="44"/>
      <c r="BH120" s="124">
        <f t="shared" si="27"/>
        <v>0.208706</v>
      </c>
      <c r="BI120" s="45">
        <f>BH120/K120</f>
        <v>0.104353</v>
      </c>
      <c r="BJ120" s="39" t="s">
        <v>88</v>
      </c>
      <c r="BK120" s="136">
        <v>30</v>
      </c>
      <c r="BL120" s="137">
        <v>15</v>
      </c>
      <c r="BM120" s="137">
        <v>50</v>
      </c>
      <c r="BN120" s="137">
        <v>10</v>
      </c>
      <c r="BO120" s="137">
        <v>20</v>
      </c>
      <c r="BP120" s="137">
        <v>30</v>
      </c>
      <c r="BQ120" s="138">
        <f t="shared" si="28"/>
        <v>45</v>
      </c>
      <c r="BR120" s="138">
        <f t="shared" si="29"/>
        <v>60</v>
      </c>
      <c r="BS120" s="138">
        <f t="shared" si="30"/>
        <v>50</v>
      </c>
      <c r="BT120" s="138">
        <f t="shared" si="31"/>
        <v>155</v>
      </c>
      <c r="BU120" s="27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8"/>
      <c r="DD120" s="8"/>
      <c r="DE120" s="8"/>
      <c r="DF120" s="8"/>
      <c r="DG120" s="8"/>
      <c r="DH120" s="8"/>
      <c r="DI120" s="8"/>
      <c r="DJ120" s="8"/>
    </row>
    <row r="121" spans="1:114" ht="12.75" hidden="1" customHeight="1">
      <c r="A121" s="25" t="s">
        <v>423</v>
      </c>
      <c r="B121" s="30" t="s">
        <v>424</v>
      </c>
      <c r="C121" s="30" t="s">
        <v>425</v>
      </c>
      <c r="D121" s="29" t="s">
        <v>150</v>
      </c>
      <c r="E121" s="28" t="s">
        <v>151</v>
      </c>
      <c r="F121" s="25" t="s">
        <v>79</v>
      </c>
      <c r="G121" s="27" t="s">
        <v>91</v>
      </c>
      <c r="H121" s="27" t="s">
        <v>92</v>
      </c>
      <c r="I121" s="31" t="s">
        <v>109</v>
      </c>
      <c r="J121" s="30" t="s">
        <v>87</v>
      </c>
      <c r="K121" s="109">
        <v>0</v>
      </c>
      <c r="L121" s="33">
        <v>35</v>
      </c>
      <c r="M121" s="33">
        <v>12</v>
      </c>
      <c r="N121" s="33">
        <v>3</v>
      </c>
      <c r="O121" s="106">
        <f t="shared" si="41"/>
        <v>240</v>
      </c>
      <c r="P121" s="33">
        <v>180</v>
      </c>
      <c r="Q121" s="33">
        <v>46</v>
      </c>
      <c r="R121" s="33">
        <v>14</v>
      </c>
      <c r="S121" s="106">
        <v>0</v>
      </c>
      <c r="T121" s="33">
        <v>0</v>
      </c>
      <c r="U121" s="33">
        <v>15</v>
      </c>
      <c r="V121" s="33">
        <v>14</v>
      </c>
      <c r="W121" s="33">
        <v>6</v>
      </c>
      <c r="X121" s="33">
        <v>0</v>
      </c>
      <c r="Y121" s="33">
        <v>0</v>
      </c>
      <c r="Z121" s="106">
        <v>0</v>
      </c>
      <c r="AA121" s="33">
        <v>0</v>
      </c>
      <c r="AB121" s="33">
        <v>8</v>
      </c>
      <c r="AC121" s="33">
        <v>4</v>
      </c>
      <c r="AD121" s="33">
        <v>0</v>
      </c>
      <c r="AE121" s="33">
        <v>0</v>
      </c>
      <c r="AF121" s="33">
        <v>0</v>
      </c>
      <c r="AG121" s="106">
        <v>0</v>
      </c>
      <c r="AH121" s="33">
        <v>0</v>
      </c>
      <c r="AI121" s="33">
        <v>2</v>
      </c>
      <c r="AJ121" s="33">
        <v>1</v>
      </c>
      <c r="AK121" s="33">
        <v>0</v>
      </c>
      <c r="AL121" s="33">
        <v>0</v>
      </c>
      <c r="AM121" s="33">
        <v>0</v>
      </c>
      <c r="AN121" s="120">
        <f>(M121+N121)/BV121</f>
        <v>0.3</v>
      </c>
      <c r="AO121" s="120">
        <f>N121/BV121</f>
        <v>0.06</v>
      </c>
      <c r="AP121" s="27" t="s">
        <v>93</v>
      </c>
      <c r="AQ121" s="27" t="s">
        <v>85</v>
      </c>
      <c r="AR121" s="35" t="s">
        <v>109</v>
      </c>
      <c r="AS121" s="30" t="s">
        <v>134</v>
      </c>
      <c r="AT121" s="35" t="s">
        <v>120</v>
      </c>
      <c r="AU121" s="30" t="s">
        <v>119</v>
      </c>
      <c r="AV121" s="36">
        <v>0</v>
      </c>
      <c r="AW121" s="36"/>
      <c r="AX121" s="36"/>
      <c r="AY121" s="36"/>
      <c r="AZ121" s="36">
        <v>2.1176499999999998</v>
      </c>
      <c r="BA121" s="36">
        <v>1.9</v>
      </c>
      <c r="BB121" s="37"/>
      <c r="BC121" s="123">
        <f t="shared" si="26"/>
        <v>4.0176499999999997</v>
      </c>
      <c r="BD121" s="36" t="s">
        <v>111</v>
      </c>
      <c r="BE121" s="49"/>
      <c r="BF121" s="49">
        <v>1.2</v>
      </c>
      <c r="BG121" s="49"/>
      <c r="BH121" s="124">
        <f t="shared" si="27"/>
        <v>5.2176499999999999</v>
      </c>
      <c r="BI121" s="45">
        <f>BH121/BV121</f>
        <v>0.104353</v>
      </c>
      <c r="BJ121" s="39" t="s">
        <v>88</v>
      </c>
      <c r="BK121" s="136">
        <v>50</v>
      </c>
      <c r="BL121" s="137">
        <v>25</v>
      </c>
      <c r="BM121" s="137">
        <v>10</v>
      </c>
      <c r="BN121" s="137">
        <v>30</v>
      </c>
      <c r="BO121" s="137">
        <v>20</v>
      </c>
      <c r="BP121" s="137">
        <v>20</v>
      </c>
      <c r="BQ121" s="138">
        <f t="shared" si="28"/>
        <v>75</v>
      </c>
      <c r="BR121" s="138">
        <f t="shared" si="29"/>
        <v>40</v>
      </c>
      <c r="BS121" s="138">
        <f t="shared" si="30"/>
        <v>40</v>
      </c>
      <c r="BT121" s="138">
        <f t="shared" si="31"/>
        <v>155</v>
      </c>
      <c r="BU121" s="47" t="s">
        <v>331</v>
      </c>
      <c r="BV121" s="202">
        <v>50</v>
      </c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8"/>
      <c r="DD121" s="8"/>
      <c r="DE121" s="8"/>
      <c r="DF121" s="8"/>
      <c r="DG121" s="8"/>
      <c r="DH121" s="8"/>
      <c r="DI121" s="8"/>
      <c r="DJ121" s="8"/>
    </row>
    <row r="122" spans="1:114" ht="15.75" hidden="1" customHeight="1">
      <c r="A122" s="24" t="s">
        <v>426</v>
      </c>
      <c r="B122" s="27" t="s">
        <v>427</v>
      </c>
      <c r="C122" s="28" t="s">
        <v>428</v>
      </c>
      <c r="D122" s="29" t="s">
        <v>77</v>
      </c>
      <c r="E122" s="28" t="s">
        <v>78</v>
      </c>
      <c r="F122" s="24" t="s">
        <v>108</v>
      </c>
      <c r="G122" s="28" t="s">
        <v>92</v>
      </c>
      <c r="H122" s="28" t="s">
        <v>92</v>
      </c>
      <c r="I122" s="58" t="s">
        <v>109</v>
      </c>
      <c r="J122" s="58" t="s">
        <v>87</v>
      </c>
      <c r="K122" s="107">
        <v>2</v>
      </c>
      <c r="L122" s="33">
        <v>0</v>
      </c>
      <c r="M122" s="33">
        <v>0</v>
      </c>
      <c r="N122" s="33">
        <v>2</v>
      </c>
      <c r="O122" s="107">
        <v>7</v>
      </c>
      <c r="P122" s="33">
        <v>0</v>
      </c>
      <c r="Q122" s="33">
        <v>0</v>
      </c>
      <c r="R122" s="33">
        <v>7</v>
      </c>
      <c r="S122" s="107">
        <f>SUM(T122:Y122)</f>
        <v>0</v>
      </c>
      <c r="T122" s="33">
        <v>0</v>
      </c>
      <c r="U122" s="33">
        <v>0</v>
      </c>
      <c r="V122" s="33">
        <v>0</v>
      </c>
      <c r="W122" s="33">
        <v>0</v>
      </c>
      <c r="X122" s="33">
        <v>0</v>
      </c>
      <c r="Y122" s="33">
        <v>0</v>
      </c>
      <c r="Z122" s="107">
        <f>SUM(AA122:AF122)</f>
        <v>0</v>
      </c>
      <c r="AA122" s="33">
        <v>0</v>
      </c>
      <c r="AB122" s="33">
        <v>0</v>
      </c>
      <c r="AC122" s="33">
        <v>0</v>
      </c>
      <c r="AD122" s="33">
        <v>0</v>
      </c>
      <c r="AE122" s="33">
        <v>0</v>
      </c>
      <c r="AF122" s="33">
        <v>0</v>
      </c>
      <c r="AG122" s="107">
        <v>2</v>
      </c>
      <c r="AH122" s="33">
        <v>0</v>
      </c>
      <c r="AI122" s="33">
        <v>2</v>
      </c>
      <c r="AJ122" s="33">
        <v>0</v>
      </c>
      <c r="AK122" s="33">
        <v>0</v>
      </c>
      <c r="AL122" s="33">
        <v>0</v>
      </c>
      <c r="AM122" s="33">
        <v>0</v>
      </c>
      <c r="AN122" s="120">
        <f>(M122+N122)/K122</f>
        <v>1</v>
      </c>
      <c r="AO122" s="120">
        <f>N122/K122</f>
        <v>1</v>
      </c>
      <c r="AP122" s="27" t="s">
        <v>93</v>
      </c>
      <c r="AQ122" s="28" t="s">
        <v>85</v>
      </c>
      <c r="AR122" s="58" t="s">
        <v>109</v>
      </c>
      <c r="AS122" s="58" t="s">
        <v>87</v>
      </c>
      <c r="AT122" s="58" t="s">
        <v>109</v>
      </c>
      <c r="AU122" s="35" t="s">
        <v>119</v>
      </c>
      <c r="AV122" s="36">
        <v>0</v>
      </c>
      <c r="AW122" s="43"/>
      <c r="AX122" s="43"/>
      <c r="AY122" s="43"/>
      <c r="AZ122" s="43">
        <v>0.208706</v>
      </c>
      <c r="BA122" s="37"/>
      <c r="BB122" s="37"/>
      <c r="BC122" s="123">
        <f t="shared" si="26"/>
        <v>0.208706</v>
      </c>
      <c r="BD122" s="43" t="s">
        <v>111</v>
      </c>
      <c r="BE122" s="44"/>
      <c r="BF122" s="44"/>
      <c r="BG122" s="44"/>
      <c r="BH122" s="124">
        <f t="shared" si="27"/>
        <v>0.208706</v>
      </c>
      <c r="BI122" s="45">
        <f>BH122/K122</f>
        <v>0.104353</v>
      </c>
      <c r="BJ122" s="39" t="s">
        <v>102</v>
      </c>
      <c r="BK122" s="136">
        <v>40</v>
      </c>
      <c r="BL122" s="137">
        <v>20</v>
      </c>
      <c r="BM122" s="137">
        <v>50</v>
      </c>
      <c r="BN122" s="137">
        <v>10</v>
      </c>
      <c r="BO122" s="137">
        <v>20</v>
      </c>
      <c r="BP122" s="137">
        <v>30</v>
      </c>
      <c r="BQ122" s="138">
        <f t="shared" si="28"/>
        <v>60</v>
      </c>
      <c r="BR122" s="138">
        <f t="shared" si="29"/>
        <v>60</v>
      </c>
      <c r="BS122" s="138">
        <f t="shared" si="30"/>
        <v>50</v>
      </c>
      <c r="BT122" s="138">
        <f t="shared" si="31"/>
        <v>170</v>
      </c>
      <c r="BU122" s="27"/>
      <c r="BV122" s="8"/>
      <c r="BW122" s="46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  <c r="DE122" s="8"/>
      <c r="DF122" s="8"/>
      <c r="DG122" s="8"/>
      <c r="DH122" s="8"/>
      <c r="DI122" s="8"/>
      <c r="DJ122" s="8"/>
    </row>
    <row r="123" spans="1:114" ht="12.75" hidden="1" customHeight="1">
      <c r="A123" s="25" t="s">
        <v>429</v>
      </c>
      <c r="B123" s="29" t="s">
        <v>430</v>
      </c>
      <c r="C123" s="29" t="s">
        <v>431</v>
      </c>
      <c r="D123" s="29" t="s">
        <v>313</v>
      </c>
      <c r="E123" s="28" t="s">
        <v>151</v>
      </c>
      <c r="F123" s="25" t="s">
        <v>79</v>
      </c>
      <c r="G123" s="27" t="s">
        <v>80</v>
      </c>
      <c r="H123" s="27" t="s">
        <v>385</v>
      </c>
      <c r="I123" s="31" t="s">
        <v>100</v>
      </c>
      <c r="J123" s="47" t="s">
        <v>83</v>
      </c>
      <c r="K123" s="113">
        <v>8</v>
      </c>
      <c r="L123" s="48">
        <v>7</v>
      </c>
      <c r="M123" s="48">
        <v>1</v>
      </c>
      <c r="N123" s="33">
        <v>0</v>
      </c>
      <c r="O123" s="106">
        <f>SUM(P123:R123)</f>
        <v>36</v>
      </c>
      <c r="P123" s="33">
        <v>32</v>
      </c>
      <c r="Q123" s="33">
        <v>4</v>
      </c>
      <c r="R123" s="33">
        <v>0</v>
      </c>
      <c r="S123" s="106">
        <f>SUM(T123:Y123)</f>
        <v>7</v>
      </c>
      <c r="T123" s="33">
        <v>0</v>
      </c>
      <c r="U123" s="33">
        <v>3</v>
      </c>
      <c r="V123" s="33">
        <v>4</v>
      </c>
      <c r="W123" s="33">
        <v>0</v>
      </c>
      <c r="X123" s="33">
        <v>0</v>
      </c>
      <c r="Y123" s="33">
        <v>0</v>
      </c>
      <c r="Z123" s="106">
        <f>SUM(AA123:AF123)</f>
        <v>1</v>
      </c>
      <c r="AA123" s="33">
        <v>0</v>
      </c>
      <c r="AB123" s="33">
        <v>1</v>
      </c>
      <c r="AC123" s="33">
        <v>0</v>
      </c>
      <c r="AD123" s="33">
        <v>0</v>
      </c>
      <c r="AE123" s="33">
        <v>0</v>
      </c>
      <c r="AF123" s="33">
        <v>0</v>
      </c>
      <c r="AG123" s="106">
        <f>SUM(AH123:AM123)</f>
        <v>0</v>
      </c>
      <c r="AH123" s="33">
        <v>0</v>
      </c>
      <c r="AI123" s="33">
        <v>0</v>
      </c>
      <c r="AJ123" s="33">
        <v>0</v>
      </c>
      <c r="AK123" s="33">
        <v>0</v>
      </c>
      <c r="AL123" s="33">
        <v>0</v>
      </c>
      <c r="AM123" s="33">
        <v>0</v>
      </c>
      <c r="AN123" s="120">
        <f>(M123+N123)/K123</f>
        <v>0.125</v>
      </c>
      <c r="AO123" s="120">
        <f>N123/K123</f>
        <v>0</v>
      </c>
      <c r="AP123" s="27" t="s">
        <v>93</v>
      </c>
      <c r="AQ123" s="29" t="s">
        <v>85</v>
      </c>
      <c r="AR123" s="35" t="s">
        <v>100</v>
      </c>
      <c r="AS123" s="35" t="s">
        <v>83</v>
      </c>
      <c r="AT123" s="35" t="s">
        <v>100</v>
      </c>
      <c r="AU123" s="35" t="s">
        <v>119</v>
      </c>
      <c r="AV123" s="36">
        <v>0</v>
      </c>
      <c r="AW123" s="36">
        <v>0.78400000000000003</v>
      </c>
      <c r="AX123" s="37"/>
      <c r="AY123" s="37"/>
      <c r="AZ123" s="37"/>
      <c r="BA123" s="37"/>
      <c r="BB123" s="37"/>
      <c r="BC123" s="123">
        <f t="shared" si="26"/>
        <v>0.78400000000000003</v>
      </c>
      <c r="BD123" s="43" t="s">
        <v>111</v>
      </c>
      <c r="BE123" s="49"/>
      <c r="BF123" s="49"/>
      <c r="BG123" s="49"/>
      <c r="BH123" s="124">
        <f t="shared" si="27"/>
        <v>0.78400000000000003</v>
      </c>
      <c r="BI123" s="45">
        <f>BH123/K123</f>
        <v>9.8000000000000004E-2</v>
      </c>
      <c r="BJ123" s="39" t="s">
        <v>102</v>
      </c>
      <c r="BK123" s="136">
        <v>50</v>
      </c>
      <c r="BL123" s="137">
        <v>45</v>
      </c>
      <c r="BM123" s="137">
        <v>30</v>
      </c>
      <c r="BN123" s="137">
        <v>70</v>
      </c>
      <c r="BO123" s="137">
        <v>0</v>
      </c>
      <c r="BP123" s="137">
        <v>10</v>
      </c>
      <c r="BQ123" s="138">
        <f t="shared" si="28"/>
        <v>95</v>
      </c>
      <c r="BR123" s="138">
        <f t="shared" si="29"/>
        <v>100</v>
      </c>
      <c r="BS123" s="138">
        <f t="shared" si="30"/>
        <v>10</v>
      </c>
      <c r="BT123" s="138">
        <f t="shared" si="31"/>
        <v>205</v>
      </c>
      <c r="BU123" s="27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8"/>
      <c r="DD123" s="8"/>
      <c r="DE123" s="8"/>
      <c r="DF123" s="8"/>
      <c r="DG123" s="8"/>
      <c r="DH123" s="8"/>
      <c r="DI123" s="8"/>
      <c r="DJ123" s="8"/>
    </row>
    <row r="124" spans="1:114" ht="12.75" hidden="1" customHeight="1">
      <c r="A124" s="78"/>
      <c r="B124" s="79"/>
      <c r="C124" s="79"/>
      <c r="D124" s="79"/>
      <c r="E124" s="80"/>
      <c r="F124" s="78"/>
      <c r="G124" s="81"/>
      <c r="H124" s="81"/>
      <c r="I124" s="82"/>
      <c r="J124" s="82"/>
      <c r="K124" s="82"/>
      <c r="L124" s="83"/>
      <c r="M124" s="83"/>
      <c r="N124" s="83"/>
      <c r="O124" s="82"/>
      <c r="P124" s="84"/>
      <c r="Q124" s="84"/>
      <c r="R124" s="84"/>
      <c r="S124" s="82"/>
      <c r="T124" s="84"/>
      <c r="U124" s="84"/>
      <c r="V124" s="84"/>
      <c r="W124" s="84"/>
      <c r="X124" s="84"/>
      <c r="Y124" s="84"/>
      <c r="Z124" s="82"/>
      <c r="AA124" s="84"/>
      <c r="AB124" s="84"/>
      <c r="AC124" s="84"/>
      <c r="AD124" s="84"/>
      <c r="AE124" s="84"/>
      <c r="AF124" s="84"/>
      <c r="AG124" s="82"/>
      <c r="AH124" s="84"/>
      <c r="AI124" s="84"/>
      <c r="AJ124" s="84"/>
      <c r="AK124" s="84"/>
      <c r="AL124" s="84"/>
      <c r="AM124" s="84"/>
      <c r="AN124" s="84"/>
      <c r="AO124" s="85"/>
      <c r="AP124" s="86"/>
      <c r="AQ124" s="87"/>
      <c r="AR124" s="85"/>
      <c r="AS124" s="85"/>
      <c r="AT124" s="85"/>
      <c r="AU124" s="85"/>
      <c r="AV124" s="88"/>
      <c r="AW124" s="88"/>
      <c r="AX124" s="88"/>
      <c r="AY124" s="88"/>
      <c r="AZ124" s="88"/>
      <c r="BA124" s="88" t="s">
        <v>432</v>
      </c>
      <c r="BB124" s="88"/>
      <c r="BC124" s="88"/>
      <c r="BD124" s="88"/>
      <c r="BE124" s="88"/>
      <c r="BF124" s="88"/>
      <c r="BG124" s="88"/>
      <c r="BH124" s="88"/>
      <c r="BI124" s="89"/>
      <c r="BJ124" s="90"/>
      <c r="BK124" s="90"/>
      <c r="BL124" s="90"/>
      <c r="BM124" s="90"/>
      <c r="BN124" s="90"/>
      <c r="BO124" s="90"/>
      <c r="BP124" s="90"/>
      <c r="BQ124" s="90"/>
      <c r="BR124" s="90"/>
      <c r="BS124" s="90"/>
      <c r="BT124" s="90"/>
      <c r="BU124" s="177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8"/>
      <c r="DD124" s="8"/>
      <c r="DE124" s="8"/>
      <c r="DF124" s="8"/>
      <c r="DG124" s="8"/>
      <c r="DH124" s="8"/>
      <c r="DI124" s="8"/>
      <c r="DJ124" s="8"/>
    </row>
    <row r="125" spans="1:114" ht="12.75" hidden="1" customHeight="1">
      <c r="A125" s="78"/>
      <c r="B125" s="78"/>
      <c r="C125" s="79"/>
      <c r="D125" s="79"/>
      <c r="E125" s="80"/>
      <c r="F125" s="78"/>
      <c r="G125" s="81"/>
      <c r="H125" s="81"/>
      <c r="I125" s="82"/>
      <c r="J125" s="82"/>
      <c r="K125" s="185">
        <f t="shared" ref="K125:AM125" si="42">SUM(K6:K123)</f>
        <v>2640</v>
      </c>
      <c r="L125" s="81">
        <f t="shared" si="42"/>
        <v>2319</v>
      </c>
      <c r="M125" s="81">
        <f t="shared" si="42"/>
        <v>850</v>
      </c>
      <c r="N125" s="81">
        <f t="shared" si="42"/>
        <v>214</v>
      </c>
      <c r="O125" s="185">
        <f t="shared" si="42"/>
        <v>14581</v>
      </c>
      <c r="P125" s="81">
        <f t="shared" si="42"/>
        <v>10247</v>
      </c>
      <c r="Q125" s="81">
        <f t="shared" si="42"/>
        <v>3482</v>
      </c>
      <c r="R125" s="81">
        <f t="shared" si="42"/>
        <v>850</v>
      </c>
      <c r="S125" s="185">
        <f t="shared" si="42"/>
        <v>1797</v>
      </c>
      <c r="T125" s="81">
        <f t="shared" si="42"/>
        <v>91</v>
      </c>
      <c r="U125" s="81">
        <f t="shared" si="42"/>
        <v>1137</v>
      </c>
      <c r="V125" s="81">
        <f t="shared" si="42"/>
        <v>881</v>
      </c>
      <c r="W125" s="81">
        <f t="shared" si="42"/>
        <v>208</v>
      </c>
      <c r="X125" s="81">
        <f t="shared" si="42"/>
        <v>2</v>
      </c>
      <c r="Y125" s="81">
        <f t="shared" si="42"/>
        <v>0</v>
      </c>
      <c r="Z125" s="191">
        <f t="shared" si="42"/>
        <v>668</v>
      </c>
      <c r="AA125" s="81">
        <f t="shared" si="42"/>
        <v>136</v>
      </c>
      <c r="AB125" s="81">
        <f t="shared" si="42"/>
        <v>540</v>
      </c>
      <c r="AC125" s="81">
        <f t="shared" si="42"/>
        <v>59</v>
      </c>
      <c r="AD125" s="81">
        <f t="shared" si="42"/>
        <v>38</v>
      </c>
      <c r="AE125" s="81">
        <f t="shared" si="42"/>
        <v>75</v>
      </c>
      <c r="AF125" s="81">
        <f t="shared" si="42"/>
        <v>2</v>
      </c>
      <c r="AG125" s="191">
        <f t="shared" si="42"/>
        <v>175</v>
      </c>
      <c r="AH125" s="81">
        <f t="shared" si="42"/>
        <v>21</v>
      </c>
      <c r="AI125" s="81">
        <f t="shared" si="42"/>
        <v>163</v>
      </c>
      <c r="AJ125" s="81">
        <f t="shared" si="42"/>
        <v>30</v>
      </c>
      <c r="AK125" s="81">
        <f t="shared" si="42"/>
        <v>0</v>
      </c>
      <c r="AL125" s="81">
        <f t="shared" si="42"/>
        <v>0</v>
      </c>
      <c r="AM125" s="81">
        <f t="shared" si="42"/>
        <v>0</v>
      </c>
      <c r="AN125" s="197">
        <f>(M125+N125)/K125</f>
        <v>0.40303030303030302</v>
      </c>
      <c r="AO125" s="198">
        <f>N125/K125</f>
        <v>8.1060606060606055E-2</v>
      </c>
      <c r="AP125" s="84"/>
      <c r="AQ125" s="87"/>
      <c r="AR125" s="85"/>
      <c r="AS125" s="85"/>
      <c r="AT125" s="172"/>
      <c r="AU125" s="172"/>
      <c r="AV125" s="173">
        <f>SUM(AV6:AV123)</f>
        <v>79.178417370000005</v>
      </c>
      <c r="AW125" s="173">
        <f>SUM(AW6:AW123)</f>
        <v>45.236183290000007</v>
      </c>
      <c r="AX125" s="173">
        <f>SUM(AX6:AX123)</f>
        <v>46.839018029999991</v>
      </c>
      <c r="AY125" s="173">
        <f>SUM(AY6:AY123)</f>
        <v>44.873136050000006</v>
      </c>
      <c r="AZ125" s="173">
        <f>SUM(AZ6:AZ123)</f>
        <v>41.838015999999996</v>
      </c>
      <c r="BA125" s="173">
        <f>SUM(BA6:BA124)</f>
        <v>41.739383999999994</v>
      </c>
      <c r="BB125" s="173">
        <f>SUM(BB6:BB124)</f>
        <v>14.011360999999999</v>
      </c>
      <c r="BC125" s="173">
        <f>SUM(AV125:BB125)</f>
        <v>313.71551574</v>
      </c>
      <c r="BD125" s="173"/>
      <c r="BE125" s="174">
        <f>SUM(BE6:BE123)</f>
        <v>0</v>
      </c>
      <c r="BF125" s="174">
        <f>SUM(BF6:BF123)</f>
        <v>19.7</v>
      </c>
      <c r="BG125" s="174">
        <f>SUM(BG6:BG123)</f>
        <v>0.47320062999999996</v>
      </c>
      <c r="BH125" s="173">
        <f>SUM(BH6:BH123)</f>
        <v>333.88871636999988</v>
      </c>
      <c r="BI125" s="175"/>
      <c r="BJ125" s="176"/>
      <c r="BK125" s="90"/>
      <c r="BL125" s="90"/>
      <c r="BM125" s="90"/>
      <c r="BN125" s="90"/>
      <c r="BO125" s="90"/>
      <c r="BP125" s="90"/>
      <c r="BQ125" s="90"/>
      <c r="BR125" s="90"/>
      <c r="BS125" s="90"/>
      <c r="BT125" s="90"/>
      <c r="BU125" s="177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8"/>
      <c r="DD125" s="8"/>
      <c r="DE125" s="8"/>
      <c r="DF125" s="8"/>
      <c r="DG125" s="8"/>
      <c r="DH125" s="8"/>
      <c r="DI125" s="8"/>
      <c r="DJ125" s="8"/>
    </row>
    <row r="126" spans="1:114" ht="12.75" customHeight="1">
      <c r="A126" s="93"/>
      <c r="B126" s="94"/>
      <c r="C126" s="94"/>
      <c r="D126" s="94"/>
      <c r="E126" s="216" t="s">
        <v>511</v>
      </c>
      <c r="F126" s="216"/>
      <c r="G126" s="216"/>
      <c r="H126" s="216"/>
      <c r="I126" s="216"/>
      <c r="J126" s="216"/>
      <c r="K126" s="187">
        <f>K18+K55+K56+K82+K83+K84+K85+K86+K87+K88+K89+K90+K91+K92+K93</f>
        <v>326</v>
      </c>
      <c r="L126" s="208">
        <f t="shared" ref="L126:AG126" si="43">L18+L55+L56+L82+L83+L84+L85+L86+L87+L88+L89+L90+L91+L92+L93</f>
        <v>332</v>
      </c>
      <c r="M126" s="201">
        <f t="shared" si="43"/>
        <v>126</v>
      </c>
      <c r="N126" s="208">
        <f t="shared" si="43"/>
        <v>29</v>
      </c>
      <c r="O126" s="168"/>
      <c r="P126" s="208">
        <f t="shared" si="43"/>
        <v>1419</v>
      </c>
      <c r="Q126" s="201">
        <f t="shared" si="43"/>
        <v>484</v>
      </c>
      <c r="R126" s="208">
        <f t="shared" si="43"/>
        <v>124</v>
      </c>
      <c r="S126" s="168"/>
      <c r="T126" s="208">
        <f t="shared" si="43"/>
        <v>27</v>
      </c>
      <c r="U126" s="201">
        <f t="shared" si="43"/>
        <v>186</v>
      </c>
      <c r="V126" s="201">
        <f t="shared" si="43"/>
        <v>70</v>
      </c>
      <c r="W126" s="201">
        <f t="shared" si="43"/>
        <v>49</v>
      </c>
      <c r="X126" s="201">
        <f t="shared" si="43"/>
        <v>0</v>
      </c>
      <c r="Y126" s="208">
        <f t="shared" si="43"/>
        <v>0</v>
      </c>
      <c r="Z126" s="168"/>
      <c r="AA126" s="208">
        <f t="shared" si="43"/>
        <v>19</v>
      </c>
      <c r="AB126" s="201">
        <f t="shared" si="43"/>
        <v>91</v>
      </c>
      <c r="AC126" s="201">
        <f t="shared" si="43"/>
        <v>1</v>
      </c>
      <c r="AD126" s="201">
        <f t="shared" si="43"/>
        <v>0</v>
      </c>
      <c r="AE126" s="201">
        <f t="shared" si="43"/>
        <v>15</v>
      </c>
      <c r="AF126" s="208">
        <f t="shared" si="43"/>
        <v>0</v>
      </c>
      <c r="AG126" s="168"/>
      <c r="AH126" s="190"/>
      <c r="AI126" s="8"/>
      <c r="AJ126" s="8"/>
      <c r="AK126" s="8"/>
      <c r="AL126" s="8"/>
      <c r="AM126" s="190"/>
      <c r="AN126" s="168"/>
      <c r="AO126" s="168"/>
      <c r="AP126" s="196"/>
      <c r="AQ126" s="96"/>
      <c r="AR126" s="98"/>
      <c r="AS126" s="98"/>
      <c r="AT126" s="164"/>
      <c r="AU126" s="164"/>
      <c r="AV126" s="167"/>
      <c r="AW126" s="165"/>
      <c r="AX126" s="165"/>
      <c r="AY126" s="165"/>
      <c r="AZ126" s="165"/>
      <c r="BA126" s="168"/>
      <c r="BB126" s="165"/>
      <c r="BC126" s="165"/>
      <c r="BD126" s="165"/>
      <c r="BE126" s="164"/>
      <c r="BF126" s="164"/>
      <c r="BG126" s="171"/>
      <c r="BH126" s="1"/>
      <c r="BI126" s="93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</row>
    <row r="127" spans="1:114" ht="12.75" customHeight="1">
      <c r="A127" s="93"/>
      <c r="B127" s="94"/>
      <c r="C127" s="94"/>
      <c r="D127" s="94"/>
      <c r="E127" s="95"/>
      <c r="F127" s="93"/>
      <c r="G127" s="95"/>
      <c r="H127" s="95"/>
      <c r="I127" s="96"/>
      <c r="J127" s="96"/>
      <c r="K127" s="186"/>
      <c r="M127" s="160"/>
      <c r="O127" s="192"/>
      <c r="P127" s="8"/>
      <c r="Q127" s="8"/>
      <c r="R127" s="8"/>
      <c r="S127" s="193"/>
      <c r="T127" s="8"/>
      <c r="U127" s="8"/>
      <c r="V127" s="8"/>
      <c r="W127" s="8"/>
      <c r="X127" s="8"/>
      <c r="Y127" s="8"/>
      <c r="Z127" s="193"/>
      <c r="AA127" s="8"/>
      <c r="AB127" s="8"/>
      <c r="AC127" s="8"/>
      <c r="AD127" s="8"/>
      <c r="AE127" s="8"/>
      <c r="AF127" s="8"/>
      <c r="AG127" s="193"/>
      <c r="AH127" s="8"/>
      <c r="AI127" s="8"/>
      <c r="AJ127" s="8"/>
      <c r="AK127" s="8"/>
      <c r="AL127" s="8"/>
      <c r="AM127" s="8"/>
      <c r="AN127" s="199"/>
      <c r="AO127" s="196"/>
      <c r="AP127" s="97"/>
      <c r="AQ127" s="96"/>
      <c r="AR127" s="98"/>
      <c r="AS127" s="98"/>
      <c r="AT127" s="164"/>
      <c r="AU127" s="164"/>
      <c r="AV127" s="168"/>
      <c r="AW127" s="165"/>
      <c r="AX127" s="166"/>
      <c r="AY127" s="166"/>
      <c r="AZ127" s="166"/>
      <c r="BA127" s="167"/>
      <c r="BB127" s="167"/>
      <c r="BC127" s="167"/>
      <c r="BD127" s="165"/>
      <c r="BE127" s="169"/>
      <c r="BF127" s="169"/>
      <c r="BG127" s="98"/>
      <c r="BH127" s="93"/>
      <c r="BI127" s="93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</row>
    <row r="128" spans="1:114" ht="12.75" customHeight="1">
      <c r="A128" s="93"/>
      <c r="B128" s="94"/>
      <c r="C128" s="94"/>
      <c r="D128" s="94"/>
      <c r="E128" s="95"/>
      <c r="F128" s="93"/>
      <c r="G128" s="95"/>
      <c r="H128" s="95"/>
      <c r="I128" s="96"/>
      <c r="J128" s="162"/>
      <c r="K128" s="159"/>
      <c r="M128" s="203"/>
      <c r="N128" s="9"/>
      <c r="O128" s="161"/>
      <c r="P128" s="8"/>
      <c r="Q128" s="8"/>
      <c r="R128" s="8"/>
      <c r="S128" s="15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2"/>
      <c r="AO128" s="97"/>
      <c r="AP128" s="97"/>
      <c r="AQ128" s="96"/>
      <c r="AR128" s="98"/>
      <c r="AS128" s="98"/>
      <c r="AT128" s="164"/>
      <c r="AU128" s="164"/>
      <c r="AV128" s="168"/>
      <c r="AW128" s="165"/>
      <c r="AX128" s="165"/>
      <c r="AY128" s="165"/>
      <c r="AZ128" s="165"/>
      <c r="BA128" s="165"/>
      <c r="BB128" s="165"/>
      <c r="BC128" s="165"/>
      <c r="BD128" s="165"/>
      <c r="BE128" s="164"/>
      <c r="BF128" s="164"/>
      <c r="BG128" s="98"/>
      <c r="BH128" s="93"/>
      <c r="BI128" s="93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</row>
    <row r="129" spans="1:114" ht="12.75" customHeight="1">
      <c r="A129" s="93"/>
      <c r="B129" s="94"/>
      <c r="C129" s="94"/>
      <c r="D129" s="94"/>
      <c r="E129" s="95"/>
      <c r="F129" s="93"/>
      <c r="G129" s="95"/>
      <c r="H129" s="95"/>
      <c r="I129" s="96"/>
      <c r="J129" s="96"/>
      <c r="K129" s="205"/>
      <c r="M129" s="206"/>
      <c r="N129" s="163"/>
      <c r="O129" s="207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162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2"/>
      <c r="AO129" s="97"/>
      <c r="AP129" s="97"/>
      <c r="AQ129" s="96"/>
      <c r="AR129" s="94"/>
      <c r="AS129" s="94"/>
      <c r="AT129" s="164"/>
      <c r="AU129" s="164"/>
      <c r="AV129" s="165"/>
      <c r="AW129" s="165"/>
      <c r="AX129" s="165"/>
      <c r="AY129" s="165"/>
      <c r="AZ129" s="165"/>
      <c r="BA129" s="165"/>
      <c r="BB129" s="165"/>
      <c r="BC129" s="165"/>
      <c r="BD129" s="165"/>
      <c r="BE129" s="164"/>
      <c r="BF129" s="164"/>
      <c r="BG129" s="98"/>
      <c r="BH129" s="93"/>
      <c r="BI129" s="93"/>
      <c r="BJ129" s="2"/>
      <c r="BK129" s="98"/>
      <c r="BL129" s="98"/>
      <c r="BM129" s="98"/>
      <c r="BN129" s="98"/>
      <c r="BO129" s="98"/>
      <c r="BP129" s="98"/>
      <c r="BQ129" s="98"/>
      <c r="BR129" s="98"/>
      <c r="BS129" s="98"/>
      <c r="BT129" s="98"/>
      <c r="BU129" s="98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</row>
    <row r="130" spans="1:114" ht="15" customHeight="1">
      <c r="C130" s="94"/>
      <c r="BJ130" s="2"/>
    </row>
    <row r="131" spans="1:114" ht="15" customHeight="1">
      <c r="C131" s="94"/>
    </row>
    <row r="132" spans="1:114" ht="15" customHeight="1">
      <c r="C132" s="94"/>
    </row>
    <row r="133" spans="1:114" ht="15" customHeight="1">
      <c r="C133" s="94"/>
    </row>
  </sheetData>
  <sheetProtection algorithmName="SHA-512" hashValue="f4FN1EEF6kKUVY6G0CxaBAdXGZkmgov2b3qtDhw4Df7/4qQqehG+1mrjrbivOQu4Ho9aBpU0RalhklNTxBfWfQ==" saltValue="rtltqL0+Q0gDeYq+16bakw==" spinCount="100000" sheet="1" objects="1" scenarios="1"/>
  <autoFilter ref="A5:BV125" xr:uid="{068E5A19-5296-42D9-AE70-EF99580E9BE9}">
    <filterColumn colId="3">
      <filters>
        <filter val="Kirkcaldy"/>
      </filters>
    </filterColumn>
  </autoFilter>
  <mergeCells count="1">
    <mergeCell ref="E126:J126"/>
  </mergeCells>
  <dataValidations count="1">
    <dataValidation type="list" allowBlank="1" showErrorMessage="1" sqref="F6:F123" xr:uid="{0AB8AC03-2589-4657-A7E3-1EAE735C8B02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xr:uid="{0660F958-E410-4233-8146-703A8ACBC2C0}">
          <x14:formula1>
            <xm:f>Codes!$C$39:$C$43</xm:f>
          </x14:formula1>
          <xm:sqref>E6:E123</xm:sqref>
        </x14:dataValidation>
        <x14:dataValidation type="list" allowBlank="1" xr:uid="{D747703C-01B3-4DCE-B864-053C45E3891A}">
          <x14:formula1>
            <xm:f>Codes!$B$6:$B$8</xm:f>
          </x14:formula1>
          <xm:sqref>BJ6:BJ123</xm:sqref>
        </x14:dataValidation>
        <x14:dataValidation type="list" allowBlank="1" xr:uid="{11DB6310-6F12-41D4-ADBB-CA9BFB9D74B3}">
          <x14:formula1>
            <xm:f>Codes!$A$75:$A$80</xm:f>
          </x14:formula1>
          <xm:sqref>AO6:AP123</xm:sqref>
        </x14:dataValidation>
        <x14:dataValidation type="list" allowBlank="1" xr:uid="{171A4CC7-1924-4C8B-90EE-6E7CED970425}">
          <x14:formula1>
            <xm:f>Codes!$A$24:$A$31</xm:f>
          </x14:formula1>
          <xm:sqref>G6:H8 G119:H121 G123:H123 G56:H117 G11:H37 G39:H52</xm:sqref>
        </x14:dataValidation>
        <x14:dataValidation type="list" allowBlank="1" xr:uid="{5E7D17A7-29F3-417C-89C3-80597E94F53F}">
          <x14:formula1>
            <xm:f>Codes!$A$56:$A$72</xm:f>
          </x14:formula1>
          <xm:sqref>AR6:AR42 I6:I42 AT6:AT123 I44:I123 AR44:AR123</xm:sqref>
        </x14:dataValidation>
        <x14:dataValidation type="list" allowBlank="1" xr:uid="{42C56F43-01C3-431E-91BF-3423CBD9247B}">
          <x14:formula1>
            <xm:f>Codes!$A$56:$A$64</xm:f>
          </x14:formula1>
          <xm:sqref>I43:I44</xm:sqref>
        </x14:dataValidation>
        <x14:dataValidation type="list" allowBlank="1" xr:uid="{D62EC078-E585-42DF-A404-DFEB4E08811D}">
          <x14:formula1>
            <xm:f>Codes!$A$88:$A$91</xm:f>
          </x14:formula1>
          <xm:sqref>AQ6:AQ8 AQ54 AQ119:AQ121 AQ123 AQ47:AQ52 AQ56:AQ117 AQ11:AQ37 AQ39:AQ44</xm:sqref>
        </x14:dataValidation>
        <x14:dataValidation type="list" allowBlank="1" xr:uid="{78D48FC2-49DE-4896-B681-E98CEB8368A1}">
          <x14:formula1>
            <xm:f>Codes!$A$56:$A$65</xm:f>
          </x14:formula1>
          <xm:sqref>AR43:AR44</xm:sqref>
        </x14:dataValidation>
        <x14:dataValidation type="list" allowBlank="1" xr:uid="{FD0D009D-89A6-42DD-AC66-32EB0AD461CE}">
          <x14:formula1>
            <xm:f>Codes!$A$39:$A$49</xm:f>
          </x14:formula1>
          <xm:sqref>D6:D8 D119:D123 D56:D58 D60:D117 D11:D54</xm:sqref>
        </x14:dataValidation>
        <x14:dataValidation type="list" allowBlank="1" showErrorMessage="1" xr:uid="{388C346F-0010-4DBB-A4DB-2BD3EA25BD11}">
          <x14:formula1>
            <xm:f>'SHIP WD'!#REF!</xm:f>
          </x14:formula1>
          <xm:sqref>AO124:AU124 D124:D125 H124:J125 AQ125:AU125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51F64-0D51-42DC-926F-4B2291C42F25}">
  <sheetPr filterMode="1"/>
  <dimension ref="A1:DJ133"/>
  <sheetViews>
    <sheetView workbookViewId="0">
      <selection activeCell="E126" sqref="E126:J126"/>
    </sheetView>
  </sheetViews>
  <sheetFormatPr defaultColWidth="14.42578125" defaultRowHeight="15" customHeight="1" outlineLevelCol="1"/>
  <cols>
    <col min="1" max="1" width="10.5703125" customWidth="1"/>
    <col min="2" max="2" width="45.42578125" customWidth="1"/>
    <col min="3" max="3" width="18" customWidth="1"/>
    <col min="4" max="4" width="23" customWidth="1"/>
    <col min="5" max="5" width="14.140625" customWidth="1"/>
    <col min="6" max="6" width="9.85546875" customWidth="1"/>
    <col min="7" max="8" width="9.42578125" customWidth="1"/>
    <col min="9" max="10" width="10.85546875" customWidth="1"/>
    <col min="11" max="11" width="7.28515625" customWidth="1"/>
    <col min="12" max="14" width="7.28515625" hidden="1" customWidth="1" outlineLevel="1"/>
    <col min="15" max="15" width="8.42578125" customWidth="1" collapsed="1"/>
    <col min="16" max="18" width="7.28515625" hidden="1" customWidth="1" outlineLevel="1"/>
    <col min="19" max="19" width="7.28515625" customWidth="1" collapsed="1"/>
    <col min="20" max="25" width="7.28515625" hidden="1" customWidth="1" outlineLevel="1"/>
    <col min="26" max="26" width="7.28515625" customWidth="1" collapsed="1"/>
    <col min="27" max="32" width="7.28515625" hidden="1" customWidth="1" outlineLevel="1"/>
    <col min="33" max="33" width="7.28515625" customWidth="1" collapsed="1"/>
    <col min="34" max="39" width="5" hidden="1" customWidth="1" outlineLevel="1"/>
    <col min="40" max="40" width="5.85546875" customWidth="1" collapsed="1"/>
    <col min="41" max="41" width="6.7109375" customWidth="1"/>
    <col min="42" max="42" width="9" customWidth="1"/>
    <col min="43" max="43" width="7.85546875" customWidth="1"/>
    <col min="44" max="45" width="10.85546875" customWidth="1"/>
    <col min="46" max="46" width="12.28515625" customWidth="1"/>
    <col min="47" max="47" width="12.5703125" customWidth="1"/>
    <col min="48" max="48" width="9.42578125" customWidth="1" outlineLevel="1"/>
    <col min="49" max="51" width="9.28515625" customWidth="1" outlineLevel="1"/>
    <col min="52" max="54" width="9.5703125" customWidth="1"/>
    <col min="55" max="55" width="15.85546875" customWidth="1"/>
    <col min="56" max="56" width="9.5703125" customWidth="1"/>
    <col min="57" max="58" width="9.140625" customWidth="1"/>
    <col min="59" max="59" width="8" customWidth="1"/>
    <col min="60" max="61" width="11" customWidth="1"/>
    <col min="62" max="62" width="11.42578125" customWidth="1"/>
    <col min="63" max="72" width="6" hidden="1" customWidth="1" outlineLevel="1"/>
    <col min="73" max="73" width="22.85546875" customWidth="1" collapsed="1"/>
    <col min="74" max="74" width="1.42578125" customWidth="1"/>
    <col min="75" max="114" width="9.140625" customWidth="1"/>
  </cols>
  <sheetData>
    <row r="1" spans="1:114" ht="32.25" customHeight="1">
      <c r="A1" s="3"/>
      <c r="B1" s="129"/>
      <c r="C1" s="130"/>
      <c r="D1" s="4"/>
      <c r="E1" s="131"/>
      <c r="F1" s="3"/>
      <c r="G1" s="131"/>
      <c r="H1" s="131"/>
      <c r="I1" s="131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132"/>
      <c r="AA1" s="5"/>
      <c r="AB1" s="5"/>
      <c r="AC1" s="5"/>
      <c r="AD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2"/>
      <c r="AU1" s="2"/>
      <c r="AV1" s="6"/>
      <c r="AW1" s="7"/>
      <c r="AX1" s="8"/>
      <c r="AY1" s="8"/>
      <c r="AZ1" s="8"/>
      <c r="BA1" s="8"/>
      <c r="BB1" s="8"/>
      <c r="BD1" s="9"/>
      <c r="BE1" s="9"/>
      <c r="BF1" s="9"/>
      <c r="BG1" s="133"/>
      <c r="BH1" s="104"/>
      <c r="BI1" s="105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</row>
    <row r="2" spans="1:114" ht="19.5" customHeight="1">
      <c r="A2" s="10" t="s">
        <v>0</v>
      </c>
      <c r="B2" s="5"/>
      <c r="C2" s="5"/>
      <c r="D2" s="5"/>
      <c r="E2" s="5"/>
      <c r="F2" s="10"/>
      <c r="G2" s="5"/>
      <c r="H2" s="11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12"/>
      <c r="AA2" s="5"/>
      <c r="AB2" s="5"/>
      <c r="AC2" s="5"/>
      <c r="AD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2"/>
      <c r="AU2" s="2"/>
      <c r="AV2" s="7"/>
      <c r="AW2" s="7"/>
      <c r="AX2" s="8"/>
      <c r="AY2" s="13"/>
      <c r="AZ2" s="14"/>
      <c r="BA2" s="14"/>
      <c r="BB2" s="14"/>
      <c r="BD2" s="9"/>
      <c r="BE2" s="9"/>
      <c r="BF2" s="9"/>
      <c r="BG2" s="104"/>
      <c r="BH2" s="104"/>
      <c r="BI2" s="133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</row>
    <row r="3" spans="1:114" ht="3.75" customHeight="1">
      <c r="A3" s="3"/>
      <c r="B3" s="5"/>
      <c r="C3" s="5"/>
      <c r="D3" s="5"/>
      <c r="E3" s="5"/>
      <c r="F3" s="3"/>
      <c r="G3" s="5"/>
      <c r="H3" s="11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2"/>
      <c r="AU3" s="2"/>
      <c r="AV3" s="7"/>
      <c r="AW3" s="7"/>
      <c r="AX3" s="7"/>
      <c r="AY3" s="7"/>
      <c r="AZ3" s="7"/>
      <c r="BA3" s="7"/>
      <c r="BB3" s="7"/>
      <c r="BC3" s="7"/>
      <c r="BD3" s="2"/>
      <c r="BE3" s="2"/>
      <c r="BF3" s="2"/>
      <c r="BG3" s="2"/>
      <c r="BH3" s="15"/>
      <c r="BI3" s="3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</row>
    <row r="4" spans="1:114" ht="3.75" customHeight="1">
      <c r="A4" s="3"/>
      <c r="B4" s="2"/>
      <c r="C4" s="2"/>
      <c r="D4" s="16"/>
      <c r="E4" s="9"/>
      <c r="F4" s="3"/>
      <c r="G4" s="9"/>
      <c r="H4" s="9"/>
      <c r="I4" s="8"/>
      <c r="J4" s="8"/>
      <c r="K4" s="9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5"/>
      <c r="AO4" s="2"/>
      <c r="AP4" s="2"/>
      <c r="AQ4" s="2"/>
      <c r="AR4" s="2"/>
      <c r="AS4" s="2"/>
      <c r="AT4" s="2"/>
      <c r="AU4" s="2"/>
      <c r="AV4" s="7"/>
      <c r="AW4" s="7"/>
      <c r="AX4" s="7"/>
      <c r="AY4" s="7"/>
      <c r="AZ4" s="7"/>
      <c r="BA4" s="7"/>
      <c r="BB4" s="7"/>
      <c r="BC4" s="7"/>
      <c r="BD4" s="2"/>
      <c r="BE4" s="2"/>
      <c r="BF4" s="2"/>
      <c r="BG4" s="2"/>
      <c r="BH4" s="15"/>
      <c r="BI4" s="15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</row>
    <row r="5" spans="1:114" ht="128.25" customHeight="1">
      <c r="A5" s="19" t="s">
        <v>1</v>
      </c>
      <c r="B5" s="20" t="s">
        <v>2</v>
      </c>
      <c r="C5" s="20" t="s">
        <v>3</v>
      </c>
      <c r="D5" s="21" t="s">
        <v>4</v>
      </c>
      <c r="E5" s="21" t="s">
        <v>5</v>
      </c>
      <c r="F5" s="19" t="s">
        <v>6</v>
      </c>
      <c r="G5" s="19" t="s">
        <v>7</v>
      </c>
      <c r="H5" s="19" t="s">
        <v>8</v>
      </c>
      <c r="I5" s="17" t="s">
        <v>9</v>
      </c>
      <c r="J5" s="17" t="s">
        <v>10</v>
      </c>
      <c r="K5" s="17" t="s">
        <v>11</v>
      </c>
      <c r="L5" s="22" t="s">
        <v>12</v>
      </c>
      <c r="M5" s="22" t="s">
        <v>13</v>
      </c>
      <c r="N5" s="22" t="s">
        <v>14</v>
      </c>
      <c r="O5" s="17" t="s">
        <v>15</v>
      </c>
      <c r="P5" s="22" t="s">
        <v>16</v>
      </c>
      <c r="Q5" s="22" t="s">
        <v>17</v>
      </c>
      <c r="R5" s="22" t="s">
        <v>18</v>
      </c>
      <c r="S5" s="17" t="s">
        <v>19</v>
      </c>
      <c r="T5" s="22" t="s">
        <v>20</v>
      </c>
      <c r="U5" s="22" t="s">
        <v>21</v>
      </c>
      <c r="V5" s="22" t="s">
        <v>22</v>
      </c>
      <c r="W5" s="22" t="s">
        <v>23</v>
      </c>
      <c r="X5" s="22" t="s">
        <v>24</v>
      </c>
      <c r="Y5" s="22" t="s">
        <v>25</v>
      </c>
      <c r="Z5" s="17" t="s">
        <v>26</v>
      </c>
      <c r="AA5" s="22" t="s">
        <v>27</v>
      </c>
      <c r="AB5" s="22" t="s">
        <v>28</v>
      </c>
      <c r="AC5" s="22" t="s">
        <v>29</v>
      </c>
      <c r="AD5" s="22" t="s">
        <v>30</v>
      </c>
      <c r="AE5" s="22" t="s">
        <v>31</v>
      </c>
      <c r="AF5" s="22" t="s">
        <v>32</v>
      </c>
      <c r="AG5" s="17" t="s">
        <v>33</v>
      </c>
      <c r="AH5" s="22" t="s">
        <v>34</v>
      </c>
      <c r="AI5" s="22" t="s">
        <v>35</v>
      </c>
      <c r="AJ5" s="22" t="s">
        <v>36</v>
      </c>
      <c r="AK5" s="22" t="s">
        <v>37</v>
      </c>
      <c r="AL5" s="22" t="s">
        <v>38</v>
      </c>
      <c r="AM5" s="22" t="s">
        <v>39</v>
      </c>
      <c r="AN5" s="17" t="s">
        <v>40</v>
      </c>
      <c r="AO5" s="17" t="s">
        <v>41</v>
      </c>
      <c r="AP5" s="17" t="s">
        <v>42</v>
      </c>
      <c r="AQ5" s="17" t="s">
        <v>43</v>
      </c>
      <c r="AR5" s="17" t="s">
        <v>44</v>
      </c>
      <c r="AS5" s="17" t="s">
        <v>45</v>
      </c>
      <c r="AT5" s="17" t="s">
        <v>46</v>
      </c>
      <c r="AU5" s="17" t="s">
        <v>47</v>
      </c>
      <c r="AV5" s="23" t="s">
        <v>48</v>
      </c>
      <c r="AW5" s="23" t="s">
        <v>49</v>
      </c>
      <c r="AX5" s="23" t="s">
        <v>50</v>
      </c>
      <c r="AY5" s="23" t="s">
        <v>51</v>
      </c>
      <c r="AZ5" s="23" t="s">
        <v>52</v>
      </c>
      <c r="BA5" s="23" t="s">
        <v>53</v>
      </c>
      <c r="BB5" s="23" t="s">
        <v>54</v>
      </c>
      <c r="BC5" s="23" t="s">
        <v>55</v>
      </c>
      <c r="BD5" s="17" t="s">
        <v>56</v>
      </c>
      <c r="BE5" s="23" t="s">
        <v>57</v>
      </c>
      <c r="BF5" s="23" t="s">
        <v>58</v>
      </c>
      <c r="BG5" s="23" t="s">
        <v>59</v>
      </c>
      <c r="BH5" s="23" t="s">
        <v>60</v>
      </c>
      <c r="BI5" s="23" t="s">
        <v>61</v>
      </c>
      <c r="BJ5" s="18" t="s">
        <v>62</v>
      </c>
      <c r="BK5" s="134" t="s">
        <v>63</v>
      </c>
      <c r="BL5" s="135" t="s">
        <v>64</v>
      </c>
      <c r="BM5" s="135" t="s">
        <v>65</v>
      </c>
      <c r="BN5" s="135" t="s">
        <v>66</v>
      </c>
      <c r="BO5" s="135" t="s">
        <v>67</v>
      </c>
      <c r="BP5" s="135" t="s">
        <v>68</v>
      </c>
      <c r="BQ5" s="135" t="s">
        <v>69</v>
      </c>
      <c r="BR5" s="135" t="s">
        <v>70</v>
      </c>
      <c r="BS5" s="135" t="s">
        <v>71</v>
      </c>
      <c r="BT5" s="135" t="s">
        <v>72</v>
      </c>
      <c r="BU5" s="18" t="s">
        <v>73</v>
      </c>
      <c r="BV5" s="9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</row>
    <row r="6" spans="1:114" ht="13.5" hidden="1" customHeight="1">
      <c r="A6" s="24" t="s">
        <v>74</v>
      </c>
      <c r="B6" s="27" t="s">
        <v>75</v>
      </c>
      <c r="C6" s="28" t="s">
        <v>76</v>
      </c>
      <c r="D6" s="29" t="s">
        <v>77</v>
      </c>
      <c r="E6" s="28" t="s">
        <v>78</v>
      </c>
      <c r="F6" s="24" t="s">
        <v>79</v>
      </c>
      <c r="G6" s="27" t="s">
        <v>80</v>
      </c>
      <c r="H6" s="27" t="s">
        <v>81</v>
      </c>
      <c r="I6" s="30" t="s">
        <v>82</v>
      </c>
      <c r="J6" s="28" t="s">
        <v>83</v>
      </c>
      <c r="K6" s="107">
        <v>11</v>
      </c>
      <c r="L6" s="33">
        <v>11</v>
      </c>
      <c r="M6" s="33">
        <v>0</v>
      </c>
      <c r="N6" s="33">
        <v>0</v>
      </c>
      <c r="O6" s="106">
        <f t="shared" ref="O6:O41" si="0">SUM(P6:R6)</f>
        <v>49</v>
      </c>
      <c r="P6" s="33">
        <v>49</v>
      </c>
      <c r="Q6" s="33">
        <v>0</v>
      </c>
      <c r="R6" s="33">
        <v>0</v>
      </c>
      <c r="S6" s="106">
        <f>SUM(T6:Y6)</f>
        <v>11</v>
      </c>
      <c r="T6" s="33">
        <v>0</v>
      </c>
      <c r="U6" s="33">
        <v>6</v>
      </c>
      <c r="V6" s="33">
        <v>5</v>
      </c>
      <c r="W6" s="33">
        <v>0</v>
      </c>
      <c r="X6" s="33">
        <v>0</v>
      </c>
      <c r="Y6" s="33">
        <v>0</v>
      </c>
      <c r="Z6" s="106">
        <f>SUM(AA6:AF6)</f>
        <v>0</v>
      </c>
      <c r="AA6" s="33">
        <v>0</v>
      </c>
      <c r="AB6" s="33">
        <v>0</v>
      </c>
      <c r="AC6" s="33">
        <v>0</v>
      </c>
      <c r="AD6" s="33">
        <v>0</v>
      </c>
      <c r="AE6" s="33">
        <v>0</v>
      </c>
      <c r="AF6" s="33">
        <v>0</v>
      </c>
      <c r="AG6" s="106">
        <f>SUM(AH6:AM6)</f>
        <v>0</v>
      </c>
      <c r="AH6" s="33">
        <v>0</v>
      </c>
      <c r="AI6" s="33">
        <v>0</v>
      </c>
      <c r="AJ6" s="33">
        <v>0</v>
      </c>
      <c r="AK6" s="33">
        <v>0</v>
      </c>
      <c r="AL6" s="33">
        <v>0</v>
      </c>
      <c r="AM6" s="33">
        <v>0</v>
      </c>
      <c r="AN6" s="120">
        <f>(M6+N6)/K6</f>
        <v>0</v>
      </c>
      <c r="AO6" s="120">
        <f>N6/K6</f>
        <v>0</v>
      </c>
      <c r="AP6" s="27" t="s">
        <v>84</v>
      </c>
      <c r="AQ6" s="27" t="s">
        <v>85</v>
      </c>
      <c r="AR6" s="30" t="s">
        <v>82</v>
      </c>
      <c r="AS6" s="28" t="s">
        <v>83</v>
      </c>
      <c r="AT6" s="35" t="s">
        <v>86</v>
      </c>
      <c r="AU6" s="28" t="s">
        <v>87</v>
      </c>
      <c r="AV6" s="36">
        <v>0</v>
      </c>
      <c r="AW6" s="43"/>
      <c r="AX6" s="43">
        <v>0.90200000000000002</v>
      </c>
      <c r="AY6" s="43"/>
      <c r="AZ6" s="36"/>
      <c r="BA6" s="36"/>
      <c r="BB6" s="36"/>
      <c r="BC6" s="123">
        <f t="shared" ref="BC6:BC69" si="1">SUM(AV6:BB6)</f>
        <v>0.90200000000000002</v>
      </c>
      <c r="BD6" s="36"/>
      <c r="BE6" s="44"/>
      <c r="BF6" s="44"/>
      <c r="BG6" s="44"/>
      <c r="BH6" s="124">
        <f t="shared" ref="BH6:BH69" si="2">BC6+BF6+BG6+BE6</f>
        <v>0.90200000000000002</v>
      </c>
      <c r="BI6" s="45">
        <f>BH6/K6</f>
        <v>8.2000000000000003E-2</v>
      </c>
      <c r="BJ6" s="39" t="s">
        <v>88</v>
      </c>
      <c r="BK6" s="136">
        <v>40</v>
      </c>
      <c r="BL6" s="137">
        <v>20</v>
      </c>
      <c r="BM6" s="137">
        <v>0</v>
      </c>
      <c r="BN6" s="137">
        <v>30</v>
      </c>
      <c r="BO6" s="137">
        <v>0</v>
      </c>
      <c r="BP6" s="137">
        <v>20</v>
      </c>
      <c r="BQ6" s="138">
        <f t="shared" ref="BQ6:BQ69" si="3">BK6+BL6</f>
        <v>60</v>
      </c>
      <c r="BR6" s="138">
        <f t="shared" ref="BR6:BR69" si="4">BM6+BN6</f>
        <v>30</v>
      </c>
      <c r="BS6" s="138">
        <f t="shared" ref="BS6:BS69" si="5">BO6+BP6</f>
        <v>20</v>
      </c>
      <c r="BT6" s="138">
        <f t="shared" ref="BT6:BT69" si="6">BQ6+BR6+BS6</f>
        <v>110</v>
      </c>
      <c r="BU6" s="27"/>
      <c r="BV6" s="9"/>
      <c r="BW6" s="46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</row>
    <row r="7" spans="1:114" ht="13.5" hidden="1" customHeight="1">
      <c r="A7" s="24" t="s">
        <v>89</v>
      </c>
      <c r="B7" s="27" t="s">
        <v>90</v>
      </c>
      <c r="C7" s="28" t="s">
        <v>76</v>
      </c>
      <c r="D7" s="29" t="s">
        <v>77</v>
      </c>
      <c r="E7" s="28" t="s">
        <v>78</v>
      </c>
      <c r="F7" s="24" t="s">
        <v>79</v>
      </c>
      <c r="G7" s="27" t="s">
        <v>91</v>
      </c>
      <c r="H7" s="27" t="s">
        <v>92</v>
      </c>
      <c r="I7" s="30" t="s">
        <v>86</v>
      </c>
      <c r="J7" s="28" t="s">
        <v>83</v>
      </c>
      <c r="K7" s="107">
        <v>35</v>
      </c>
      <c r="L7" s="33">
        <v>21</v>
      </c>
      <c r="M7" s="33">
        <v>12</v>
      </c>
      <c r="N7" s="33">
        <v>2</v>
      </c>
      <c r="O7" s="106">
        <f t="shared" si="0"/>
        <v>150</v>
      </c>
      <c r="P7" s="33">
        <v>88</v>
      </c>
      <c r="Q7" s="33">
        <v>54</v>
      </c>
      <c r="R7" s="33">
        <v>8</v>
      </c>
      <c r="S7" s="106">
        <f>SUM(T7:Y7)</f>
        <v>21</v>
      </c>
      <c r="T7" s="33">
        <v>0</v>
      </c>
      <c r="U7" s="33">
        <v>17</v>
      </c>
      <c r="V7" s="33">
        <v>4</v>
      </c>
      <c r="W7" s="33">
        <v>0</v>
      </c>
      <c r="X7" s="33">
        <v>0</v>
      </c>
      <c r="Y7" s="33">
        <v>0</v>
      </c>
      <c r="Z7" s="106">
        <f>SUM(AA7:AF7)</f>
        <v>12</v>
      </c>
      <c r="AA7" s="33">
        <v>0</v>
      </c>
      <c r="AB7" s="33">
        <v>10</v>
      </c>
      <c r="AC7" s="33">
        <v>0</v>
      </c>
      <c r="AD7" s="33">
        <v>0</v>
      </c>
      <c r="AE7" s="33">
        <v>2</v>
      </c>
      <c r="AF7" s="33">
        <v>0</v>
      </c>
      <c r="AG7" s="106">
        <f>SUM(AH7:AM7)</f>
        <v>2</v>
      </c>
      <c r="AH7" s="33">
        <v>0</v>
      </c>
      <c r="AI7" s="33">
        <v>2</v>
      </c>
      <c r="AJ7" s="33">
        <v>0</v>
      </c>
      <c r="AK7" s="33">
        <v>0</v>
      </c>
      <c r="AL7" s="33">
        <v>0</v>
      </c>
      <c r="AM7" s="33">
        <v>0</v>
      </c>
      <c r="AN7" s="120">
        <f>(M7+N7)/K7</f>
        <v>0.4</v>
      </c>
      <c r="AO7" s="120">
        <f>N7/K7</f>
        <v>5.7142857142857141E-2</v>
      </c>
      <c r="AP7" s="27" t="s">
        <v>93</v>
      </c>
      <c r="AQ7" s="27" t="s">
        <v>85</v>
      </c>
      <c r="AR7" s="30" t="s">
        <v>86</v>
      </c>
      <c r="AS7" s="28" t="s">
        <v>83</v>
      </c>
      <c r="AT7" s="35" t="s">
        <v>94</v>
      </c>
      <c r="AU7" s="28" t="s">
        <v>87</v>
      </c>
      <c r="AV7" s="36">
        <v>0</v>
      </c>
      <c r="AW7" s="43"/>
      <c r="AX7" s="43"/>
      <c r="AY7" s="36">
        <v>2.1509999999999998</v>
      </c>
      <c r="AZ7" s="36">
        <v>1.5</v>
      </c>
      <c r="BA7" s="127"/>
      <c r="BB7" s="36"/>
      <c r="BC7" s="123">
        <f t="shared" si="1"/>
        <v>3.6509999999999998</v>
      </c>
      <c r="BD7" s="36"/>
      <c r="BE7" s="44"/>
      <c r="BF7" s="44"/>
      <c r="BG7" s="44"/>
      <c r="BH7" s="124">
        <f t="shared" si="2"/>
        <v>3.6509999999999998</v>
      </c>
      <c r="BI7" s="45">
        <f>BH7/K7</f>
        <v>0.10431428571428571</v>
      </c>
      <c r="BJ7" s="39" t="s">
        <v>88</v>
      </c>
      <c r="BK7" s="136">
        <v>40</v>
      </c>
      <c r="BL7" s="137">
        <v>20</v>
      </c>
      <c r="BM7" s="137">
        <v>0</v>
      </c>
      <c r="BN7" s="137">
        <v>30</v>
      </c>
      <c r="BO7" s="137">
        <v>0</v>
      </c>
      <c r="BP7" s="137">
        <v>20</v>
      </c>
      <c r="BQ7" s="138">
        <f t="shared" si="3"/>
        <v>60</v>
      </c>
      <c r="BR7" s="138">
        <f t="shared" si="4"/>
        <v>30</v>
      </c>
      <c r="BS7" s="138">
        <f t="shared" si="5"/>
        <v>20</v>
      </c>
      <c r="BT7" s="138">
        <f t="shared" si="6"/>
        <v>110</v>
      </c>
      <c r="BU7" s="27"/>
      <c r="BV7" s="9"/>
      <c r="BW7" s="46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</row>
    <row r="8" spans="1:114" ht="13.5" hidden="1" customHeight="1">
      <c r="A8" s="54" t="s">
        <v>95</v>
      </c>
      <c r="B8" s="27" t="s">
        <v>96</v>
      </c>
      <c r="C8" s="28" t="s">
        <v>76</v>
      </c>
      <c r="D8" s="29" t="s">
        <v>77</v>
      </c>
      <c r="E8" s="28" t="s">
        <v>78</v>
      </c>
      <c r="F8" s="26" t="s">
        <v>79</v>
      </c>
      <c r="G8" s="30" t="s">
        <v>91</v>
      </c>
      <c r="H8" s="27" t="s">
        <v>92</v>
      </c>
      <c r="I8" s="31" t="s">
        <v>97</v>
      </c>
      <c r="J8" s="28" t="s">
        <v>98</v>
      </c>
      <c r="K8" s="106">
        <v>21</v>
      </c>
      <c r="L8" s="33">
        <v>15</v>
      </c>
      <c r="M8" s="33">
        <v>6</v>
      </c>
      <c r="N8" s="33">
        <v>0</v>
      </c>
      <c r="O8" s="106">
        <f t="shared" si="0"/>
        <v>84</v>
      </c>
      <c r="P8" s="33">
        <v>60</v>
      </c>
      <c r="Q8" s="33">
        <v>24</v>
      </c>
      <c r="R8" s="33">
        <v>0</v>
      </c>
      <c r="S8" s="106">
        <f>SUM(T8:Y8)</f>
        <v>15</v>
      </c>
      <c r="T8" s="33">
        <v>0</v>
      </c>
      <c r="U8" s="33">
        <v>15</v>
      </c>
      <c r="V8" s="33">
        <v>0</v>
      </c>
      <c r="W8" s="33">
        <v>0</v>
      </c>
      <c r="X8" s="33">
        <v>0</v>
      </c>
      <c r="Y8" s="33">
        <v>0</v>
      </c>
      <c r="Z8" s="106">
        <f>SUM(AA8:AF8)</f>
        <v>6</v>
      </c>
      <c r="AA8" s="33">
        <v>0</v>
      </c>
      <c r="AB8" s="33">
        <v>6</v>
      </c>
      <c r="AC8" s="33">
        <v>0</v>
      </c>
      <c r="AD8" s="33">
        <v>0</v>
      </c>
      <c r="AE8" s="33">
        <v>0</v>
      </c>
      <c r="AF8" s="33">
        <v>0</v>
      </c>
      <c r="AG8" s="106">
        <f>SUM(AH8:AM8)</f>
        <v>0</v>
      </c>
      <c r="AH8" s="33">
        <v>0</v>
      </c>
      <c r="AI8" s="33">
        <v>0</v>
      </c>
      <c r="AJ8" s="33">
        <v>0</v>
      </c>
      <c r="AK8" s="33">
        <v>0</v>
      </c>
      <c r="AL8" s="33">
        <v>0</v>
      </c>
      <c r="AM8" s="33">
        <v>0</v>
      </c>
      <c r="AN8" s="120">
        <f>(M8+N8)/K8</f>
        <v>0.2857142857142857</v>
      </c>
      <c r="AO8" s="120">
        <f>N8/K8</f>
        <v>0</v>
      </c>
      <c r="AP8" s="27" t="s">
        <v>93</v>
      </c>
      <c r="AQ8" s="27" t="s">
        <v>85</v>
      </c>
      <c r="AR8" s="35" t="s">
        <v>97</v>
      </c>
      <c r="AS8" s="28" t="s">
        <v>99</v>
      </c>
      <c r="AT8" s="35" t="s">
        <v>100</v>
      </c>
      <c r="AU8" s="28" t="s">
        <v>101</v>
      </c>
      <c r="AV8" s="36">
        <v>1.1718718699999999</v>
      </c>
      <c r="AW8" s="36"/>
      <c r="AX8" s="36"/>
      <c r="AY8" s="36"/>
      <c r="AZ8" s="37"/>
      <c r="BA8" s="126"/>
      <c r="BB8" s="37"/>
      <c r="BC8" s="123">
        <f t="shared" si="1"/>
        <v>1.1718718699999999</v>
      </c>
      <c r="BD8" s="37"/>
      <c r="BE8" s="30"/>
      <c r="BF8" s="44">
        <v>1</v>
      </c>
      <c r="BG8" s="30"/>
      <c r="BH8" s="124">
        <f t="shared" si="2"/>
        <v>2.1718718699999999</v>
      </c>
      <c r="BI8" s="45">
        <f>BH8/K8</f>
        <v>0.10342247</v>
      </c>
      <c r="BJ8" s="39" t="s">
        <v>102</v>
      </c>
      <c r="BK8" s="136">
        <v>40</v>
      </c>
      <c r="BL8" s="137">
        <v>20</v>
      </c>
      <c r="BM8" s="137">
        <v>90</v>
      </c>
      <c r="BN8" s="137">
        <v>70</v>
      </c>
      <c r="BO8" s="137">
        <v>0</v>
      </c>
      <c r="BP8" s="137">
        <v>10</v>
      </c>
      <c r="BQ8" s="138">
        <f t="shared" si="3"/>
        <v>60</v>
      </c>
      <c r="BR8" s="138">
        <f t="shared" si="4"/>
        <v>160</v>
      </c>
      <c r="BS8" s="138">
        <f t="shared" si="5"/>
        <v>10</v>
      </c>
      <c r="BT8" s="138">
        <f t="shared" si="6"/>
        <v>230</v>
      </c>
      <c r="BU8" s="27"/>
      <c r="BV8" s="9"/>
      <c r="BW8" s="9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</row>
    <row r="9" spans="1:114" ht="13.5" customHeight="1">
      <c r="A9" s="24" t="s">
        <v>103</v>
      </c>
      <c r="B9" s="27" t="s">
        <v>104</v>
      </c>
      <c r="C9" s="28" t="s">
        <v>105</v>
      </c>
      <c r="D9" s="28" t="s">
        <v>106</v>
      </c>
      <c r="E9" s="28" t="s">
        <v>107</v>
      </c>
      <c r="F9" s="24" t="s">
        <v>108</v>
      </c>
      <c r="G9" s="28" t="s">
        <v>92</v>
      </c>
      <c r="H9" s="28" t="s">
        <v>92</v>
      </c>
      <c r="I9" s="35" t="s">
        <v>109</v>
      </c>
      <c r="J9" s="28" t="s">
        <v>87</v>
      </c>
      <c r="K9" s="106">
        <v>20</v>
      </c>
      <c r="L9" s="33">
        <v>14</v>
      </c>
      <c r="M9" s="33">
        <v>4</v>
      </c>
      <c r="N9" s="33">
        <v>2</v>
      </c>
      <c r="O9" s="106">
        <f t="shared" si="0"/>
        <v>45</v>
      </c>
      <c r="P9" s="33">
        <v>31</v>
      </c>
      <c r="Q9" s="33">
        <v>10</v>
      </c>
      <c r="R9" s="33">
        <v>4</v>
      </c>
      <c r="S9" s="106">
        <f>SUM(T9:Y9)</f>
        <v>14</v>
      </c>
      <c r="T9" s="33">
        <v>0</v>
      </c>
      <c r="U9" s="33">
        <v>6</v>
      </c>
      <c r="V9" s="33">
        <v>6</v>
      </c>
      <c r="W9" s="33">
        <v>2</v>
      </c>
      <c r="X9" s="33">
        <v>0</v>
      </c>
      <c r="Y9" s="33">
        <v>0</v>
      </c>
      <c r="Z9" s="106">
        <f>SUM(AA9:AF9)</f>
        <v>4</v>
      </c>
      <c r="AA9" s="33">
        <v>0</v>
      </c>
      <c r="AB9" s="33">
        <v>4</v>
      </c>
      <c r="AC9" s="33">
        <v>0</v>
      </c>
      <c r="AD9" s="33">
        <v>0</v>
      </c>
      <c r="AE9" s="33">
        <v>0</v>
      </c>
      <c r="AF9" s="33">
        <v>0</v>
      </c>
      <c r="AG9" s="106">
        <f>SUM(AH9:AM9)</f>
        <v>2</v>
      </c>
      <c r="AH9" s="33">
        <v>0</v>
      </c>
      <c r="AI9" s="33">
        <v>2</v>
      </c>
      <c r="AJ9" s="33">
        <v>0</v>
      </c>
      <c r="AK9" s="33">
        <v>0</v>
      </c>
      <c r="AL9" s="33">
        <v>0</v>
      </c>
      <c r="AM9" s="33">
        <v>0</v>
      </c>
      <c r="AN9" s="120">
        <f>(M9+N9)/K9</f>
        <v>0.3</v>
      </c>
      <c r="AO9" s="120">
        <f>N9/K9</f>
        <v>0.1</v>
      </c>
      <c r="AP9" s="27" t="s">
        <v>93</v>
      </c>
      <c r="AQ9" s="28" t="s">
        <v>85</v>
      </c>
      <c r="AR9" s="35" t="s">
        <v>109</v>
      </c>
      <c r="AS9" s="28" t="s">
        <v>87</v>
      </c>
      <c r="AT9" s="35" t="s">
        <v>94</v>
      </c>
      <c r="AU9" s="28" t="s">
        <v>110</v>
      </c>
      <c r="AV9" s="36">
        <v>0</v>
      </c>
      <c r="AW9" s="43"/>
      <c r="AX9" s="43"/>
      <c r="AY9" s="43"/>
      <c r="AZ9" s="43">
        <v>0.7</v>
      </c>
      <c r="BA9" s="43">
        <v>0.88705999999999996</v>
      </c>
      <c r="BB9" s="43"/>
      <c r="BC9" s="123">
        <f t="shared" si="1"/>
        <v>1.5870599999999999</v>
      </c>
      <c r="BD9" s="36" t="s">
        <v>111</v>
      </c>
      <c r="BE9" s="44"/>
      <c r="BF9" s="44">
        <v>0.5</v>
      </c>
      <c r="BG9" s="44"/>
      <c r="BH9" s="124">
        <f t="shared" si="2"/>
        <v>2.0870600000000001</v>
      </c>
      <c r="BI9" s="45">
        <f>BH9/K9</f>
        <v>0.104353</v>
      </c>
      <c r="BJ9" s="39" t="s">
        <v>102</v>
      </c>
      <c r="BK9" s="136">
        <v>30</v>
      </c>
      <c r="BL9" s="137">
        <v>35</v>
      </c>
      <c r="BM9" s="137">
        <v>50</v>
      </c>
      <c r="BN9" s="137">
        <v>30</v>
      </c>
      <c r="BO9" s="137">
        <v>20</v>
      </c>
      <c r="BP9" s="137">
        <v>20</v>
      </c>
      <c r="BQ9" s="138">
        <f t="shared" si="3"/>
        <v>65</v>
      </c>
      <c r="BR9" s="138">
        <f t="shared" si="4"/>
        <v>80</v>
      </c>
      <c r="BS9" s="138">
        <f t="shared" si="5"/>
        <v>40</v>
      </c>
      <c r="BT9" s="138">
        <f t="shared" si="6"/>
        <v>185</v>
      </c>
      <c r="BU9" s="27"/>
      <c r="BV9" s="9"/>
      <c r="BW9" s="46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</row>
    <row r="10" spans="1:114" ht="13.5" customHeight="1">
      <c r="A10" s="24" t="s">
        <v>112</v>
      </c>
      <c r="B10" s="27" t="s">
        <v>113</v>
      </c>
      <c r="C10" s="28" t="s">
        <v>105</v>
      </c>
      <c r="D10" s="47" t="s">
        <v>106</v>
      </c>
      <c r="E10" s="28" t="s">
        <v>107</v>
      </c>
      <c r="F10" s="26" t="s">
        <v>108</v>
      </c>
      <c r="G10" s="28" t="s">
        <v>92</v>
      </c>
      <c r="H10" s="28" t="s">
        <v>92</v>
      </c>
      <c r="I10" s="35" t="s">
        <v>100</v>
      </c>
      <c r="J10" s="47" t="s">
        <v>110</v>
      </c>
      <c r="K10" s="107">
        <v>15</v>
      </c>
      <c r="L10" s="33">
        <v>0</v>
      </c>
      <c r="M10" s="33">
        <v>15</v>
      </c>
      <c r="N10" s="33">
        <v>0</v>
      </c>
      <c r="O10" s="106">
        <f t="shared" si="0"/>
        <v>30</v>
      </c>
      <c r="P10" s="33">
        <v>0</v>
      </c>
      <c r="Q10" s="33">
        <v>30</v>
      </c>
      <c r="R10" s="33">
        <v>0</v>
      </c>
      <c r="S10" s="106">
        <f>SUM(T10:Y10)</f>
        <v>0</v>
      </c>
      <c r="T10" s="33">
        <v>0</v>
      </c>
      <c r="U10" s="33">
        <v>0</v>
      </c>
      <c r="V10" s="33">
        <v>0</v>
      </c>
      <c r="W10" s="33">
        <v>0</v>
      </c>
      <c r="X10" s="33">
        <v>0</v>
      </c>
      <c r="Y10" s="33">
        <v>0</v>
      </c>
      <c r="Z10" s="106">
        <f>SUM(AA10:AF10)</f>
        <v>15</v>
      </c>
      <c r="AA10" s="33">
        <v>15</v>
      </c>
      <c r="AB10" s="33">
        <v>0</v>
      </c>
      <c r="AC10" s="33">
        <v>0</v>
      </c>
      <c r="AD10" s="33">
        <v>0</v>
      </c>
      <c r="AE10" s="33">
        <v>0</v>
      </c>
      <c r="AF10" s="33">
        <v>0</v>
      </c>
      <c r="AG10" s="106">
        <f>SUM(AH10:AM10)</f>
        <v>0</v>
      </c>
      <c r="AH10" s="33">
        <v>0</v>
      </c>
      <c r="AI10" s="33">
        <v>0</v>
      </c>
      <c r="AJ10" s="33">
        <v>0</v>
      </c>
      <c r="AK10" s="33">
        <v>0</v>
      </c>
      <c r="AL10" s="33">
        <v>0</v>
      </c>
      <c r="AM10" s="33">
        <v>0</v>
      </c>
      <c r="AN10" s="120">
        <f>(M10+N10)/K10</f>
        <v>1</v>
      </c>
      <c r="AO10" s="120">
        <f>N10/K10</f>
        <v>0</v>
      </c>
      <c r="AP10" s="27" t="s">
        <v>93</v>
      </c>
      <c r="AQ10" s="28" t="s">
        <v>85</v>
      </c>
      <c r="AR10" s="35" t="s">
        <v>100</v>
      </c>
      <c r="AS10" s="47" t="s">
        <v>110</v>
      </c>
      <c r="AT10" s="35" t="s">
        <v>86</v>
      </c>
      <c r="AU10" s="47" t="s">
        <v>83</v>
      </c>
      <c r="AV10" s="36">
        <v>0</v>
      </c>
      <c r="AW10" s="36">
        <v>0.5</v>
      </c>
      <c r="AX10" s="36">
        <v>0.71529500000000001</v>
      </c>
      <c r="AZ10" s="43"/>
      <c r="BA10" s="37"/>
      <c r="BB10" s="37"/>
      <c r="BC10" s="123">
        <f t="shared" si="1"/>
        <v>1.215295</v>
      </c>
      <c r="BD10" s="36" t="s">
        <v>111</v>
      </c>
      <c r="BE10" s="44"/>
      <c r="BF10" s="44">
        <v>0.35</v>
      </c>
      <c r="BG10" s="44"/>
      <c r="BH10" s="124">
        <f t="shared" si="2"/>
        <v>1.5652949999999999</v>
      </c>
      <c r="BI10" s="45">
        <f>BH10/K10</f>
        <v>0.10435299999999999</v>
      </c>
      <c r="BJ10" s="39" t="s">
        <v>102</v>
      </c>
      <c r="BK10" s="136">
        <v>30</v>
      </c>
      <c r="BL10" s="137">
        <v>35</v>
      </c>
      <c r="BM10" s="137">
        <v>50</v>
      </c>
      <c r="BN10" s="137">
        <v>30</v>
      </c>
      <c r="BO10" s="137">
        <v>20</v>
      </c>
      <c r="BP10" s="137">
        <v>30</v>
      </c>
      <c r="BQ10" s="138">
        <f t="shared" si="3"/>
        <v>65</v>
      </c>
      <c r="BR10" s="138">
        <f t="shared" si="4"/>
        <v>80</v>
      </c>
      <c r="BS10" s="138">
        <f t="shared" si="5"/>
        <v>50</v>
      </c>
      <c r="BT10" s="138">
        <f t="shared" si="6"/>
        <v>195</v>
      </c>
      <c r="BU10" s="35"/>
      <c r="BV10" s="9"/>
      <c r="BW10" s="46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</row>
    <row r="11" spans="1:114" ht="13.5" hidden="1" customHeight="1">
      <c r="A11" s="24" t="s">
        <v>114</v>
      </c>
      <c r="B11" s="27" t="s">
        <v>115</v>
      </c>
      <c r="C11" s="28" t="s">
        <v>116</v>
      </c>
      <c r="D11" s="30" t="s">
        <v>117</v>
      </c>
      <c r="E11" s="28" t="s">
        <v>118</v>
      </c>
      <c r="F11" s="26" t="s">
        <v>108</v>
      </c>
      <c r="G11" s="27" t="s">
        <v>80</v>
      </c>
      <c r="H11" s="27" t="s">
        <v>80</v>
      </c>
      <c r="I11" s="31" t="s">
        <v>109</v>
      </c>
      <c r="J11" s="28" t="s">
        <v>119</v>
      </c>
      <c r="K11" s="108">
        <v>0</v>
      </c>
      <c r="L11" s="33">
        <v>19</v>
      </c>
      <c r="M11" s="33">
        <v>10</v>
      </c>
      <c r="N11" s="33">
        <v>1</v>
      </c>
      <c r="O11" s="106">
        <f t="shared" si="0"/>
        <v>122</v>
      </c>
      <c r="P11" s="33">
        <v>76</v>
      </c>
      <c r="Q11" s="33">
        <v>42</v>
      </c>
      <c r="R11" s="33">
        <v>4</v>
      </c>
      <c r="S11" s="106">
        <v>0</v>
      </c>
      <c r="T11" s="33">
        <v>0</v>
      </c>
      <c r="U11" s="33">
        <v>14</v>
      </c>
      <c r="V11" s="33">
        <v>5</v>
      </c>
      <c r="W11" s="33">
        <v>0</v>
      </c>
      <c r="X11" s="33">
        <v>0</v>
      </c>
      <c r="Y11" s="33">
        <v>0</v>
      </c>
      <c r="Z11" s="106">
        <v>0</v>
      </c>
      <c r="AA11" s="33">
        <v>0</v>
      </c>
      <c r="AB11" s="33">
        <v>9</v>
      </c>
      <c r="AC11" s="33">
        <v>0</v>
      </c>
      <c r="AD11" s="33">
        <v>1</v>
      </c>
      <c r="AE11" s="33">
        <v>0</v>
      </c>
      <c r="AF11" s="33">
        <v>0</v>
      </c>
      <c r="AG11" s="106">
        <v>0</v>
      </c>
      <c r="AH11" s="33">
        <v>0</v>
      </c>
      <c r="AI11" s="33">
        <v>1</v>
      </c>
      <c r="AJ11" s="33">
        <v>0</v>
      </c>
      <c r="AK11" s="33">
        <v>0</v>
      </c>
      <c r="AL11" s="33">
        <v>0</v>
      </c>
      <c r="AM11" s="33">
        <v>0</v>
      </c>
      <c r="AN11" s="120">
        <f>(M11+N11)/BV11</f>
        <v>0.36666666666666664</v>
      </c>
      <c r="AO11" s="120">
        <f>N11/BV11</f>
        <v>3.3333333333333333E-2</v>
      </c>
      <c r="AP11" s="27" t="s">
        <v>93</v>
      </c>
      <c r="AQ11" s="27" t="s">
        <v>85</v>
      </c>
      <c r="AR11" s="35" t="s">
        <v>109</v>
      </c>
      <c r="AS11" s="28" t="s">
        <v>119</v>
      </c>
      <c r="AT11" s="35" t="s">
        <v>120</v>
      </c>
      <c r="AU11" s="28" t="s">
        <v>121</v>
      </c>
      <c r="AV11" s="36">
        <v>0</v>
      </c>
      <c r="AW11" s="43"/>
      <c r="AX11" s="43"/>
      <c r="AY11" s="36"/>
      <c r="AZ11" s="43">
        <f>1.169+0.6</f>
        <v>1.7690000000000001</v>
      </c>
      <c r="BA11" s="36">
        <v>1.5609999999999999</v>
      </c>
      <c r="BB11" s="37"/>
      <c r="BC11" s="123">
        <f t="shared" si="1"/>
        <v>3.33</v>
      </c>
      <c r="BD11" s="24"/>
      <c r="BE11" s="24"/>
      <c r="BF11" s="24"/>
      <c r="BG11" s="24"/>
      <c r="BH11" s="124">
        <f t="shared" si="2"/>
        <v>3.33</v>
      </c>
      <c r="BI11" s="45">
        <f>BH11/BV11</f>
        <v>0.111</v>
      </c>
      <c r="BJ11" s="39" t="s">
        <v>122</v>
      </c>
      <c r="BK11" s="136">
        <v>20</v>
      </c>
      <c r="BL11" s="137">
        <v>30</v>
      </c>
      <c r="BM11" s="137">
        <v>0</v>
      </c>
      <c r="BN11" s="137">
        <v>30</v>
      </c>
      <c r="BO11" s="137">
        <v>0</v>
      </c>
      <c r="BP11" s="137">
        <v>10</v>
      </c>
      <c r="BQ11" s="138">
        <f t="shared" si="3"/>
        <v>50</v>
      </c>
      <c r="BR11" s="138">
        <f t="shared" si="4"/>
        <v>30</v>
      </c>
      <c r="BS11" s="138">
        <f t="shared" si="5"/>
        <v>10</v>
      </c>
      <c r="BT11" s="138">
        <f t="shared" si="6"/>
        <v>90</v>
      </c>
      <c r="BU11" s="27" t="s">
        <v>123</v>
      </c>
      <c r="BV11" s="202">
        <v>30</v>
      </c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</row>
    <row r="12" spans="1:114" ht="13.5" hidden="1" customHeight="1">
      <c r="A12" s="26" t="s">
        <v>124</v>
      </c>
      <c r="B12" s="29" t="s">
        <v>125</v>
      </c>
      <c r="C12" s="29" t="s">
        <v>126</v>
      </c>
      <c r="D12" s="29" t="s">
        <v>127</v>
      </c>
      <c r="E12" s="28" t="s">
        <v>78</v>
      </c>
      <c r="F12" s="26" t="s">
        <v>108</v>
      </c>
      <c r="G12" s="27" t="s">
        <v>80</v>
      </c>
      <c r="H12" s="27" t="s">
        <v>80</v>
      </c>
      <c r="I12" s="31" t="s">
        <v>94</v>
      </c>
      <c r="J12" s="47" t="s">
        <v>101</v>
      </c>
      <c r="K12" s="107">
        <v>0</v>
      </c>
      <c r="L12" s="33">
        <v>16</v>
      </c>
      <c r="M12" s="33">
        <v>18</v>
      </c>
      <c r="N12" s="33">
        <v>6</v>
      </c>
      <c r="O12" s="106">
        <f t="shared" si="0"/>
        <v>195</v>
      </c>
      <c r="P12" s="33">
        <v>79</v>
      </c>
      <c r="Q12" s="33">
        <v>89</v>
      </c>
      <c r="R12" s="33">
        <v>27</v>
      </c>
      <c r="S12" s="106">
        <v>0</v>
      </c>
      <c r="T12" s="33">
        <v>0</v>
      </c>
      <c r="U12" s="33">
        <v>6</v>
      </c>
      <c r="V12" s="33">
        <v>5</v>
      </c>
      <c r="W12" s="33">
        <v>5</v>
      </c>
      <c r="X12" s="33">
        <v>0</v>
      </c>
      <c r="Y12" s="33">
        <v>0</v>
      </c>
      <c r="Z12" s="106">
        <v>0</v>
      </c>
      <c r="AA12" s="33">
        <v>0</v>
      </c>
      <c r="AB12" s="33">
        <v>8</v>
      </c>
      <c r="AC12" s="33">
        <v>5</v>
      </c>
      <c r="AD12" s="33">
        <v>5</v>
      </c>
      <c r="AE12" s="33">
        <v>0</v>
      </c>
      <c r="AF12" s="33">
        <v>0</v>
      </c>
      <c r="AG12" s="106">
        <v>0</v>
      </c>
      <c r="AH12" s="33">
        <v>0</v>
      </c>
      <c r="AI12" s="33">
        <v>3</v>
      </c>
      <c r="AJ12" s="33">
        <v>3</v>
      </c>
      <c r="AK12" s="33">
        <v>0</v>
      </c>
      <c r="AL12" s="33">
        <v>0</v>
      </c>
      <c r="AM12" s="33">
        <v>0</v>
      </c>
      <c r="AN12" s="120">
        <f>(M12+N12)/BV12</f>
        <v>0.6</v>
      </c>
      <c r="AO12" s="120">
        <f>N12/BV12</f>
        <v>0.15</v>
      </c>
      <c r="AP12" s="27" t="s">
        <v>93</v>
      </c>
      <c r="AQ12" s="27" t="s">
        <v>85</v>
      </c>
      <c r="AR12" s="35" t="s">
        <v>94</v>
      </c>
      <c r="AS12" s="35" t="s">
        <v>101</v>
      </c>
      <c r="AT12" s="35" t="s">
        <v>128</v>
      </c>
      <c r="AU12" s="35" t="s">
        <v>119</v>
      </c>
      <c r="AV12" s="36">
        <v>0</v>
      </c>
      <c r="AW12" s="37"/>
      <c r="AX12" s="37"/>
      <c r="AY12" s="36"/>
      <c r="AZ12" s="36"/>
      <c r="BA12" s="36">
        <v>1.4179999999999999</v>
      </c>
      <c r="BB12" s="36">
        <v>2</v>
      </c>
      <c r="BC12" s="123">
        <f t="shared" si="1"/>
        <v>3.4180000000000001</v>
      </c>
      <c r="BD12" s="36"/>
      <c r="BE12" s="49"/>
      <c r="BF12" s="49"/>
      <c r="BG12" s="49"/>
      <c r="BH12" s="124">
        <f t="shared" si="2"/>
        <v>3.4180000000000001</v>
      </c>
      <c r="BI12" s="45">
        <f>BH12/BV12</f>
        <v>8.5449999999999998E-2</v>
      </c>
      <c r="BJ12" s="39" t="s">
        <v>122</v>
      </c>
      <c r="BK12" s="136">
        <v>40</v>
      </c>
      <c r="BL12" s="137">
        <v>10</v>
      </c>
      <c r="BM12" s="137">
        <v>0</v>
      </c>
      <c r="BN12" s="137">
        <v>10</v>
      </c>
      <c r="BO12" s="137">
        <v>0</v>
      </c>
      <c r="BP12" s="137">
        <v>10</v>
      </c>
      <c r="BQ12" s="138">
        <f t="shared" si="3"/>
        <v>50</v>
      </c>
      <c r="BR12" s="138">
        <f t="shared" si="4"/>
        <v>10</v>
      </c>
      <c r="BS12" s="138">
        <f t="shared" si="5"/>
        <v>10</v>
      </c>
      <c r="BT12" s="138">
        <f t="shared" si="6"/>
        <v>70</v>
      </c>
      <c r="BU12" s="27" t="s">
        <v>129</v>
      </c>
      <c r="BV12" s="202">
        <v>40</v>
      </c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</row>
    <row r="13" spans="1:114" ht="13.5" hidden="1" customHeight="1">
      <c r="A13" s="26" t="s">
        <v>130</v>
      </c>
      <c r="B13" s="50" t="s">
        <v>131</v>
      </c>
      <c r="C13" s="50" t="s">
        <v>132</v>
      </c>
      <c r="D13" s="29" t="s">
        <v>133</v>
      </c>
      <c r="E13" s="28" t="s">
        <v>78</v>
      </c>
      <c r="F13" s="26" t="s">
        <v>108</v>
      </c>
      <c r="G13" s="27" t="s">
        <v>91</v>
      </c>
      <c r="H13" s="27" t="s">
        <v>92</v>
      </c>
      <c r="I13" s="35" t="s">
        <v>94</v>
      </c>
      <c r="J13" s="30" t="s">
        <v>134</v>
      </c>
      <c r="K13" s="109">
        <v>0</v>
      </c>
      <c r="L13" s="33">
        <v>11</v>
      </c>
      <c r="M13" s="53">
        <v>3</v>
      </c>
      <c r="N13" s="53">
        <v>1</v>
      </c>
      <c r="O13" s="106">
        <f t="shared" si="0"/>
        <v>154</v>
      </c>
      <c r="P13" s="53">
        <v>80</v>
      </c>
      <c r="Q13" s="53">
        <v>70</v>
      </c>
      <c r="R13" s="33">
        <v>4</v>
      </c>
      <c r="S13" s="106">
        <v>0</v>
      </c>
      <c r="T13" s="33">
        <v>0</v>
      </c>
      <c r="U13" s="53">
        <v>5</v>
      </c>
      <c r="V13" s="53">
        <v>4</v>
      </c>
      <c r="W13" s="33">
        <v>2</v>
      </c>
      <c r="X13" s="33">
        <v>0</v>
      </c>
      <c r="Y13" s="33">
        <v>0</v>
      </c>
      <c r="Z13" s="106">
        <v>0</v>
      </c>
      <c r="AA13" s="33">
        <v>0</v>
      </c>
      <c r="AB13" s="53">
        <v>2</v>
      </c>
      <c r="AC13" s="33">
        <v>0</v>
      </c>
      <c r="AD13" s="53">
        <v>0</v>
      </c>
      <c r="AE13" s="33">
        <v>1</v>
      </c>
      <c r="AF13" s="33">
        <v>0</v>
      </c>
      <c r="AG13" s="106">
        <v>0</v>
      </c>
      <c r="AH13" s="33">
        <v>0</v>
      </c>
      <c r="AI13" s="33">
        <v>0</v>
      </c>
      <c r="AJ13" s="33">
        <v>1</v>
      </c>
      <c r="AK13" s="33">
        <v>0</v>
      </c>
      <c r="AL13" s="33">
        <v>0</v>
      </c>
      <c r="AM13" s="33">
        <v>0</v>
      </c>
      <c r="AN13" s="120">
        <f>(M13+N13)/BV13</f>
        <v>0.26666666666666666</v>
      </c>
      <c r="AO13" s="120">
        <f>N13/BV13</f>
        <v>6.6666666666666666E-2</v>
      </c>
      <c r="AP13" s="27" t="s">
        <v>93</v>
      </c>
      <c r="AQ13" s="35" t="s">
        <v>85</v>
      </c>
      <c r="AR13" s="35" t="s">
        <v>94</v>
      </c>
      <c r="AS13" s="30" t="s">
        <v>134</v>
      </c>
      <c r="AT13" s="35" t="s">
        <v>128</v>
      </c>
      <c r="AU13" s="47" t="s">
        <v>135</v>
      </c>
      <c r="AV13" s="36">
        <v>0</v>
      </c>
      <c r="AW13" s="36"/>
      <c r="AX13" s="36"/>
      <c r="AY13" s="36"/>
      <c r="AZ13" s="36"/>
      <c r="BA13" s="36">
        <v>1.5649999999999999</v>
      </c>
      <c r="BB13" s="36"/>
      <c r="BC13" s="123">
        <f t="shared" si="1"/>
        <v>1.5649999999999999</v>
      </c>
      <c r="BD13" s="36" t="s">
        <v>111</v>
      </c>
      <c r="BE13" s="49"/>
      <c r="BF13" s="49"/>
      <c r="BG13" s="49"/>
      <c r="BH13" s="124">
        <f t="shared" si="2"/>
        <v>1.5649999999999999</v>
      </c>
      <c r="BI13" s="45">
        <f>BH13/BV13</f>
        <v>0.10433333333333333</v>
      </c>
      <c r="BJ13" s="39" t="s">
        <v>88</v>
      </c>
      <c r="BK13" s="136">
        <v>40</v>
      </c>
      <c r="BL13" s="137">
        <v>40</v>
      </c>
      <c r="BM13" s="137">
        <v>0</v>
      </c>
      <c r="BN13" s="137">
        <v>10</v>
      </c>
      <c r="BO13" s="137">
        <v>0</v>
      </c>
      <c r="BP13" s="137">
        <v>20</v>
      </c>
      <c r="BQ13" s="138">
        <f t="shared" si="3"/>
        <v>80</v>
      </c>
      <c r="BR13" s="138">
        <f t="shared" si="4"/>
        <v>10</v>
      </c>
      <c r="BS13" s="138">
        <f t="shared" si="5"/>
        <v>20</v>
      </c>
      <c r="BT13" s="138">
        <f t="shared" si="6"/>
        <v>110</v>
      </c>
      <c r="BU13" s="35" t="s">
        <v>136</v>
      </c>
      <c r="BV13" s="202">
        <v>15</v>
      </c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</row>
    <row r="14" spans="1:114" ht="13.5" hidden="1" customHeight="1">
      <c r="A14" s="25" t="s">
        <v>137</v>
      </c>
      <c r="B14" s="30" t="s">
        <v>138</v>
      </c>
      <c r="C14" s="30" t="s">
        <v>139</v>
      </c>
      <c r="D14" s="29" t="s">
        <v>133</v>
      </c>
      <c r="E14" s="28" t="s">
        <v>78</v>
      </c>
      <c r="F14" s="26" t="s">
        <v>79</v>
      </c>
      <c r="G14" s="30" t="s">
        <v>91</v>
      </c>
      <c r="H14" s="30" t="s">
        <v>92</v>
      </c>
      <c r="I14" s="30" t="s">
        <v>97</v>
      </c>
      <c r="J14" s="28" t="s">
        <v>119</v>
      </c>
      <c r="K14" s="106">
        <v>18</v>
      </c>
      <c r="L14" s="33">
        <v>13</v>
      </c>
      <c r="M14" s="33">
        <v>4</v>
      </c>
      <c r="N14" s="33">
        <v>1</v>
      </c>
      <c r="O14" s="107">
        <f t="shared" si="0"/>
        <v>84</v>
      </c>
      <c r="P14" s="33">
        <v>62</v>
      </c>
      <c r="Q14" s="33">
        <v>18</v>
      </c>
      <c r="R14" s="33">
        <v>4</v>
      </c>
      <c r="S14" s="107">
        <f>SUM(T14:Y14)</f>
        <v>13</v>
      </c>
      <c r="T14" s="33">
        <v>0</v>
      </c>
      <c r="U14" s="33">
        <v>7</v>
      </c>
      <c r="V14" s="33">
        <v>4</v>
      </c>
      <c r="W14" s="33">
        <v>2</v>
      </c>
      <c r="X14" s="33">
        <v>0</v>
      </c>
      <c r="Y14" s="33">
        <v>0</v>
      </c>
      <c r="Z14" s="107">
        <f>SUM(AA14:AF14)</f>
        <v>4</v>
      </c>
      <c r="AA14" s="33">
        <v>0</v>
      </c>
      <c r="AB14" s="33">
        <v>2</v>
      </c>
      <c r="AC14" s="33">
        <v>2</v>
      </c>
      <c r="AD14" s="33">
        <v>0</v>
      </c>
      <c r="AE14" s="33">
        <v>0</v>
      </c>
      <c r="AF14" s="33">
        <v>0</v>
      </c>
      <c r="AG14" s="107">
        <f>SUM(AH14:AM14)</f>
        <v>1</v>
      </c>
      <c r="AH14" s="33">
        <v>0</v>
      </c>
      <c r="AI14" s="33">
        <v>1</v>
      </c>
      <c r="AJ14" s="33">
        <v>0</v>
      </c>
      <c r="AK14" s="33">
        <v>0</v>
      </c>
      <c r="AL14" s="33">
        <v>0</v>
      </c>
      <c r="AM14" s="33">
        <v>0</v>
      </c>
      <c r="AN14" s="121">
        <f>(M14+N14)/K14</f>
        <v>0.27777777777777779</v>
      </c>
      <c r="AO14" s="121">
        <f>N14/K14</f>
        <v>5.5555555555555552E-2</v>
      </c>
      <c r="AP14" s="27" t="s">
        <v>93</v>
      </c>
      <c r="AQ14" s="27" t="s">
        <v>85</v>
      </c>
      <c r="AR14" s="30" t="s">
        <v>97</v>
      </c>
      <c r="AS14" s="30" t="s">
        <v>119</v>
      </c>
      <c r="AT14" s="30" t="s">
        <v>100</v>
      </c>
      <c r="AU14" s="27" t="s">
        <v>140</v>
      </c>
      <c r="AV14" s="36">
        <v>1.4808402200000002</v>
      </c>
      <c r="AW14" s="36"/>
      <c r="AX14" s="37"/>
      <c r="AY14" s="37"/>
      <c r="AZ14" s="37"/>
      <c r="BA14" s="37"/>
      <c r="BB14" s="37"/>
      <c r="BC14" s="123">
        <f t="shared" si="1"/>
        <v>1.4808402200000002</v>
      </c>
      <c r="BD14" s="36" t="s">
        <v>111</v>
      </c>
      <c r="BE14" s="49"/>
      <c r="BF14" s="49">
        <v>0.4</v>
      </c>
      <c r="BG14" s="49">
        <v>4.8167300000000003E-2</v>
      </c>
      <c r="BH14" s="124">
        <f t="shared" si="2"/>
        <v>1.9290075200000001</v>
      </c>
      <c r="BI14" s="45">
        <f>BH14/K14</f>
        <v>0.10716708444444445</v>
      </c>
      <c r="BJ14" s="39" t="s">
        <v>102</v>
      </c>
      <c r="BK14" s="136">
        <v>40</v>
      </c>
      <c r="BL14" s="137">
        <v>40</v>
      </c>
      <c r="BM14" s="137">
        <v>90</v>
      </c>
      <c r="BN14" s="137">
        <v>30</v>
      </c>
      <c r="BO14" s="137">
        <v>0</v>
      </c>
      <c r="BP14" s="137">
        <v>20</v>
      </c>
      <c r="BQ14" s="138">
        <f t="shared" si="3"/>
        <v>80</v>
      </c>
      <c r="BR14" s="138">
        <f t="shared" si="4"/>
        <v>120</v>
      </c>
      <c r="BS14" s="138">
        <f t="shared" si="5"/>
        <v>20</v>
      </c>
      <c r="BT14" s="138">
        <f t="shared" si="6"/>
        <v>220</v>
      </c>
      <c r="BU14" s="27"/>
      <c r="BV14" s="9"/>
      <c r="BW14" s="9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</row>
    <row r="15" spans="1:114" ht="13.5" hidden="1" customHeight="1">
      <c r="A15" s="24" t="s">
        <v>141</v>
      </c>
      <c r="B15" s="35" t="s">
        <v>142</v>
      </c>
      <c r="C15" s="47" t="s">
        <v>139</v>
      </c>
      <c r="D15" s="30" t="s">
        <v>133</v>
      </c>
      <c r="E15" s="28" t="s">
        <v>78</v>
      </c>
      <c r="F15" s="24" t="s">
        <v>79</v>
      </c>
      <c r="G15" s="28" t="s">
        <v>80</v>
      </c>
      <c r="H15" s="28" t="s">
        <v>80</v>
      </c>
      <c r="I15" s="47" t="s">
        <v>100</v>
      </c>
      <c r="J15" s="47" t="s">
        <v>134</v>
      </c>
      <c r="K15" s="110">
        <v>63</v>
      </c>
      <c r="L15" s="54">
        <v>45</v>
      </c>
      <c r="M15" s="54">
        <v>11</v>
      </c>
      <c r="N15" s="24">
        <v>7</v>
      </c>
      <c r="O15" s="106">
        <f t="shared" si="0"/>
        <v>291</v>
      </c>
      <c r="P15" s="54">
        <v>204</v>
      </c>
      <c r="Q15" s="54">
        <v>56</v>
      </c>
      <c r="R15" s="54">
        <v>31</v>
      </c>
      <c r="S15" s="106">
        <f>SUM(T15:Y15)</f>
        <v>45</v>
      </c>
      <c r="T15" s="24">
        <v>0</v>
      </c>
      <c r="U15" s="54">
        <v>27</v>
      </c>
      <c r="V15" s="54">
        <v>15</v>
      </c>
      <c r="W15" s="54">
        <v>3</v>
      </c>
      <c r="X15" s="33">
        <v>0</v>
      </c>
      <c r="Y15" s="33">
        <v>0</v>
      </c>
      <c r="Z15" s="106">
        <f>SUM(AA15:AF15)</f>
        <v>11</v>
      </c>
      <c r="AA15" s="33">
        <v>0</v>
      </c>
      <c r="AB15" s="54">
        <v>8</v>
      </c>
      <c r="AC15" s="24">
        <v>0</v>
      </c>
      <c r="AD15" s="24">
        <v>0</v>
      </c>
      <c r="AE15" s="54">
        <v>3</v>
      </c>
      <c r="AF15" s="24">
        <v>0</v>
      </c>
      <c r="AG15" s="106">
        <f>SUM(AH15:AM15)</f>
        <v>7</v>
      </c>
      <c r="AH15" s="33">
        <v>0</v>
      </c>
      <c r="AI15" s="54">
        <v>4</v>
      </c>
      <c r="AJ15" s="54">
        <v>3</v>
      </c>
      <c r="AK15" s="33">
        <v>0</v>
      </c>
      <c r="AL15" s="33">
        <v>0</v>
      </c>
      <c r="AM15" s="33">
        <v>0</v>
      </c>
      <c r="AN15" s="120">
        <f>(M15+N15)/K15</f>
        <v>0.2857142857142857</v>
      </c>
      <c r="AO15" s="120">
        <f>N15/K15</f>
        <v>0.1111111111111111</v>
      </c>
      <c r="AP15" s="27" t="s">
        <v>93</v>
      </c>
      <c r="AQ15" s="30" t="s">
        <v>85</v>
      </c>
      <c r="AR15" s="47" t="s">
        <v>100</v>
      </c>
      <c r="AS15" s="47" t="s">
        <v>134</v>
      </c>
      <c r="AT15" s="47" t="s">
        <v>86</v>
      </c>
      <c r="AU15" s="47" t="s">
        <v>121</v>
      </c>
      <c r="AV15" s="36">
        <v>0</v>
      </c>
      <c r="AW15" s="36">
        <v>0.6</v>
      </c>
      <c r="AX15" s="36">
        <v>3.1960000000000002</v>
      </c>
      <c r="AY15" s="36">
        <v>3.1960000000000002</v>
      </c>
      <c r="AZ15" s="36"/>
      <c r="BA15" s="37"/>
      <c r="BB15" s="37"/>
      <c r="BC15" s="123">
        <f t="shared" si="1"/>
        <v>6.9920000000000009</v>
      </c>
      <c r="BD15" s="24" t="s">
        <v>111</v>
      </c>
      <c r="BE15" s="24"/>
      <c r="BF15" s="24"/>
      <c r="BG15" s="24"/>
      <c r="BH15" s="124">
        <f t="shared" si="2"/>
        <v>6.9920000000000009</v>
      </c>
      <c r="BI15" s="45">
        <f>BH15/K15</f>
        <v>0.110984126984127</v>
      </c>
      <c r="BJ15" s="39" t="s">
        <v>102</v>
      </c>
      <c r="BK15" s="136">
        <v>40</v>
      </c>
      <c r="BL15" s="137">
        <v>40</v>
      </c>
      <c r="BM15" s="137">
        <v>40</v>
      </c>
      <c r="BN15" s="137">
        <v>70</v>
      </c>
      <c r="BO15" s="137">
        <v>0</v>
      </c>
      <c r="BP15" s="137">
        <v>10</v>
      </c>
      <c r="BQ15" s="138">
        <f t="shared" si="3"/>
        <v>80</v>
      </c>
      <c r="BR15" s="138">
        <f t="shared" si="4"/>
        <v>110</v>
      </c>
      <c r="BS15" s="138">
        <f t="shared" si="5"/>
        <v>10</v>
      </c>
      <c r="BT15" s="138">
        <f t="shared" si="6"/>
        <v>200</v>
      </c>
      <c r="BU15" s="55"/>
      <c r="BV15" s="9"/>
      <c r="BW15" s="9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</row>
    <row r="16" spans="1:114" ht="13.5" hidden="1" customHeight="1">
      <c r="A16" s="24" t="s">
        <v>143</v>
      </c>
      <c r="B16" s="2" t="s">
        <v>144</v>
      </c>
      <c r="C16" s="29" t="s">
        <v>145</v>
      </c>
      <c r="D16" s="29" t="s">
        <v>133</v>
      </c>
      <c r="E16" s="28" t="s">
        <v>78</v>
      </c>
      <c r="F16" s="24" t="s">
        <v>108</v>
      </c>
      <c r="G16" s="27" t="s">
        <v>80</v>
      </c>
      <c r="H16" s="27" t="s">
        <v>80</v>
      </c>
      <c r="I16" s="56" t="s">
        <v>109</v>
      </c>
      <c r="J16" s="28" t="s">
        <v>146</v>
      </c>
      <c r="K16" s="107">
        <v>0</v>
      </c>
      <c r="L16" s="33">
        <v>19</v>
      </c>
      <c r="M16" s="33">
        <v>10</v>
      </c>
      <c r="N16" s="24">
        <v>1</v>
      </c>
      <c r="O16" s="106">
        <f t="shared" si="0"/>
        <v>122</v>
      </c>
      <c r="P16" s="24">
        <v>76</v>
      </c>
      <c r="Q16" s="24">
        <v>42</v>
      </c>
      <c r="R16" s="24">
        <v>4</v>
      </c>
      <c r="S16" s="106">
        <v>0</v>
      </c>
      <c r="T16" s="24">
        <v>0</v>
      </c>
      <c r="U16" s="24">
        <v>14</v>
      </c>
      <c r="V16" s="24">
        <v>5</v>
      </c>
      <c r="W16" s="24">
        <v>0</v>
      </c>
      <c r="X16" s="24">
        <v>0</v>
      </c>
      <c r="Y16" s="24">
        <v>0</v>
      </c>
      <c r="Z16" s="106">
        <v>0</v>
      </c>
      <c r="AA16" s="24">
        <v>0</v>
      </c>
      <c r="AB16" s="24">
        <v>9</v>
      </c>
      <c r="AC16" s="24">
        <v>0</v>
      </c>
      <c r="AD16" s="24">
        <v>1</v>
      </c>
      <c r="AE16" s="24">
        <v>0</v>
      </c>
      <c r="AF16" s="24">
        <v>0</v>
      </c>
      <c r="AG16" s="106">
        <v>0</v>
      </c>
      <c r="AH16" s="33">
        <v>0</v>
      </c>
      <c r="AI16" s="24">
        <v>1</v>
      </c>
      <c r="AJ16" s="33">
        <v>0</v>
      </c>
      <c r="AK16" s="33">
        <v>0</v>
      </c>
      <c r="AL16" s="33">
        <v>0</v>
      </c>
      <c r="AM16" s="33">
        <v>0</v>
      </c>
      <c r="AN16" s="120">
        <f>(M16+N16)/BV16</f>
        <v>0.36666666666666664</v>
      </c>
      <c r="AO16" s="120">
        <f>N16/BV16</f>
        <v>3.3333333333333333E-2</v>
      </c>
      <c r="AP16" s="27" t="s">
        <v>93</v>
      </c>
      <c r="AQ16" s="29" t="s">
        <v>85</v>
      </c>
      <c r="AR16" s="27" t="s">
        <v>109</v>
      </c>
      <c r="AS16" s="27" t="s">
        <v>146</v>
      </c>
      <c r="AT16" s="27" t="s">
        <v>120</v>
      </c>
      <c r="AU16" s="27" t="s">
        <v>119</v>
      </c>
      <c r="AV16" s="36">
        <v>0.314</v>
      </c>
      <c r="AW16" s="36"/>
      <c r="AX16" s="36"/>
      <c r="AY16" s="36"/>
      <c r="AZ16" s="36">
        <v>1.9379999999999999</v>
      </c>
      <c r="BA16" s="36">
        <v>1</v>
      </c>
      <c r="BB16" s="36"/>
      <c r="BC16" s="123">
        <f t="shared" si="1"/>
        <v>3.2519999999999998</v>
      </c>
      <c r="BD16" s="24"/>
      <c r="BE16" s="49"/>
      <c r="BF16" s="49"/>
      <c r="BG16" s="24"/>
      <c r="BH16" s="124">
        <f t="shared" si="2"/>
        <v>3.2519999999999998</v>
      </c>
      <c r="BI16" s="45">
        <f>BH16/BV16</f>
        <v>0.1084</v>
      </c>
      <c r="BJ16" s="39" t="s">
        <v>102</v>
      </c>
      <c r="BK16" s="136">
        <v>40</v>
      </c>
      <c r="BL16" s="137">
        <v>40</v>
      </c>
      <c r="BM16" s="137">
        <v>50</v>
      </c>
      <c r="BN16" s="137">
        <v>30</v>
      </c>
      <c r="BO16" s="137">
        <v>0</v>
      </c>
      <c r="BP16" s="137">
        <v>10</v>
      </c>
      <c r="BQ16" s="138">
        <f t="shared" si="3"/>
        <v>80</v>
      </c>
      <c r="BR16" s="138">
        <f t="shared" si="4"/>
        <v>80</v>
      </c>
      <c r="BS16" s="138">
        <f t="shared" si="5"/>
        <v>10</v>
      </c>
      <c r="BT16" s="138">
        <f t="shared" si="6"/>
        <v>170</v>
      </c>
      <c r="BU16" s="28" t="s">
        <v>123</v>
      </c>
      <c r="BV16" s="202">
        <v>30</v>
      </c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</row>
    <row r="17" spans="1:114" ht="13.5" hidden="1" customHeight="1">
      <c r="A17" s="24" t="s">
        <v>147</v>
      </c>
      <c r="B17" s="35" t="s">
        <v>148</v>
      </c>
      <c r="C17" s="28" t="s">
        <v>149</v>
      </c>
      <c r="D17" s="29" t="s">
        <v>150</v>
      </c>
      <c r="E17" s="28" t="s">
        <v>151</v>
      </c>
      <c r="F17" s="24" t="s">
        <v>79</v>
      </c>
      <c r="G17" s="27" t="s">
        <v>80</v>
      </c>
      <c r="H17" s="27" t="s">
        <v>80</v>
      </c>
      <c r="I17" s="56" t="s">
        <v>86</v>
      </c>
      <c r="J17" s="28" t="s">
        <v>134</v>
      </c>
      <c r="K17" s="106">
        <v>10</v>
      </c>
      <c r="L17" s="33">
        <v>10</v>
      </c>
      <c r="M17" s="33">
        <v>0</v>
      </c>
      <c r="N17" s="33">
        <v>0</v>
      </c>
      <c r="O17" s="106">
        <f t="shared" si="0"/>
        <v>40</v>
      </c>
      <c r="P17" s="33">
        <v>40</v>
      </c>
      <c r="Q17" s="33">
        <v>0</v>
      </c>
      <c r="R17" s="33">
        <v>0</v>
      </c>
      <c r="S17" s="106">
        <f>SUM(T17:Y17)</f>
        <v>10</v>
      </c>
      <c r="T17" s="24">
        <v>0</v>
      </c>
      <c r="U17" s="33">
        <v>10</v>
      </c>
      <c r="V17" s="33">
        <v>0</v>
      </c>
      <c r="W17" s="24">
        <v>0</v>
      </c>
      <c r="X17" s="24">
        <v>0</v>
      </c>
      <c r="Y17" s="24">
        <v>0</v>
      </c>
      <c r="Z17" s="106">
        <f>SUM(AA17:AF17)</f>
        <v>0</v>
      </c>
      <c r="AA17" s="33">
        <v>0</v>
      </c>
      <c r="AB17" s="33">
        <v>0</v>
      </c>
      <c r="AC17" s="33">
        <v>0</v>
      </c>
      <c r="AD17" s="33">
        <v>0</v>
      </c>
      <c r="AE17" s="24">
        <v>0</v>
      </c>
      <c r="AF17" s="24">
        <v>0</v>
      </c>
      <c r="AG17" s="106">
        <f>SUM(AH17:AM17)</f>
        <v>0</v>
      </c>
      <c r="AH17" s="33">
        <v>0</v>
      </c>
      <c r="AI17" s="33">
        <v>0</v>
      </c>
      <c r="AJ17" s="33">
        <v>0</v>
      </c>
      <c r="AK17" s="33">
        <v>0</v>
      </c>
      <c r="AL17" s="33">
        <v>0</v>
      </c>
      <c r="AM17" s="33">
        <v>0</v>
      </c>
      <c r="AN17" s="120">
        <f>(M17+N17)/K17</f>
        <v>0</v>
      </c>
      <c r="AO17" s="120">
        <f>N17/K17</f>
        <v>0</v>
      </c>
      <c r="AP17" s="27" t="s">
        <v>93</v>
      </c>
      <c r="AQ17" s="27" t="s">
        <v>85</v>
      </c>
      <c r="AR17" s="47" t="s">
        <v>86</v>
      </c>
      <c r="AS17" s="28" t="s">
        <v>134</v>
      </c>
      <c r="AT17" s="27" t="s">
        <v>94</v>
      </c>
      <c r="AU17" s="28" t="s">
        <v>119</v>
      </c>
      <c r="AV17" s="36">
        <v>0</v>
      </c>
      <c r="AW17" s="36"/>
      <c r="AX17" s="36"/>
      <c r="AY17" s="36">
        <v>0.55500000000000005</v>
      </c>
      <c r="AZ17" s="36">
        <v>0.55500000000000005</v>
      </c>
      <c r="BA17" s="37"/>
      <c r="BB17" s="37"/>
      <c r="BC17" s="123">
        <f t="shared" si="1"/>
        <v>1.1100000000000001</v>
      </c>
      <c r="BD17" s="24"/>
      <c r="BE17" s="24"/>
      <c r="BF17" s="24"/>
      <c r="BG17" s="24"/>
      <c r="BH17" s="124">
        <f t="shared" si="2"/>
        <v>1.1100000000000001</v>
      </c>
      <c r="BI17" s="45">
        <f>BH17/K17</f>
        <v>0.11100000000000002</v>
      </c>
      <c r="BJ17" s="39" t="s">
        <v>88</v>
      </c>
      <c r="BK17" s="136">
        <v>50</v>
      </c>
      <c r="BL17" s="137">
        <v>25</v>
      </c>
      <c r="BM17" s="137">
        <v>10</v>
      </c>
      <c r="BN17" s="137">
        <v>30</v>
      </c>
      <c r="BO17" s="137">
        <v>0</v>
      </c>
      <c r="BP17" s="137">
        <v>10</v>
      </c>
      <c r="BQ17" s="138">
        <f t="shared" si="3"/>
        <v>75</v>
      </c>
      <c r="BR17" s="138">
        <f t="shared" si="4"/>
        <v>40</v>
      </c>
      <c r="BS17" s="138">
        <f t="shared" si="5"/>
        <v>10</v>
      </c>
      <c r="BT17" s="138">
        <f t="shared" si="6"/>
        <v>125</v>
      </c>
      <c r="BU17" s="27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</row>
    <row r="18" spans="1:114" ht="15" hidden="1" customHeight="1">
      <c r="A18" s="25" t="s">
        <v>152</v>
      </c>
      <c r="B18" s="29" t="s">
        <v>153</v>
      </c>
      <c r="C18" s="29" t="s">
        <v>154</v>
      </c>
      <c r="D18" s="29" t="s">
        <v>155</v>
      </c>
      <c r="E18" s="28" t="s">
        <v>151</v>
      </c>
      <c r="F18" s="25" t="s">
        <v>79</v>
      </c>
      <c r="G18" s="27" t="s">
        <v>91</v>
      </c>
      <c r="H18" s="27" t="s">
        <v>92</v>
      </c>
      <c r="I18" s="56" t="s">
        <v>100</v>
      </c>
      <c r="J18" s="28" t="s">
        <v>134</v>
      </c>
      <c r="K18" s="107">
        <v>3</v>
      </c>
      <c r="L18" s="33">
        <v>3</v>
      </c>
      <c r="M18" s="33">
        <v>0</v>
      </c>
      <c r="N18" s="33">
        <v>0</v>
      </c>
      <c r="O18" s="106">
        <f t="shared" si="0"/>
        <v>14</v>
      </c>
      <c r="P18" s="33">
        <v>14</v>
      </c>
      <c r="Q18" s="33">
        <v>0</v>
      </c>
      <c r="R18" s="33">
        <v>0</v>
      </c>
      <c r="S18" s="106">
        <f>SUM(T18:Y18)</f>
        <v>3</v>
      </c>
      <c r="T18" s="24">
        <v>0</v>
      </c>
      <c r="U18" s="33">
        <v>1</v>
      </c>
      <c r="V18" s="33">
        <v>2</v>
      </c>
      <c r="W18" s="24">
        <v>0</v>
      </c>
      <c r="X18" s="24">
        <v>0</v>
      </c>
      <c r="Y18" s="24">
        <v>0</v>
      </c>
      <c r="Z18" s="106">
        <v>0</v>
      </c>
      <c r="AA18" s="33">
        <v>0</v>
      </c>
      <c r="AB18" s="33">
        <v>0</v>
      </c>
      <c r="AC18" s="33">
        <v>0</v>
      </c>
      <c r="AD18" s="33">
        <v>0</v>
      </c>
      <c r="AE18" s="24">
        <v>0</v>
      </c>
      <c r="AF18" s="24">
        <v>0</v>
      </c>
      <c r="AG18" s="106">
        <v>0</v>
      </c>
      <c r="AH18" s="33">
        <v>0</v>
      </c>
      <c r="AI18" s="33">
        <v>0</v>
      </c>
      <c r="AJ18" s="33">
        <v>0</v>
      </c>
      <c r="AK18" s="33">
        <v>0</v>
      </c>
      <c r="AL18" s="33">
        <v>0</v>
      </c>
      <c r="AM18" s="33">
        <v>0</v>
      </c>
      <c r="AN18" s="120">
        <f>(M18+N18)/K18</f>
        <v>0</v>
      </c>
      <c r="AO18" s="120">
        <f>N18/K18</f>
        <v>0</v>
      </c>
      <c r="AP18" s="27" t="s">
        <v>93</v>
      </c>
      <c r="AQ18" s="29" t="s">
        <v>85</v>
      </c>
      <c r="AR18" s="56" t="s">
        <v>100</v>
      </c>
      <c r="AS18" s="28" t="s">
        <v>134</v>
      </c>
      <c r="AT18" s="27" t="s">
        <v>82</v>
      </c>
      <c r="AU18" s="27" t="s">
        <v>135</v>
      </c>
      <c r="AV18" s="36">
        <v>0</v>
      </c>
      <c r="AW18" s="36"/>
      <c r="AX18" s="36">
        <v>0.31293471</v>
      </c>
      <c r="AY18" s="37"/>
      <c r="AZ18" s="37"/>
      <c r="BA18" s="37"/>
      <c r="BB18" s="37"/>
      <c r="BC18" s="123">
        <f t="shared" si="1"/>
        <v>0.31293471</v>
      </c>
      <c r="BD18" s="36"/>
      <c r="BE18" s="49"/>
      <c r="BF18" s="49"/>
      <c r="BG18" s="49"/>
      <c r="BH18" s="124">
        <f t="shared" si="2"/>
        <v>0.31293471</v>
      </c>
      <c r="BI18" s="45">
        <f>BH18/K18</f>
        <v>0.10431157000000001</v>
      </c>
      <c r="BJ18" s="39" t="s">
        <v>102</v>
      </c>
      <c r="BK18" s="139">
        <v>50</v>
      </c>
      <c r="BL18" s="140">
        <v>50</v>
      </c>
      <c r="BM18" s="140">
        <v>40</v>
      </c>
      <c r="BN18" s="140">
        <v>70</v>
      </c>
      <c r="BO18" s="140">
        <v>0</v>
      </c>
      <c r="BP18" s="140">
        <v>10</v>
      </c>
      <c r="BQ18" s="141">
        <f t="shared" si="3"/>
        <v>100</v>
      </c>
      <c r="BR18" s="141">
        <f t="shared" si="4"/>
        <v>110</v>
      </c>
      <c r="BS18" s="141">
        <f t="shared" si="5"/>
        <v>10</v>
      </c>
      <c r="BT18" s="141">
        <f t="shared" si="6"/>
        <v>220</v>
      </c>
      <c r="BU18" s="27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</row>
    <row r="19" spans="1:114" ht="13.5" customHeight="1">
      <c r="A19" s="25" t="s">
        <v>156</v>
      </c>
      <c r="B19" s="29" t="s">
        <v>144</v>
      </c>
      <c r="C19" s="29" t="s">
        <v>157</v>
      </c>
      <c r="D19" s="29" t="s">
        <v>106</v>
      </c>
      <c r="E19" s="28" t="s">
        <v>107</v>
      </c>
      <c r="F19" s="25" t="s">
        <v>79</v>
      </c>
      <c r="G19" s="27" t="s">
        <v>80</v>
      </c>
      <c r="H19" s="27" t="s">
        <v>80</v>
      </c>
      <c r="I19" s="56" t="s">
        <v>158</v>
      </c>
      <c r="J19" s="28" t="s">
        <v>146</v>
      </c>
      <c r="K19" s="107">
        <v>15</v>
      </c>
      <c r="L19" s="33">
        <v>11</v>
      </c>
      <c r="M19" s="33">
        <v>4</v>
      </c>
      <c r="N19" s="33">
        <v>0</v>
      </c>
      <c r="O19" s="106">
        <f t="shared" si="0"/>
        <v>71</v>
      </c>
      <c r="P19" s="33">
        <v>39</v>
      </c>
      <c r="Q19" s="33">
        <v>32</v>
      </c>
      <c r="R19" s="33">
        <v>0</v>
      </c>
      <c r="S19" s="106">
        <f>SUM(T19:Y19)</f>
        <v>11</v>
      </c>
      <c r="T19" s="24">
        <v>0</v>
      </c>
      <c r="U19" s="33">
        <v>6</v>
      </c>
      <c r="V19" s="33">
        <v>3</v>
      </c>
      <c r="W19" s="24">
        <v>2</v>
      </c>
      <c r="X19" s="24">
        <v>0</v>
      </c>
      <c r="Y19" s="24">
        <v>0</v>
      </c>
      <c r="Z19" s="106">
        <f>SUM(AA19:AF19)</f>
        <v>4</v>
      </c>
      <c r="AA19" s="33">
        <v>0</v>
      </c>
      <c r="AB19" s="33">
        <v>4</v>
      </c>
      <c r="AC19" s="33">
        <v>0</v>
      </c>
      <c r="AD19" s="33">
        <v>0</v>
      </c>
      <c r="AE19" s="24">
        <v>0</v>
      </c>
      <c r="AF19" s="24">
        <v>0</v>
      </c>
      <c r="AG19" s="106">
        <f>SUM(AH19:AM19)</f>
        <v>0</v>
      </c>
      <c r="AH19" s="33">
        <v>0</v>
      </c>
      <c r="AI19" s="33">
        <v>0</v>
      </c>
      <c r="AJ19" s="33">
        <v>0</v>
      </c>
      <c r="AK19" s="33">
        <v>0</v>
      </c>
      <c r="AL19" s="33">
        <v>0</v>
      </c>
      <c r="AM19" s="33">
        <v>0</v>
      </c>
      <c r="AN19" s="120">
        <f>(M19+N19)/K19</f>
        <v>0.26666666666666666</v>
      </c>
      <c r="AO19" s="120">
        <f>N19/K19</f>
        <v>0</v>
      </c>
      <c r="AP19" s="27" t="s">
        <v>93</v>
      </c>
      <c r="AQ19" s="29" t="s">
        <v>85</v>
      </c>
      <c r="AR19" s="27" t="s">
        <v>158</v>
      </c>
      <c r="AS19" s="27" t="s">
        <v>146</v>
      </c>
      <c r="AT19" s="27" t="s">
        <v>100</v>
      </c>
      <c r="AU19" s="27" t="s">
        <v>135</v>
      </c>
      <c r="AV19" s="36">
        <v>2.0299999999999998</v>
      </c>
      <c r="AW19" s="36"/>
      <c r="AX19" s="37"/>
      <c r="AY19" s="37"/>
      <c r="AZ19" s="37"/>
      <c r="BA19" s="37"/>
      <c r="BB19" s="37"/>
      <c r="BC19" s="123">
        <f t="shared" si="1"/>
        <v>2.0299999999999998</v>
      </c>
      <c r="BD19" s="36"/>
      <c r="BE19" s="49"/>
      <c r="BF19" s="49"/>
      <c r="BG19" s="49"/>
      <c r="BH19" s="124">
        <f t="shared" si="2"/>
        <v>2.0299999999999998</v>
      </c>
      <c r="BI19" s="45">
        <f>BH19/K19</f>
        <v>0.13533333333333333</v>
      </c>
      <c r="BJ19" s="39" t="s">
        <v>102</v>
      </c>
      <c r="BK19" s="136">
        <v>30</v>
      </c>
      <c r="BL19" s="137">
        <v>35</v>
      </c>
      <c r="BM19" s="137">
        <v>30</v>
      </c>
      <c r="BN19" s="137">
        <v>70</v>
      </c>
      <c r="BO19" s="137">
        <v>0</v>
      </c>
      <c r="BP19" s="137">
        <v>10</v>
      </c>
      <c r="BQ19" s="138">
        <f t="shared" si="3"/>
        <v>65</v>
      </c>
      <c r="BR19" s="138">
        <f t="shared" si="4"/>
        <v>100</v>
      </c>
      <c r="BS19" s="138">
        <f t="shared" si="5"/>
        <v>10</v>
      </c>
      <c r="BT19" s="138">
        <f t="shared" si="6"/>
        <v>175</v>
      </c>
      <c r="BU19" s="27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</row>
    <row r="20" spans="1:114" ht="13.5" hidden="1" customHeight="1">
      <c r="A20" s="25" t="s">
        <v>159</v>
      </c>
      <c r="B20" s="29" t="s">
        <v>160</v>
      </c>
      <c r="C20" s="29" t="s">
        <v>161</v>
      </c>
      <c r="D20" s="29" t="s">
        <v>127</v>
      </c>
      <c r="E20" s="28" t="s">
        <v>78</v>
      </c>
      <c r="F20" s="25" t="s">
        <v>108</v>
      </c>
      <c r="G20" s="27" t="s">
        <v>80</v>
      </c>
      <c r="H20" s="27" t="s">
        <v>80</v>
      </c>
      <c r="I20" s="31" t="s">
        <v>109</v>
      </c>
      <c r="J20" s="47" t="s">
        <v>119</v>
      </c>
      <c r="K20" s="106">
        <v>0</v>
      </c>
      <c r="L20" s="33">
        <v>29</v>
      </c>
      <c r="M20" s="33">
        <v>0</v>
      </c>
      <c r="N20" s="33">
        <v>0</v>
      </c>
      <c r="O20" s="106">
        <f t="shared" si="0"/>
        <v>105</v>
      </c>
      <c r="P20" s="33">
        <v>105</v>
      </c>
      <c r="Q20" s="33">
        <v>0</v>
      </c>
      <c r="R20" s="33">
        <v>0</v>
      </c>
      <c r="S20" s="106">
        <v>0</v>
      </c>
      <c r="T20" s="33">
        <v>12</v>
      </c>
      <c r="U20" s="33">
        <v>4</v>
      </c>
      <c r="V20" s="33">
        <v>13</v>
      </c>
      <c r="W20" s="24">
        <v>0</v>
      </c>
      <c r="X20" s="24">
        <v>0</v>
      </c>
      <c r="Y20" s="24">
        <v>0</v>
      </c>
      <c r="Z20" s="106">
        <v>0</v>
      </c>
      <c r="AA20" s="33">
        <v>0</v>
      </c>
      <c r="AB20" s="33">
        <v>0</v>
      </c>
      <c r="AC20" s="33">
        <v>0</v>
      </c>
      <c r="AD20" s="33">
        <v>0</v>
      </c>
      <c r="AE20" s="24">
        <v>0</v>
      </c>
      <c r="AF20" s="24">
        <v>0</v>
      </c>
      <c r="AG20" s="106">
        <v>0</v>
      </c>
      <c r="AH20" s="33">
        <v>0</v>
      </c>
      <c r="AI20" s="33">
        <v>0</v>
      </c>
      <c r="AJ20" s="33">
        <v>0</v>
      </c>
      <c r="AK20" s="33">
        <v>0</v>
      </c>
      <c r="AL20" s="33">
        <v>0</v>
      </c>
      <c r="AM20" s="33">
        <v>0</v>
      </c>
      <c r="AN20" s="120">
        <f>(M20+N20)/BV20</f>
        <v>0</v>
      </c>
      <c r="AO20" s="120">
        <f>N20/BV20</f>
        <v>0</v>
      </c>
      <c r="AP20" s="27" t="s">
        <v>93</v>
      </c>
      <c r="AQ20" s="29" t="s">
        <v>85</v>
      </c>
      <c r="AR20" s="35" t="s">
        <v>109</v>
      </c>
      <c r="AS20" s="35" t="s">
        <v>119</v>
      </c>
      <c r="AT20" s="35" t="s">
        <v>120</v>
      </c>
      <c r="AU20" s="35" t="s">
        <v>135</v>
      </c>
      <c r="AV20" s="36">
        <v>0</v>
      </c>
      <c r="AW20" s="36"/>
      <c r="AX20" s="37"/>
      <c r="AY20" s="43"/>
      <c r="AZ20" s="36">
        <v>0.1</v>
      </c>
      <c r="BA20" s="36">
        <v>3.1190000000000002</v>
      </c>
      <c r="BB20" s="36"/>
      <c r="BC20" s="123">
        <f t="shared" si="1"/>
        <v>3.2190000000000003</v>
      </c>
      <c r="BD20" s="36" t="s">
        <v>111</v>
      </c>
      <c r="BE20" s="49"/>
      <c r="BF20" s="49"/>
      <c r="BG20" s="49"/>
      <c r="BH20" s="124">
        <f t="shared" si="2"/>
        <v>3.2190000000000003</v>
      </c>
      <c r="BI20" s="45">
        <f>BH20/BV20</f>
        <v>0.11100000000000002</v>
      </c>
      <c r="BJ20" s="39" t="s">
        <v>88</v>
      </c>
      <c r="BK20" s="136">
        <v>40</v>
      </c>
      <c r="BL20" s="137">
        <v>10</v>
      </c>
      <c r="BM20" s="137">
        <v>0</v>
      </c>
      <c r="BN20" s="137">
        <v>30</v>
      </c>
      <c r="BO20" s="137">
        <v>20</v>
      </c>
      <c r="BP20" s="137">
        <v>10</v>
      </c>
      <c r="BQ20" s="138">
        <f t="shared" si="3"/>
        <v>50</v>
      </c>
      <c r="BR20" s="138">
        <f t="shared" si="4"/>
        <v>30</v>
      </c>
      <c r="BS20" s="138">
        <f t="shared" si="5"/>
        <v>30</v>
      </c>
      <c r="BT20" s="138">
        <f t="shared" si="6"/>
        <v>110</v>
      </c>
      <c r="BU20" s="27" t="s">
        <v>162</v>
      </c>
      <c r="BV20" s="202">
        <v>29</v>
      </c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</row>
    <row r="21" spans="1:114" ht="13.5" hidden="1" customHeight="1">
      <c r="A21" s="25" t="s">
        <v>163</v>
      </c>
      <c r="B21" s="30" t="s">
        <v>164</v>
      </c>
      <c r="C21" s="30" t="s">
        <v>161</v>
      </c>
      <c r="D21" s="29" t="s">
        <v>127</v>
      </c>
      <c r="E21" s="28" t="s">
        <v>78</v>
      </c>
      <c r="F21" s="25" t="s">
        <v>108</v>
      </c>
      <c r="G21" s="30" t="s">
        <v>92</v>
      </c>
      <c r="H21" s="30" t="s">
        <v>92</v>
      </c>
      <c r="I21" s="31" t="s">
        <v>109</v>
      </c>
      <c r="J21" s="47" t="s">
        <v>121</v>
      </c>
      <c r="K21" s="107">
        <v>12</v>
      </c>
      <c r="L21" s="53">
        <v>7</v>
      </c>
      <c r="M21" s="53">
        <v>0</v>
      </c>
      <c r="N21" s="33">
        <v>5</v>
      </c>
      <c r="O21" s="106">
        <f t="shared" si="0"/>
        <v>51</v>
      </c>
      <c r="P21" s="33">
        <v>28</v>
      </c>
      <c r="Q21" s="33">
        <v>0</v>
      </c>
      <c r="R21" s="33">
        <v>23</v>
      </c>
      <c r="S21" s="106">
        <f>SUM(T21:Y21)</f>
        <v>7</v>
      </c>
      <c r="T21" s="33">
        <v>0</v>
      </c>
      <c r="U21" s="33">
        <v>7</v>
      </c>
      <c r="V21" s="33">
        <v>0</v>
      </c>
      <c r="W21" s="33">
        <v>0</v>
      </c>
      <c r="X21" s="33">
        <v>0</v>
      </c>
      <c r="Y21" s="33">
        <v>0</v>
      </c>
      <c r="Z21" s="106">
        <f>SUM(AA21:AF21)</f>
        <v>0</v>
      </c>
      <c r="AA21" s="33">
        <v>0</v>
      </c>
      <c r="AB21" s="33">
        <v>0</v>
      </c>
      <c r="AC21" s="33">
        <v>0</v>
      </c>
      <c r="AD21" s="33">
        <v>0</v>
      </c>
      <c r="AE21" s="33">
        <v>0</v>
      </c>
      <c r="AF21" s="33">
        <v>0</v>
      </c>
      <c r="AG21" s="106">
        <f>SUM(AH21:AM21)</f>
        <v>5</v>
      </c>
      <c r="AH21" s="33">
        <v>0</v>
      </c>
      <c r="AI21" s="33">
        <v>2</v>
      </c>
      <c r="AJ21" s="33">
        <v>3</v>
      </c>
      <c r="AK21" s="33">
        <v>0</v>
      </c>
      <c r="AL21" s="33">
        <v>0</v>
      </c>
      <c r="AM21" s="33">
        <v>0</v>
      </c>
      <c r="AN21" s="120">
        <f>(Z21+AG21)/K21</f>
        <v>0.41666666666666669</v>
      </c>
      <c r="AO21" s="120">
        <f>N21/K21</f>
        <v>0.41666666666666669</v>
      </c>
      <c r="AP21" s="27" t="s">
        <v>93</v>
      </c>
      <c r="AQ21" s="27" t="s">
        <v>85</v>
      </c>
      <c r="AR21" s="35" t="s">
        <v>109</v>
      </c>
      <c r="AS21" s="35" t="s">
        <v>121</v>
      </c>
      <c r="AT21" s="58" t="s">
        <v>94</v>
      </c>
      <c r="AU21" s="35" t="s">
        <v>135</v>
      </c>
      <c r="AV21" s="36">
        <v>0</v>
      </c>
      <c r="AX21" s="43"/>
      <c r="AY21" s="43"/>
      <c r="AZ21" s="43">
        <v>1.147421</v>
      </c>
      <c r="BA21" s="37"/>
      <c r="BB21" s="37"/>
      <c r="BC21" s="123">
        <f t="shared" si="1"/>
        <v>1.147421</v>
      </c>
      <c r="BD21" s="36"/>
      <c r="BE21" s="44"/>
      <c r="BF21" s="44"/>
      <c r="BG21" s="44"/>
      <c r="BH21" s="124">
        <f t="shared" si="2"/>
        <v>1.147421</v>
      </c>
      <c r="BI21" s="45">
        <f>BH21/K21</f>
        <v>9.5618416666666664E-2</v>
      </c>
      <c r="BJ21" s="39" t="s">
        <v>88</v>
      </c>
      <c r="BK21" s="136">
        <v>40</v>
      </c>
      <c r="BL21" s="137">
        <v>10</v>
      </c>
      <c r="BM21" s="137">
        <v>0</v>
      </c>
      <c r="BN21" s="137">
        <v>30</v>
      </c>
      <c r="BO21" s="137">
        <v>20</v>
      </c>
      <c r="BP21" s="137">
        <v>30</v>
      </c>
      <c r="BQ21" s="138">
        <f t="shared" si="3"/>
        <v>50</v>
      </c>
      <c r="BR21" s="138">
        <f t="shared" si="4"/>
        <v>30</v>
      </c>
      <c r="BS21" s="138">
        <f t="shared" si="5"/>
        <v>50</v>
      </c>
      <c r="BT21" s="138">
        <f t="shared" si="6"/>
        <v>130</v>
      </c>
      <c r="BU21" s="2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</row>
    <row r="22" spans="1:114" ht="13.5" hidden="1" customHeight="1">
      <c r="A22" s="25" t="s">
        <v>165</v>
      </c>
      <c r="B22" s="29" t="s">
        <v>166</v>
      </c>
      <c r="C22" s="29" t="s">
        <v>167</v>
      </c>
      <c r="D22" s="29" t="s">
        <v>77</v>
      </c>
      <c r="E22" s="28" t="s">
        <v>78</v>
      </c>
      <c r="F22" s="25" t="s">
        <v>79</v>
      </c>
      <c r="G22" s="27" t="s">
        <v>80</v>
      </c>
      <c r="H22" s="27" t="s">
        <v>80</v>
      </c>
      <c r="I22" s="56" t="s">
        <v>158</v>
      </c>
      <c r="J22" s="28" t="s">
        <v>135</v>
      </c>
      <c r="K22" s="107">
        <v>54</v>
      </c>
      <c r="L22" s="33">
        <v>43</v>
      </c>
      <c r="M22" s="33">
        <v>10</v>
      </c>
      <c r="N22" s="33">
        <v>1</v>
      </c>
      <c r="O22" s="106">
        <f t="shared" si="0"/>
        <v>216</v>
      </c>
      <c r="P22" s="33">
        <v>140</v>
      </c>
      <c r="Q22" s="33">
        <v>72</v>
      </c>
      <c r="R22" s="33">
        <v>4</v>
      </c>
      <c r="S22" s="106">
        <f>SUM(T22:Y22)</f>
        <v>43</v>
      </c>
      <c r="T22" s="33">
        <v>3</v>
      </c>
      <c r="U22" s="33">
        <v>15</v>
      </c>
      <c r="V22" s="33">
        <v>21</v>
      </c>
      <c r="W22" s="33">
        <v>4</v>
      </c>
      <c r="X22" s="33">
        <v>0</v>
      </c>
      <c r="Y22" s="33">
        <v>0</v>
      </c>
      <c r="Z22" s="106">
        <f>SUM(AA22:AF22)</f>
        <v>10</v>
      </c>
      <c r="AA22" s="33">
        <v>3</v>
      </c>
      <c r="AB22" s="33">
        <v>7</v>
      </c>
      <c r="AC22" s="33">
        <v>0</v>
      </c>
      <c r="AD22" s="33">
        <v>0</v>
      </c>
      <c r="AE22" s="33">
        <v>0</v>
      </c>
      <c r="AF22" s="33">
        <v>0</v>
      </c>
      <c r="AG22" s="106">
        <f>SUM(AH22:AM22)</f>
        <v>1</v>
      </c>
      <c r="AH22" s="33">
        <v>0</v>
      </c>
      <c r="AI22" s="33">
        <v>1</v>
      </c>
      <c r="AJ22" s="33">
        <v>0</v>
      </c>
      <c r="AK22" s="33">
        <v>0</v>
      </c>
      <c r="AL22" s="33">
        <v>0</v>
      </c>
      <c r="AM22" s="33">
        <v>0</v>
      </c>
      <c r="AN22" s="120">
        <f>(M22+N22)/K22</f>
        <v>0.20370370370370369</v>
      </c>
      <c r="AO22" s="120">
        <f>N22/K22</f>
        <v>1.8518518518518517E-2</v>
      </c>
      <c r="AP22" s="27" t="s">
        <v>93</v>
      </c>
      <c r="AQ22" s="27" t="s">
        <v>85</v>
      </c>
      <c r="AR22" s="27" t="s">
        <v>158</v>
      </c>
      <c r="AS22" s="27" t="s">
        <v>135</v>
      </c>
      <c r="AT22" s="27" t="s">
        <v>86</v>
      </c>
      <c r="AU22" s="27" t="s">
        <v>134</v>
      </c>
      <c r="AV22" s="36">
        <v>0</v>
      </c>
      <c r="AW22" s="36">
        <v>4.5339999999999998</v>
      </c>
      <c r="AX22" s="36">
        <v>2</v>
      </c>
      <c r="AY22" s="37"/>
      <c r="AZ22" s="37"/>
      <c r="BA22" s="37"/>
      <c r="BB22" s="37"/>
      <c r="BC22" s="123">
        <f t="shared" si="1"/>
        <v>6.5339999999999998</v>
      </c>
      <c r="BD22" s="36" t="s">
        <v>111</v>
      </c>
      <c r="BE22" s="49"/>
      <c r="BF22" s="49"/>
      <c r="BG22" s="49"/>
      <c r="BH22" s="124">
        <f t="shared" si="2"/>
        <v>6.5339999999999998</v>
      </c>
      <c r="BI22" s="45">
        <f>BH22/K22</f>
        <v>0.121</v>
      </c>
      <c r="BJ22" s="39" t="s">
        <v>102</v>
      </c>
      <c r="BK22" s="136">
        <v>40</v>
      </c>
      <c r="BL22" s="137">
        <v>20</v>
      </c>
      <c r="BM22" s="137">
        <v>40</v>
      </c>
      <c r="BN22" s="137">
        <v>70</v>
      </c>
      <c r="BO22" s="137">
        <v>0</v>
      </c>
      <c r="BP22" s="137">
        <v>10</v>
      </c>
      <c r="BQ22" s="138">
        <f t="shared" si="3"/>
        <v>60</v>
      </c>
      <c r="BR22" s="138">
        <f t="shared" si="4"/>
        <v>110</v>
      </c>
      <c r="BS22" s="138">
        <f t="shared" si="5"/>
        <v>10</v>
      </c>
      <c r="BT22" s="138">
        <f t="shared" si="6"/>
        <v>180</v>
      </c>
      <c r="BU22" s="2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</row>
    <row r="23" spans="1:114" ht="13.5" hidden="1" customHeight="1">
      <c r="A23" s="26" t="s">
        <v>168</v>
      </c>
      <c r="B23" s="29" t="s">
        <v>169</v>
      </c>
      <c r="C23" s="29" t="s">
        <v>170</v>
      </c>
      <c r="D23" s="29" t="s">
        <v>127</v>
      </c>
      <c r="E23" s="28" t="s">
        <v>78</v>
      </c>
      <c r="F23" s="24" t="s">
        <v>79</v>
      </c>
      <c r="G23" s="27" t="s">
        <v>80</v>
      </c>
      <c r="H23" s="27" t="s">
        <v>80</v>
      </c>
      <c r="I23" s="56" t="s">
        <v>82</v>
      </c>
      <c r="J23" s="28" t="s">
        <v>134</v>
      </c>
      <c r="K23" s="106">
        <v>28</v>
      </c>
      <c r="L23" s="33">
        <v>17</v>
      </c>
      <c r="M23" s="33">
        <v>9</v>
      </c>
      <c r="N23" s="24">
        <v>2</v>
      </c>
      <c r="O23" s="106">
        <f t="shared" si="0"/>
        <v>128</v>
      </c>
      <c r="P23" s="24">
        <v>77</v>
      </c>
      <c r="Q23" s="24">
        <v>43</v>
      </c>
      <c r="R23" s="24">
        <v>8</v>
      </c>
      <c r="S23" s="106">
        <f>SUM(T23:Y23)</f>
        <v>17</v>
      </c>
      <c r="T23" s="33">
        <v>0</v>
      </c>
      <c r="U23" s="24">
        <v>8</v>
      </c>
      <c r="V23" s="24">
        <v>9</v>
      </c>
      <c r="W23" s="33">
        <v>0</v>
      </c>
      <c r="X23" s="33">
        <v>0</v>
      </c>
      <c r="Y23" s="33">
        <v>0</v>
      </c>
      <c r="Z23" s="106">
        <f>SUM(AA23:AF23)</f>
        <v>9</v>
      </c>
      <c r="AA23" s="24">
        <v>0</v>
      </c>
      <c r="AB23" s="24">
        <v>4</v>
      </c>
      <c r="AC23" s="24">
        <v>4</v>
      </c>
      <c r="AD23" s="24">
        <v>0</v>
      </c>
      <c r="AE23" s="24">
        <v>1</v>
      </c>
      <c r="AF23" s="24">
        <v>0</v>
      </c>
      <c r="AG23" s="106">
        <f>SUM(AH23:AM23)</f>
        <v>2</v>
      </c>
      <c r="AH23" s="33">
        <v>0</v>
      </c>
      <c r="AI23" s="33">
        <v>2</v>
      </c>
      <c r="AJ23" s="33">
        <v>0</v>
      </c>
      <c r="AK23" s="33">
        <v>0</v>
      </c>
      <c r="AL23" s="33">
        <v>0</v>
      </c>
      <c r="AM23" s="33">
        <v>0</v>
      </c>
      <c r="AN23" s="120">
        <f>(M23+N23)/K23</f>
        <v>0.39285714285714285</v>
      </c>
      <c r="AO23" s="120">
        <f>N23/K23</f>
        <v>7.1428571428571425E-2</v>
      </c>
      <c r="AP23" s="27" t="s">
        <v>93</v>
      </c>
      <c r="AQ23" s="29" t="s">
        <v>85</v>
      </c>
      <c r="AR23" s="27" t="s">
        <v>82</v>
      </c>
      <c r="AS23" s="27" t="s">
        <v>134</v>
      </c>
      <c r="AT23" s="27" t="s">
        <v>109</v>
      </c>
      <c r="AU23" s="27" t="s">
        <v>87</v>
      </c>
      <c r="AV23" s="36">
        <v>0</v>
      </c>
      <c r="AW23" s="36"/>
      <c r="AX23" s="36">
        <v>0.8</v>
      </c>
      <c r="AY23" s="36">
        <v>2.3079999999999998</v>
      </c>
      <c r="AZ23" s="36"/>
      <c r="BA23" s="37"/>
      <c r="BB23" s="37"/>
      <c r="BC23" s="123">
        <f t="shared" si="1"/>
        <v>3.1079999999999997</v>
      </c>
      <c r="BD23" s="24"/>
      <c r="BE23" s="24"/>
      <c r="BF23" s="24"/>
      <c r="BG23" s="24"/>
      <c r="BH23" s="124">
        <f t="shared" si="2"/>
        <v>3.1079999999999997</v>
      </c>
      <c r="BI23" s="45">
        <f>BH23/K23</f>
        <v>0.11099999999999999</v>
      </c>
      <c r="BJ23" s="39" t="s">
        <v>122</v>
      </c>
      <c r="BK23" s="136">
        <v>40</v>
      </c>
      <c r="BL23" s="137">
        <v>10</v>
      </c>
      <c r="BM23" s="137">
        <v>10</v>
      </c>
      <c r="BN23" s="137">
        <v>10</v>
      </c>
      <c r="BO23" s="137">
        <v>0</v>
      </c>
      <c r="BP23" s="137">
        <v>10</v>
      </c>
      <c r="BQ23" s="138">
        <f t="shared" si="3"/>
        <v>50</v>
      </c>
      <c r="BR23" s="138">
        <f t="shared" si="4"/>
        <v>20</v>
      </c>
      <c r="BS23" s="138">
        <f t="shared" si="5"/>
        <v>10</v>
      </c>
      <c r="BT23" s="138">
        <f t="shared" si="6"/>
        <v>80</v>
      </c>
      <c r="BU23" s="2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</row>
    <row r="24" spans="1:114" ht="13.5" hidden="1" customHeight="1">
      <c r="A24" s="25" t="s">
        <v>171</v>
      </c>
      <c r="B24" s="29" t="s">
        <v>172</v>
      </c>
      <c r="C24" s="29" t="s">
        <v>170</v>
      </c>
      <c r="D24" s="29" t="s">
        <v>127</v>
      </c>
      <c r="E24" s="28" t="s">
        <v>78</v>
      </c>
      <c r="F24" s="25" t="s">
        <v>79</v>
      </c>
      <c r="G24" s="27" t="s">
        <v>91</v>
      </c>
      <c r="H24" s="27" t="s">
        <v>92</v>
      </c>
      <c r="I24" s="56" t="s">
        <v>100</v>
      </c>
      <c r="J24" s="28" t="s">
        <v>173</v>
      </c>
      <c r="K24" s="111">
        <v>10</v>
      </c>
      <c r="L24" s="33">
        <v>6</v>
      </c>
      <c r="M24" s="33">
        <v>3</v>
      </c>
      <c r="N24" s="33">
        <v>1</v>
      </c>
      <c r="O24" s="106">
        <f t="shared" si="0"/>
        <v>38</v>
      </c>
      <c r="P24" s="33">
        <v>22</v>
      </c>
      <c r="Q24" s="33">
        <v>12</v>
      </c>
      <c r="R24" s="33">
        <v>4</v>
      </c>
      <c r="S24" s="106">
        <f>SUM(T24:Y24)</f>
        <v>6</v>
      </c>
      <c r="T24" s="33">
        <v>0</v>
      </c>
      <c r="U24" s="33">
        <v>4</v>
      </c>
      <c r="V24" s="33">
        <v>2</v>
      </c>
      <c r="W24" s="33">
        <v>0</v>
      </c>
      <c r="X24" s="33">
        <v>0</v>
      </c>
      <c r="Y24" s="33">
        <v>0</v>
      </c>
      <c r="Z24" s="106">
        <f>SUM(AA24:AF24)</f>
        <v>3</v>
      </c>
      <c r="AA24" s="33">
        <v>0</v>
      </c>
      <c r="AB24" s="33">
        <v>3</v>
      </c>
      <c r="AC24" s="33">
        <v>0</v>
      </c>
      <c r="AD24" s="33">
        <v>0</v>
      </c>
      <c r="AE24" s="33">
        <v>0</v>
      </c>
      <c r="AF24" s="33">
        <v>0</v>
      </c>
      <c r="AG24" s="106">
        <f>SUM(AH24:AM24)</f>
        <v>1</v>
      </c>
      <c r="AH24" s="33">
        <v>0</v>
      </c>
      <c r="AI24" s="33">
        <v>1</v>
      </c>
      <c r="AJ24" s="33">
        <v>0</v>
      </c>
      <c r="AK24" s="33">
        <v>0</v>
      </c>
      <c r="AL24" s="33">
        <v>0</v>
      </c>
      <c r="AM24" s="33">
        <v>0</v>
      </c>
      <c r="AN24" s="120">
        <f>(Z24+AG24)/K24</f>
        <v>0.4</v>
      </c>
      <c r="AO24" s="120">
        <f>N24/K24</f>
        <v>0.1</v>
      </c>
      <c r="AP24" s="27" t="s">
        <v>93</v>
      </c>
      <c r="AQ24" s="27" t="s">
        <v>85</v>
      </c>
      <c r="AR24" s="27" t="s">
        <v>100</v>
      </c>
      <c r="AS24" s="27" t="s">
        <v>134</v>
      </c>
      <c r="AT24" s="27" t="s">
        <v>82</v>
      </c>
      <c r="AU24" s="27" t="s">
        <v>119</v>
      </c>
      <c r="AV24" s="36">
        <v>0</v>
      </c>
      <c r="AW24" s="142"/>
      <c r="AX24" s="142">
        <v>0.84311570000000002</v>
      </c>
      <c r="AY24" s="43"/>
      <c r="AZ24" s="37"/>
      <c r="BA24" s="37"/>
      <c r="BB24" s="37"/>
      <c r="BC24" s="123">
        <f t="shared" si="1"/>
        <v>0.84311570000000002</v>
      </c>
      <c r="BD24" s="36" t="s">
        <v>111</v>
      </c>
      <c r="BE24" s="44"/>
      <c r="BF24" s="44">
        <v>0.2</v>
      </c>
      <c r="BG24" s="44"/>
      <c r="BH24" s="124">
        <f t="shared" si="2"/>
        <v>1.0431157</v>
      </c>
      <c r="BI24" s="45">
        <f>BH24/K24</f>
        <v>0.10431156999999999</v>
      </c>
      <c r="BJ24" s="39" t="s">
        <v>122</v>
      </c>
      <c r="BK24" s="136">
        <v>40</v>
      </c>
      <c r="BL24" s="137">
        <v>10</v>
      </c>
      <c r="BM24" s="137">
        <v>0</v>
      </c>
      <c r="BN24" s="137">
        <v>10</v>
      </c>
      <c r="BO24" s="137">
        <v>0</v>
      </c>
      <c r="BP24" s="137">
        <v>20</v>
      </c>
      <c r="BQ24" s="138">
        <f t="shared" si="3"/>
        <v>50</v>
      </c>
      <c r="BR24" s="138">
        <f t="shared" si="4"/>
        <v>10</v>
      </c>
      <c r="BS24" s="138">
        <f t="shared" si="5"/>
        <v>20</v>
      </c>
      <c r="BT24" s="138">
        <f t="shared" si="6"/>
        <v>80</v>
      </c>
      <c r="BU24" s="27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</row>
    <row r="25" spans="1:114" ht="13.5" hidden="1" customHeight="1">
      <c r="A25" s="25" t="s">
        <v>174</v>
      </c>
      <c r="B25" s="30" t="s">
        <v>175</v>
      </c>
      <c r="C25" s="30" t="s">
        <v>176</v>
      </c>
      <c r="D25" s="30" t="s">
        <v>127</v>
      </c>
      <c r="E25" s="28" t="s">
        <v>78</v>
      </c>
      <c r="F25" s="25" t="s">
        <v>108</v>
      </c>
      <c r="G25" s="30" t="s">
        <v>92</v>
      </c>
      <c r="H25" s="30" t="s">
        <v>92</v>
      </c>
      <c r="I25" s="58" t="s">
        <v>94</v>
      </c>
      <c r="J25" s="58" t="s">
        <v>87</v>
      </c>
      <c r="K25" s="106">
        <v>0</v>
      </c>
      <c r="L25" s="33">
        <v>0</v>
      </c>
      <c r="M25" s="33">
        <v>0</v>
      </c>
      <c r="N25" s="33">
        <v>4</v>
      </c>
      <c r="O25" s="106">
        <f t="shared" si="0"/>
        <v>8</v>
      </c>
      <c r="P25" s="33">
        <v>0</v>
      </c>
      <c r="Q25" s="33">
        <v>0</v>
      </c>
      <c r="R25" s="33">
        <v>8</v>
      </c>
      <c r="S25" s="106">
        <v>0</v>
      </c>
      <c r="T25" s="33">
        <v>0</v>
      </c>
      <c r="U25" s="33">
        <v>0</v>
      </c>
      <c r="V25" s="33">
        <v>0</v>
      </c>
      <c r="W25" s="33">
        <v>0</v>
      </c>
      <c r="X25" s="33">
        <v>0</v>
      </c>
      <c r="Y25" s="33">
        <v>0</v>
      </c>
      <c r="Z25" s="106">
        <v>0</v>
      </c>
      <c r="AA25" s="33">
        <v>0</v>
      </c>
      <c r="AB25" s="33">
        <v>0</v>
      </c>
      <c r="AC25" s="33">
        <v>0</v>
      </c>
      <c r="AD25" s="33">
        <v>0</v>
      </c>
      <c r="AE25" s="33">
        <v>0</v>
      </c>
      <c r="AF25" s="33">
        <v>0</v>
      </c>
      <c r="AG25" s="106">
        <v>0</v>
      </c>
      <c r="AH25" s="33">
        <v>0</v>
      </c>
      <c r="AI25" s="33">
        <v>4</v>
      </c>
      <c r="AJ25" s="33">
        <v>0</v>
      </c>
      <c r="AK25" s="33">
        <v>0</v>
      </c>
      <c r="AL25" s="33">
        <v>0</v>
      </c>
      <c r="AM25" s="33">
        <v>0</v>
      </c>
      <c r="AN25" s="120">
        <f>(M25+N25)/BV25</f>
        <v>1</v>
      </c>
      <c r="AO25" s="120">
        <f>N25/BV25</f>
        <v>1</v>
      </c>
      <c r="AP25" s="27" t="s">
        <v>93</v>
      </c>
      <c r="AQ25" s="27" t="s">
        <v>85</v>
      </c>
      <c r="AR25" s="58" t="s">
        <v>94</v>
      </c>
      <c r="AS25" s="58" t="s">
        <v>87</v>
      </c>
      <c r="AT25" s="58" t="s">
        <v>94</v>
      </c>
      <c r="AU25" s="35" t="s">
        <v>119</v>
      </c>
      <c r="AV25" s="36">
        <v>0</v>
      </c>
      <c r="AW25" s="43"/>
      <c r="AX25" s="43"/>
      <c r="AY25" s="43"/>
      <c r="BA25" s="43">
        <v>0.417244</v>
      </c>
      <c r="BC25" s="123">
        <f t="shared" si="1"/>
        <v>0.417244</v>
      </c>
      <c r="BD25" s="36" t="s">
        <v>111</v>
      </c>
      <c r="BE25" s="44"/>
      <c r="BF25" s="44"/>
      <c r="BG25" s="44"/>
      <c r="BH25" s="124">
        <f t="shared" si="2"/>
        <v>0.417244</v>
      </c>
      <c r="BI25" s="45">
        <f>BH25/BV25</f>
        <v>0.104311</v>
      </c>
      <c r="BJ25" s="39" t="s">
        <v>88</v>
      </c>
      <c r="BK25" s="136">
        <v>40</v>
      </c>
      <c r="BL25" s="137">
        <v>10</v>
      </c>
      <c r="BM25" s="137">
        <v>50</v>
      </c>
      <c r="BN25" s="137">
        <v>10</v>
      </c>
      <c r="BO25" s="137">
        <v>20</v>
      </c>
      <c r="BP25" s="137">
        <v>30</v>
      </c>
      <c r="BQ25" s="138">
        <f t="shared" si="3"/>
        <v>50</v>
      </c>
      <c r="BR25" s="138">
        <f t="shared" si="4"/>
        <v>60</v>
      </c>
      <c r="BS25" s="138">
        <f t="shared" si="5"/>
        <v>50</v>
      </c>
      <c r="BT25" s="138">
        <f t="shared" si="6"/>
        <v>160</v>
      </c>
      <c r="BU25" s="27" t="s">
        <v>177</v>
      </c>
      <c r="BV25" s="202">
        <v>4</v>
      </c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</row>
    <row r="26" spans="1:114" ht="13.5" hidden="1" customHeight="1">
      <c r="A26" s="24" t="s">
        <v>178</v>
      </c>
      <c r="B26" s="29" t="s">
        <v>179</v>
      </c>
      <c r="C26" s="29" t="s">
        <v>180</v>
      </c>
      <c r="D26" s="29" t="s">
        <v>117</v>
      </c>
      <c r="E26" s="28" t="s">
        <v>118</v>
      </c>
      <c r="F26" s="24" t="s">
        <v>79</v>
      </c>
      <c r="G26" s="27" t="s">
        <v>80</v>
      </c>
      <c r="H26" s="27" t="s">
        <v>80</v>
      </c>
      <c r="I26" s="56" t="s">
        <v>109</v>
      </c>
      <c r="J26" s="28" t="s">
        <v>87</v>
      </c>
      <c r="K26" s="106">
        <v>0</v>
      </c>
      <c r="L26" s="33">
        <v>17</v>
      </c>
      <c r="M26" s="33">
        <v>8</v>
      </c>
      <c r="N26" s="24">
        <v>0</v>
      </c>
      <c r="O26" s="106">
        <f t="shared" si="0"/>
        <v>106</v>
      </c>
      <c r="P26" s="24">
        <v>72</v>
      </c>
      <c r="Q26" s="24">
        <v>34</v>
      </c>
      <c r="R26" s="24">
        <v>0</v>
      </c>
      <c r="S26" s="106">
        <v>0</v>
      </c>
      <c r="T26" s="33">
        <v>0</v>
      </c>
      <c r="U26" s="24">
        <v>13</v>
      </c>
      <c r="V26" s="24">
        <v>4</v>
      </c>
      <c r="W26" s="33">
        <v>0</v>
      </c>
      <c r="X26" s="33">
        <v>0</v>
      </c>
      <c r="Y26" s="33">
        <v>0</v>
      </c>
      <c r="Z26" s="106">
        <v>0</v>
      </c>
      <c r="AA26" s="24">
        <v>0</v>
      </c>
      <c r="AB26" s="24">
        <v>7</v>
      </c>
      <c r="AC26" s="24">
        <v>0</v>
      </c>
      <c r="AD26" s="24">
        <v>1</v>
      </c>
      <c r="AE26" s="24">
        <v>0</v>
      </c>
      <c r="AF26" s="24">
        <v>0</v>
      </c>
      <c r="AG26" s="106">
        <f t="shared" ref="AG26:AG39" si="7">SUM(AH26:AM26)</f>
        <v>0</v>
      </c>
      <c r="AH26" s="33">
        <v>0</v>
      </c>
      <c r="AI26" s="33">
        <v>0</v>
      </c>
      <c r="AJ26" s="33">
        <v>0</v>
      </c>
      <c r="AK26" s="33">
        <v>0</v>
      </c>
      <c r="AL26" s="33">
        <v>0</v>
      </c>
      <c r="AM26" s="33">
        <v>0</v>
      </c>
      <c r="AN26" s="120">
        <f>(M26+N26)/BV26</f>
        <v>0.32</v>
      </c>
      <c r="AO26" s="120">
        <f>N26/BV26</f>
        <v>0</v>
      </c>
      <c r="AP26" s="27" t="s">
        <v>93</v>
      </c>
      <c r="AQ26" s="29" t="s">
        <v>85</v>
      </c>
      <c r="AR26" s="27" t="s">
        <v>109</v>
      </c>
      <c r="AS26" s="27" t="s">
        <v>87</v>
      </c>
      <c r="AT26" s="27" t="s">
        <v>120</v>
      </c>
      <c r="AU26" s="27" t="s">
        <v>119</v>
      </c>
      <c r="AV26" s="36">
        <v>0</v>
      </c>
      <c r="AW26" s="36"/>
      <c r="AX26" s="37"/>
      <c r="AY26" s="36"/>
      <c r="AZ26" s="36">
        <v>2.448</v>
      </c>
      <c r="BA26" s="37"/>
      <c r="BB26" s="37"/>
      <c r="BC26" s="123">
        <f t="shared" si="1"/>
        <v>2.448</v>
      </c>
      <c r="BD26" s="24"/>
      <c r="BE26" s="24"/>
      <c r="BF26" s="24"/>
      <c r="BG26" s="24"/>
      <c r="BH26" s="124">
        <f t="shared" si="2"/>
        <v>2.448</v>
      </c>
      <c r="BI26" s="45">
        <f>BH26/BV26</f>
        <v>9.7919999999999993E-2</v>
      </c>
      <c r="BJ26" s="39" t="s">
        <v>88</v>
      </c>
      <c r="BK26" s="143">
        <v>20</v>
      </c>
      <c r="BL26" s="144">
        <v>30</v>
      </c>
      <c r="BM26" s="144">
        <v>10</v>
      </c>
      <c r="BN26" s="144">
        <v>30</v>
      </c>
      <c r="BO26" s="144">
        <v>20</v>
      </c>
      <c r="BP26" s="144">
        <v>10</v>
      </c>
      <c r="BQ26" s="138">
        <f t="shared" si="3"/>
        <v>50</v>
      </c>
      <c r="BR26" s="138">
        <f t="shared" si="4"/>
        <v>40</v>
      </c>
      <c r="BS26" s="138">
        <f t="shared" si="5"/>
        <v>30</v>
      </c>
      <c r="BT26" s="138">
        <f t="shared" si="6"/>
        <v>120</v>
      </c>
      <c r="BU26" s="28" t="s">
        <v>181</v>
      </c>
      <c r="BV26" s="202">
        <v>25</v>
      </c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</row>
    <row r="27" spans="1:114" ht="13.5" hidden="1" customHeight="1">
      <c r="A27" s="25" t="s">
        <v>182</v>
      </c>
      <c r="B27" s="29" t="s">
        <v>183</v>
      </c>
      <c r="C27" s="29" t="s">
        <v>180</v>
      </c>
      <c r="D27" s="29" t="s">
        <v>117</v>
      </c>
      <c r="E27" s="28" t="s">
        <v>118</v>
      </c>
      <c r="F27" s="25" t="s">
        <v>79</v>
      </c>
      <c r="G27" s="27" t="s">
        <v>80</v>
      </c>
      <c r="H27" s="27" t="s">
        <v>81</v>
      </c>
      <c r="I27" s="56" t="s">
        <v>109</v>
      </c>
      <c r="J27" s="28" t="s">
        <v>87</v>
      </c>
      <c r="K27" s="107">
        <v>0</v>
      </c>
      <c r="L27" s="33">
        <v>6</v>
      </c>
      <c r="M27" s="33">
        <v>0</v>
      </c>
      <c r="N27" s="33">
        <v>0</v>
      </c>
      <c r="O27" s="106">
        <f t="shared" si="0"/>
        <v>24</v>
      </c>
      <c r="P27" s="33">
        <v>24</v>
      </c>
      <c r="Q27" s="33">
        <v>0</v>
      </c>
      <c r="R27" s="33">
        <v>0</v>
      </c>
      <c r="S27" s="106">
        <v>0</v>
      </c>
      <c r="T27" s="33">
        <v>0</v>
      </c>
      <c r="U27" s="33">
        <v>6</v>
      </c>
      <c r="V27" s="33">
        <v>0</v>
      </c>
      <c r="W27" s="33">
        <v>0</v>
      </c>
      <c r="X27" s="33">
        <v>0</v>
      </c>
      <c r="Y27" s="33">
        <v>0</v>
      </c>
      <c r="Z27" s="106">
        <v>0</v>
      </c>
      <c r="AA27" s="33">
        <v>0</v>
      </c>
      <c r="AB27" s="33">
        <v>0</v>
      </c>
      <c r="AC27" s="33">
        <v>0</v>
      </c>
      <c r="AD27" s="33">
        <v>0</v>
      </c>
      <c r="AE27" s="33">
        <v>0</v>
      </c>
      <c r="AF27" s="33">
        <v>0</v>
      </c>
      <c r="AG27" s="106">
        <f t="shared" si="7"/>
        <v>0</v>
      </c>
      <c r="AH27" s="33">
        <v>0</v>
      </c>
      <c r="AI27" s="33">
        <v>0</v>
      </c>
      <c r="AJ27" s="33">
        <v>0</v>
      </c>
      <c r="AK27" s="33">
        <v>0</v>
      </c>
      <c r="AL27" s="33">
        <v>0</v>
      </c>
      <c r="AM27" s="33">
        <v>0</v>
      </c>
      <c r="AN27" s="120">
        <f>(M27+N27)/BV27</f>
        <v>0</v>
      </c>
      <c r="AO27" s="120">
        <f>N27/BV27</f>
        <v>0</v>
      </c>
      <c r="AP27" s="27" t="s">
        <v>84</v>
      </c>
      <c r="AQ27" s="29" t="s">
        <v>85</v>
      </c>
      <c r="AR27" s="27" t="s">
        <v>109</v>
      </c>
      <c r="AS27" s="27" t="s">
        <v>87</v>
      </c>
      <c r="AT27" s="27" t="s">
        <v>120</v>
      </c>
      <c r="AU27" s="27" t="s">
        <v>119</v>
      </c>
      <c r="AV27" s="36">
        <v>0</v>
      </c>
      <c r="AW27" s="37"/>
      <c r="AX27" s="37"/>
      <c r="AY27" s="36"/>
      <c r="AZ27" s="36">
        <v>0.48599999999999999</v>
      </c>
      <c r="BA27" s="37"/>
      <c r="BB27" s="37"/>
      <c r="BC27" s="123">
        <f t="shared" si="1"/>
        <v>0.48599999999999999</v>
      </c>
      <c r="BD27" s="36"/>
      <c r="BE27" s="49"/>
      <c r="BF27" s="49"/>
      <c r="BG27" s="49"/>
      <c r="BH27" s="124">
        <f t="shared" si="2"/>
        <v>0.48599999999999999</v>
      </c>
      <c r="BI27" s="45">
        <f>BH27/BV27</f>
        <v>8.1000000000000003E-2</v>
      </c>
      <c r="BJ27" s="39" t="s">
        <v>88</v>
      </c>
      <c r="BK27" s="136">
        <v>20</v>
      </c>
      <c r="BL27" s="137">
        <v>30</v>
      </c>
      <c r="BM27" s="137">
        <v>10</v>
      </c>
      <c r="BN27" s="137">
        <v>30</v>
      </c>
      <c r="BO27" s="137">
        <v>20</v>
      </c>
      <c r="BP27" s="137">
        <v>10</v>
      </c>
      <c r="BQ27" s="138">
        <f t="shared" si="3"/>
        <v>50</v>
      </c>
      <c r="BR27" s="138">
        <f t="shared" si="4"/>
        <v>40</v>
      </c>
      <c r="BS27" s="138">
        <f t="shared" si="5"/>
        <v>30</v>
      </c>
      <c r="BT27" s="138">
        <f t="shared" si="6"/>
        <v>120</v>
      </c>
      <c r="BU27" s="27" t="s">
        <v>184</v>
      </c>
      <c r="BV27" s="202">
        <v>6</v>
      </c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</row>
    <row r="28" spans="1:114" ht="13.5" hidden="1" customHeight="1">
      <c r="A28" s="25" t="s">
        <v>185</v>
      </c>
      <c r="B28" s="29" t="s">
        <v>186</v>
      </c>
      <c r="C28" s="29" t="s">
        <v>180</v>
      </c>
      <c r="D28" s="29" t="s">
        <v>117</v>
      </c>
      <c r="E28" s="28" t="s">
        <v>118</v>
      </c>
      <c r="F28" s="25" t="s">
        <v>79</v>
      </c>
      <c r="G28" s="27" t="s">
        <v>80</v>
      </c>
      <c r="H28" s="27" t="s">
        <v>80</v>
      </c>
      <c r="I28" s="31" t="s">
        <v>86</v>
      </c>
      <c r="J28" s="47" t="s">
        <v>87</v>
      </c>
      <c r="K28" s="106">
        <v>13</v>
      </c>
      <c r="L28" s="33">
        <v>6</v>
      </c>
      <c r="M28" s="33">
        <v>7</v>
      </c>
      <c r="N28" s="33">
        <v>0</v>
      </c>
      <c r="O28" s="106">
        <f t="shared" si="0"/>
        <v>60</v>
      </c>
      <c r="P28" s="33">
        <v>24</v>
      </c>
      <c r="Q28" s="33">
        <v>36</v>
      </c>
      <c r="R28" s="33">
        <v>0</v>
      </c>
      <c r="S28" s="106">
        <f>SUM(T28:Y28)</f>
        <v>6</v>
      </c>
      <c r="T28" s="33">
        <v>0</v>
      </c>
      <c r="U28" s="33">
        <v>2</v>
      </c>
      <c r="V28" s="33">
        <v>4</v>
      </c>
      <c r="W28" s="33">
        <v>0</v>
      </c>
      <c r="X28" s="33">
        <v>0</v>
      </c>
      <c r="Y28" s="33">
        <v>0</v>
      </c>
      <c r="Z28" s="106">
        <f>SUM(AA28:AF28)</f>
        <v>7</v>
      </c>
      <c r="AA28" s="33">
        <v>0</v>
      </c>
      <c r="AB28" s="33">
        <v>3</v>
      </c>
      <c r="AC28" s="33">
        <v>0</v>
      </c>
      <c r="AD28" s="33">
        <v>4</v>
      </c>
      <c r="AE28" s="33">
        <v>0</v>
      </c>
      <c r="AF28" s="33">
        <v>0</v>
      </c>
      <c r="AG28" s="106">
        <f t="shared" si="7"/>
        <v>0</v>
      </c>
      <c r="AH28" s="33">
        <v>0</v>
      </c>
      <c r="AI28" s="33">
        <v>0</v>
      </c>
      <c r="AJ28" s="33">
        <v>0</v>
      </c>
      <c r="AK28" s="33">
        <v>0</v>
      </c>
      <c r="AL28" s="33">
        <v>0</v>
      </c>
      <c r="AM28" s="33">
        <v>0</v>
      </c>
      <c r="AN28" s="120">
        <f>(M28+N28)/K28</f>
        <v>0.53846153846153844</v>
      </c>
      <c r="AO28" s="120">
        <f>N28/K28</f>
        <v>0</v>
      </c>
      <c r="AP28" s="27" t="s">
        <v>93</v>
      </c>
      <c r="AQ28" s="29" t="s">
        <v>85</v>
      </c>
      <c r="AR28" s="31" t="s">
        <v>86</v>
      </c>
      <c r="AS28" s="35" t="s">
        <v>87</v>
      </c>
      <c r="AT28" s="35" t="s">
        <v>109</v>
      </c>
      <c r="AU28" s="27" t="s">
        <v>119</v>
      </c>
      <c r="AV28" s="36">
        <v>0</v>
      </c>
      <c r="AW28" s="126"/>
      <c r="AX28" s="43"/>
      <c r="AY28" s="43">
        <v>1.274</v>
      </c>
      <c r="AZ28" s="43"/>
      <c r="BA28" s="37"/>
      <c r="BB28" s="37"/>
      <c r="BC28" s="123">
        <f t="shared" si="1"/>
        <v>1.274</v>
      </c>
      <c r="BD28" s="36" t="s">
        <v>111</v>
      </c>
      <c r="BE28" s="49"/>
      <c r="BF28" s="49"/>
      <c r="BG28" s="49"/>
      <c r="BH28" s="124">
        <f t="shared" si="2"/>
        <v>1.274</v>
      </c>
      <c r="BI28" s="45">
        <f>BH28/K28</f>
        <v>9.8000000000000004E-2</v>
      </c>
      <c r="BJ28" s="39" t="s">
        <v>88</v>
      </c>
      <c r="BK28" s="136">
        <v>20</v>
      </c>
      <c r="BL28" s="137">
        <v>30</v>
      </c>
      <c r="BM28" s="137">
        <v>10</v>
      </c>
      <c r="BN28" s="137">
        <v>30</v>
      </c>
      <c r="BO28" s="137">
        <v>0</v>
      </c>
      <c r="BP28" s="137">
        <v>10</v>
      </c>
      <c r="BQ28" s="138">
        <f t="shared" si="3"/>
        <v>50</v>
      </c>
      <c r="BR28" s="138">
        <f t="shared" si="4"/>
        <v>40</v>
      </c>
      <c r="BS28" s="138">
        <f t="shared" si="5"/>
        <v>10</v>
      </c>
      <c r="BT28" s="138">
        <f t="shared" si="6"/>
        <v>100</v>
      </c>
      <c r="BU28" s="27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</row>
    <row r="29" spans="1:114" ht="13.5" hidden="1" customHeight="1">
      <c r="A29" s="25" t="s">
        <v>187</v>
      </c>
      <c r="B29" s="29" t="s">
        <v>188</v>
      </c>
      <c r="C29" s="29" t="s">
        <v>180</v>
      </c>
      <c r="D29" s="29" t="s">
        <v>117</v>
      </c>
      <c r="E29" s="28" t="s">
        <v>118</v>
      </c>
      <c r="F29" s="26" t="s">
        <v>79</v>
      </c>
      <c r="G29" s="27" t="s">
        <v>80</v>
      </c>
      <c r="H29" s="27" t="s">
        <v>81</v>
      </c>
      <c r="I29" s="31" t="s">
        <v>109</v>
      </c>
      <c r="J29" s="28" t="s">
        <v>140</v>
      </c>
      <c r="K29" s="107">
        <v>0</v>
      </c>
      <c r="L29" s="33">
        <v>12</v>
      </c>
      <c r="M29" s="33">
        <v>0</v>
      </c>
      <c r="N29" s="33">
        <v>0</v>
      </c>
      <c r="O29" s="106">
        <f t="shared" si="0"/>
        <v>54</v>
      </c>
      <c r="P29" s="33">
        <v>54</v>
      </c>
      <c r="Q29" s="33">
        <v>0</v>
      </c>
      <c r="R29" s="33">
        <v>0</v>
      </c>
      <c r="S29" s="106">
        <v>0</v>
      </c>
      <c r="T29" s="33">
        <v>0</v>
      </c>
      <c r="U29" s="33">
        <v>8</v>
      </c>
      <c r="V29" s="33">
        <v>4</v>
      </c>
      <c r="W29" s="33">
        <v>0</v>
      </c>
      <c r="X29" s="33">
        <v>0</v>
      </c>
      <c r="Y29" s="33">
        <v>0</v>
      </c>
      <c r="Z29" s="106">
        <v>0</v>
      </c>
      <c r="AA29" s="33">
        <v>0</v>
      </c>
      <c r="AB29" s="33">
        <v>0</v>
      </c>
      <c r="AC29" s="33">
        <v>0</v>
      </c>
      <c r="AD29" s="33">
        <v>0</v>
      </c>
      <c r="AE29" s="33">
        <v>0</v>
      </c>
      <c r="AF29" s="33">
        <v>0</v>
      </c>
      <c r="AG29" s="106">
        <f t="shared" si="7"/>
        <v>0</v>
      </c>
      <c r="AH29" s="33">
        <v>0</v>
      </c>
      <c r="AI29" s="33">
        <v>0</v>
      </c>
      <c r="AJ29" s="33">
        <v>0</v>
      </c>
      <c r="AK29" s="33">
        <v>0</v>
      </c>
      <c r="AL29" s="33">
        <v>0</v>
      </c>
      <c r="AM29" s="33">
        <v>0</v>
      </c>
      <c r="AN29" s="120">
        <f>(M29+N29)/BV29</f>
        <v>0</v>
      </c>
      <c r="AO29" s="120">
        <f>N29/BV29</f>
        <v>0</v>
      </c>
      <c r="AP29" s="27" t="s">
        <v>84</v>
      </c>
      <c r="AQ29" s="29" t="s">
        <v>85</v>
      </c>
      <c r="AR29" s="35" t="s">
        <v>109</v>
      </c>
      <c r="AS29" s="27" t="s">
        <v>140</v>
      </c>
      <c r="AT29" s="35" t="s">
        <v>120</v>
      </c>
      <c r="AU29" s="27" t="s">
        <v>99</v>
      </c>
      <c r="AV29" s="36">
        <v>0</v>
      </c>
      <c r="AW29" s="37"/>
      <c r="AX29" s="43"/>
      <c r="AY29" s="37"/>
      <c r="AZ29" s="43">
        <v>0.97199999999999998</v>
      </c>
      <c r="BA29" s="37"/>
      <c r="BB29" s="37"/>
      <c r="BC29" s="123">
        <f t="shared" si="1"/>
        <v>0.97199999999999998</v>
      </c>
      <c r="BD29" s="36"/>
      <c r="BE29" s="49"/>
      <c r="BF29" s="49"/>
      <c r="BG29" s="49"/>
      <c r="BH29" s="124">
        <f t="shared" si="2"/>
        <v>0.97199999999999998</v>
      </c>
      <c r="BI29" s="45">
        <f>BH29/BV29</f>
        <v>8.1000000000000003E-2</v>
      </c>
      <c r="BJ29" s="39" t="s">
        <v>88</v>
      </c>
      <c r="BK29" s="136">
        <v>20</v>
      </c>
      <c r="BL29" s="137">
        <v>30</v>
      </c>
      <c r="BM29" s="137">
        <v>10</v>
      </c>
      <c r="BN29" s="137">
        <v>30</v>
      </c>
      <c r="BO29" s="137">
        <v>0</v>
      </c>
      <c r="BP29" s="137">
        <v>10</v>
      </c>
      <c r="BQ29" s="138">
        <f t="shared" si="3"/>
        <v>50</v>
      </c>
      <c r="BR29" s="138">
        <f t="shared" si="4"/>
        <v>40</v>
      </c>
      <c r="BS29" s="138">
        <f t="shared" si="5"/>
        <v>10</v>
      </c>
      <c r="BT29" s="138">
        <f t="shared" si="6"/>
        <v>100</v>
      </c>
      <c r="BU29" s="27" t="s">
        <v>189</v>
      </c>
      <c r="BV29" s="202">
        <v>12</v>
      </c>
      <c r="BW29" s="8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</row>
    <row r="30" spans="1:114" ht="13.5" hidden="1" customHeight="1">
      <c r="A30" s="25" t="s">
        <v>190</v>
      </c>
      <c r="B30" s="29" t="s">
        <v>191</v>
      </c>
      <c r="C30" s="29" t="s">
        <v>180</v>
      </c>
      <c r="D30" s="29" t="s">
        <v>117</v>
      </c>
      <c r="E30" s="28" t="s">
        <v>118</v>
      </c>
      <c r="F30" s="26" t="s">
        <v>79</v>
      </c>
      <c r="G30" s="27" t="s">
        <v>80</v>
      </c>
      <c r="H30" s="27" t="s">
        <v>80</v>
      </c>
      <c r="I30" s="31" t="s">
        <v>109</v>
      </c>
      <c r="J30" s="28" t="s">
        <v>140</v>
      </c>
      <c r="K30" s="107">
        <v>0</v>
      </c>
      <c r="L30" s="33">
        <v>25</v>
      </c>
      <c r="M30" s="33">
        <v>13</v>
      </c>
      <c r="N30" s="33">
        <v>0</v>
      </c>
      <c r="O30" s="106">
        <f t="shared" si="0"/>
        <v>165</v>
      </c>
      <c r="P30" s="33">
        <v>106</v>
      </c>
      <c r="Q30" s="33">
        <v>59</v>
      </c>
      <c r="R30" s="33">
        <v>0</v>
      </c>
      <c r="S30" s="106">
        <v>0</v>
      </c>
      <c r="T30" s="33">
        <v>0</v>
      </c>
      <c r="U30" s="33">
        <v>19</v>
      </c>
      <c r="V30" s="33">
        <v>6</v>
      </c>
      <c r="W30" s="33">
        <v>0</v>
      </c>
      <c r="X30" s="33">
        <v>0</v>
      </c>
      <c r="Y30" s="33">
        <v>0</v>
      </c>
      <c r="Z30" s="106">
        <v>0</v>
      </c>
      <c r="AA30" s="33">
        <v>0</v>
      </c>
      <c r="AB30" s="33">
        <v>8</v>
      </c>
      <c r="AC30" s="33">
        <v>3</v>
      </c>
      <c r="AD30" s="33">
        <v>2</v>
      </c>
      <c r="AE30" s="33">
        <v>0</v>
      </c>
      <c r="AF30" s="33">
        <v>0</v>
      </c>
      <c r="AG30" s="106">
        <f t="shared" si="7"/>
        <v>0</v>
      </c>
      <c r="AH30" s="33">
        <v>0</v>
      </c>
      <c r="AI30" s="33">
        <v>0</v>
      </c>
      <c r="AJ30" s="33">
        <v>0</v>
      </c>
      <c r="AK30" s="33">
        <v>0</v>
      </c>
      <c r="AL30" s="33">
        <v>0</v>
      </c>
      <c r="AM30" s="33">
        <v>0</v>
      </c>
      <c r="AN30" s="120">
        <f>(M30+N30)/BV30</f>
        <v>0.34210526315789475</v>
      </c>
      <c r="AO30" s="120">
        <f>N30/BV30</f>
        <v>0</v>
      </c>
      <c r="AP30" s="27" t="s">
        <v>93</v>
      </c>
      <c r="AQ30" s="29" t="s">
        <v>85</v>
      </c>
      <c r="AR30" s="35" t="s">
        <v>109</v>
      </c>
      <c r="AS30" s="27" t="s">
        <v>140</v>
      </c>
      <c r="AT30" s="35" t="s">
        <v>120</v>
      </c>
      <c r="AU30" s="27" t="s">
        <v>99</v>
      </c>
      <c r="AV30" s="36">
        <v>0</v>
      </c>
      <c r="AW30" s="43"/>
      <c r="AX30" s="43"/>
      <c r="AY30" s="36"/>
      <c r="AZ30" s="43">
        <v>0.6</v>
      </c>
      <c r="BA30" s="36">
        <v>3.1230000000000002</v>
      </c>
      <c r="BB30" s="36"/>
      <c r="BC30" s="123">
        <f t="shared" si="1"/>
        <v>3.7230000000000003</v>
      </c>
      <c r="BD30" s="36"/>
      <c r="BE30" s="49"/>
      <c r="BF30" s="49"/>
      <c r="BG30" s="49"/>
      <c r="BH30" s="124">
        <f t="shared" si="2"/>
        <v>3.7230000000000003</v>
      </c>
      <c r="BI30" s="45">
        <f>BH30/BV30</f>
        <v>9.7973684210526324E-2</v>
      </c>
      <c r="BJ30" s="39" t="s">
        <v>88</v>
      </c>
      <c r="BK30" s="136">
        <v>20</v>
      </c>
      <c r="BL30" s="137">
        <v>30</v>
      </c>
      <c r="BM30" s="137">
        <v>10</v>
      </c>
      <c r="BN30" s="137">
        <v>30</v>
      </c>
      <c r="BO30" s="137">
        <v>0</v>
      </c>
      <c r="BP30" s="137">
        <v>10</v>
      </c>
      <c r="BQ30" s="138">
        <f t="shared" si="3"/>
        <v>50</v>
      </c>
      <c r="BR30" s="138">
        <f t="shared" si="4"/>
        <v>40</v>
      </c>
      <c r="BS30" s="138">
        <f t="shared" si="5"/>
        <v>10</v>
      </c>
      <c r="BT30" s="138">
        <f t="shared" si="6"/>
        <v>100</v>
      </c>
      <c r="BU30" s="27" t="s">
        <v>192</v>
      </c>
      <c r="BV30" s="202">
        <v>38</v>
      </c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</row>
    <row r="31" spans="1:114" ht="13.5" hidden="1" customHeight="1">
      <c r="A31" s="26" t="s">
        <v>193</v>
      </c>
      <c r="B31" s="29" t="s">
        <v>194</v>
      </c>
      <c r="C31" s="29" t="s">
        <v>180</v>
      </c>
      <c r="D31" s="29" t="s">
        <v>117</v>
      </c>
      <c r="E31" s="28" t="s">
        <v>118</v>
      </c>
      <c r="F31" s="26" t="s">
        <v>108</v>
      </c>
      <c r="G31" s="27" t="s">
        <v>80</v>
      </c>
      <c r="H31" s="27" t="s">
        <v>80</v>
      </c>
      <c r="I31" s="31" t="s">
        <v>158</v>
      </c>
      <c r="J31" s="28" t="s">
        <v>121</v>
      </c>
      <c r="K31" s="106">
        <v>13</v>
      </c>
      <c r="L31" s="48">
        <v>13</v>
      </c>
      <c r="M31" s="48">
        <v>0</v>
      </c>
      <c r="N31" s="33">
        <v>0</v>
      </c>
      <c r="O31" s="106">
        <f t="shared" si="0"/>
        <v>48</v>
      </c>
      <c r="P31" s="33">
        <v>48</v>
      </c>
      <c r="Q31" s="33">
        <v>0</v>
      </c>
      <c r="R31" s="33">
        <v>0</v>
      </c>
      <c r="S31" s="106">
        <f t="shared" ref="S31:S38" si="8">SUM(T31:Y31)</f>
        <v>13</v>
      </c>
      <c r="T31" s="33">
        <v>2</v>
      </c>
      <c r="U31" s="33">
        <v>11</v>
      </c>
      <c r="V31" s="33">
        <v>0</v>
      </c>
      <c r="W31" s="33">
        <v>0</v>
      </c>
      <c r="X31" s="33">
        <v>0</v>
      </c>
      <c r="Y31" s="33">
        <v>0</v>
      </c>
      <c r="Z31" s="106">
        <f>SUM(AA31:AF31)</f>
        <v>0</v>
      </c>
      <c r="AA31" s="33">
        <v>0</v>
      </c>
      <c r="AB31" s="33">
        <v>0</v>
      </c>
      <c r="AC31" s="33">
        <v>0</v>
      </c>
      <c r="AD31" s="33">
        <v>0</v>
      </c>
      <c r="AE31" s="33">
        <v>0</v>
      </c>
      <c r="AF31" s="33">
        <v>0</v>
      </c>
      <c r="AG31" s="106">
        <f t="shared" si="7"/>
        <v>0</v>
      </c>
      <c r="AH31" s="33">
        <v>0</v>
      </c>
      <c r="AI31" s="33">
        <v>0</v>
      </c>
      <c r="AJ31" s="33">
        <v>0</v>
      </c>
      <c r="AK31" s="33">
        <v>0</v>
      </c>
      <c r="AL31" s="33">
        <v>0</v>
      </c>
      <c r="AM31" s="33">
        <v>0</v>
      </c>
      <c r="AN31" s="120">
        <f>(M31+N31)/K31</f>
        <v>0</v>
      </c>
      <c r="AO31" s="120">
        <f t="shared" ref="AO31:AO38" si="9">N31/K31</f>
        <v>0</v>
      </c>
      <c r="AP31" s="27" t="s">
        <v>93</v>
      </c>
      <c r="AQ31" s="29" t="s">
        <v>85</v>
      </c>
      <c r="AR31" s="35" t="s">
        <v>158</v>
      </c>
      <c r="AS31" s="35" t="s">
        <v>121</v>
      </c>
      <c r="AT31" s="27" t="s">
        <v>82</v>
      </c>
      <c r="AU31" s="35" t="s">
        <v>135</v>
      </c>
      <c r="AV31" s="36">
        <v>1</v>
      </c>
      <c r="AW31" s="36">
        <v>0.60799999999999998</v>
      </c>
      <c r="AX31" s="37"/>
      <c r="AY31" s="37"/>
      <c r="AZ31" s="37"/>
      <c r="BA31" s="37"/>
      <c r="BB31" s="37"/>
      <c r="BC31" s="123">
        <f t="shared" si="1"/>
        <v>1.6080000000000001</v>
      </c>
      <c r="BD31" s="36" t="s">
        <v>111</v>
      </c>
      <c r="BE31" s="49"/>
      <c r="BF31" s="49"/>
      <c r="BG31" s="49">
        <v>1.32E-2</v>
      </c>
      <c r="BH31" s="124">
        <f t="shared" si="2"/>
        <v>1.6212000000000002</v>
      </c>
      <c r="BI31" s="45">
        <f t="shared" ref="BI31:BI38" si="10">BH31/K31</f>
        <v>0.12470769230769232</v>
      </c>
      <c r="BJ31" s="39" t="s">
        <v>102</v>
      </c>
      <c r="BK31" s="136">
        <v>20</v>
      </c>
      <c r="BL31" s="137">
        <v>30</v>
      </c>
      <c r="BM31" s="137">
        <v>80</v>
      </c>
      <c r="BN31" s="137">
        <v>70</v>
      </c>
      <c r="BO31" s="137">
        <v>20</v>
      </c>
      <c r="BP31" s="137">
        <v>10</v>
      </c>
      <c r="BQ31" s="138">
        <f t="shared" si="3"/>
        <v>50</v>
      </c>
      <c r="BR31" s="138">
        <f t="shared" si="4"/>
        <v>150</v>
      </c>
      <c r="BS31" s="138">
        <f t="shared" si="5"/>
        <v>30</v>
      </c>
      <c r="BT31" s="138">
        <f t="shared" si="6"/>
        <v>230</v>
      </c>
      <c r="BU31" s="30"/>
      <c r="BV31" s="57"/>
      <c r="BW31" s="57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</row>
    <row r="32" spans="1:114" ht="13.5" hidden="1" customHeight="1">
      <c r="A32" s="26" t="s">
        <v>195</v>
      </c>
      <c r="B32" s="29" t="s">
        <v>196</v>
      </c>
      <c r="C32" s="29" t="s">
        <v>180</v>
      </c>
      <c r="D32" s="29" t="s">
        <v>117</v>
      </c>
      <c r="E32" s="28" t="s">
        <v>118</v>
      </c>
      <c r="F32" s="26" t="s">
        <v>108</v>
      </c>
      <c r="G32" s="27" t="s">
        <v>91</v>
      </c>
      <c r="H32" s="27" t="s">
        <v>92</v>
      </c>
      <c r="I32" s="31" t="s">
        <v>158</v>
      </c>
      <c r="J32" s="28" t="s">
        <v>121</v>
      </c>
      <c r="K32" s="106">
        <v>10</v>
      </c>
      <c r="L32" s="33">
        <v>10</v>
      </c>
      <c r="M32" s="33">
        <v>0</v>
      </c>
      <c r="N32" s="33">
        <v>0</v>
      </c>
      <c r="O32" s="106">
        <f t="shared" si="0"/>
        <v>34</v>
      </c>
      <c r="P32" s="33">
        <v>34</v>
      </c>
      <c r="Q32" s="33">
        <v>0</v>
      </c>
      <c r="R32" s="33">
        <v>0</v>
      </c>
      <c r="S32" s="106">
        <f t="shared" si="8"/>
        <v>10</v>
      </c>
      <c r="T32" s="33">
        <v>2</v>
      </c>
      <c r="U32" s="33">
        <v>8</v>
      </c>
      <c r="V32" s="33">
        <v>0</v>
      </c>
      <c r="W32" s="33">
        <v>0</v>
      </c>
      <c r="X32" s="33">
        <v>0</v>
      </c>
      <c r="Y32" s="33">
        <v>0</v>
      </c>
      <c r="Z32" s="106">
        <v>0</v>
      </c>
      <c r="AA32" s="33">
        <v>0</v>
      </c>
      <c r="AB32" s="33">
        <v>0</v>
      </c>
      <c r="AC32" s="33">
        <v>0</v>
      </c>
      <c r="AD32" s="33">
        <v>0</v>
      </c>
      <c r="AE32" s="33">
        <v>0</v>
      </c>
      <c r="AF32" s="33">
        <v>0</v>
      </c>
      <c r="AG32" s="106">
        <f t="shared" si="7"/>
        <v>0</v>
      </c>
      <c r="AH32" s="33">
        <v>0</v>
      </c>
      <c r="AI32" s="33">
        <v>0</v>
      </c>
      <c r="AJ32" s="33">
        <v>0</v>
      </c>
      <c r="AK32" s="33">
        <v>0</v>
      </c>
      <c r="AL32" s="33">
        <v>0</v>
      </c>
      <c r="AM32" s="33">
        <v>0</v>
      </c>
      <c r="AN32" s="120">
        <f>(M32+N32)/K32</f>
        <v>0</v>
      </c>
      <c r="AO32" s="120">
        <f t="shared" si="9"/>
        <v>0</v>
      </c>
      <c r="AP32" s="27" t="s">
        <v>93</v>
      </c>
      <c r="AQ32" s="27" t="s">
        <v>85</v>
      </c>
      <c r="AR32" s="35" t="s">
        <v>158</v>
      </c>
      <c r="AS32" s="35" t="s">
        <v>121</v>
      </c>
      <c r="AT32" s="27" t="s">
        <v>82</v>
      </c>
      <c r="AU32" s="35" t="s">
        <v>135</v>
      </c>
      <c r="AV32" s="36">
        <v>0</v>
      </c>
      <c r="AW32" s="68"/>
      <c r="AX32" s="36">
        <v>1.081</v>
      </c>
      <c r="AY32" s="37"/>
      <c r="AZ32" s="37"/>
      <c r="BA32" s="37"/>
      <c r="BB32" s="37"/>
      <c r="BC32" s="123">
        <f t="shared" si="1"/>
        <v>1.081</v>
      </c>
      <c r="BD32" s="36" t="s">
        <v>111</v>
      </c>
      <c r="BE32" s="49"/>
      <c r="BF32" s="49">
        <v>0.6</v>
      </c>
      <c r="BG32" s="49"/>
      <c r="BH32" s="124">
        <f t="shared" si="2"/>
        <v>1.681</v>
      </c>
      <c r="BI32" s="45">
        <f t="shared" si="10"/>
        <v>0.1681</v>
      </c>
      <c r="BJ32" s="39" t="s">
        <v>102</v>
      </c>
      <c r="BK32" s="136">
        <v>20</v>
      </c>
      <c r="BL32" s="137">
        <v>30</v>
      </c>
      <c r="BM32" s="137">
        <v>30</v>
      </c>
      <c r="BN32" s="137">
        <v>70</v>
      </c>
      <c r="BO32" s="137">
        <v>20</v>
      </c>
      <c r="BP32" s="137">
        <v>10</v>
      </c>
      <c r="BQ32" s="138">
        <f t="shared" si="3"/>
        <v>50</v>
      </c>
      <c r="BR32" s="138">
        <f t="shared" si="4"/>
        <v>100</v>
      </c>
      <c r="BS32" s="138">
        <f t="shared" si="5"/>
        <v>30</v>
      </c>
      <c r="BT32" s="138">
        <f t="shared" si="6"/>
        <v>180</v>
      </c>
      <c r="BU32" s="30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</row>
    <row r="33" spans="1:114" ht="13.5" hidden="1" customHeight="1">
      <c r="A33" s="24" t="s">
        <v>197</v>
      </c>
      <c r="B33" s="58" t="s">
        <v>198</v>
      </c>
      <c r="C33" s="30" t="s">
        <v>180</v>
      </c>
      <c r="D33" s="30" t="s">
        <v>117</v>
      </c>
      <c r="E33" s="28" t="s">
        <v>118</v>
      </c>
      <c r="F33" s="24" t="s">
        <v>108</v>
      </c>
      <c r="G33" s="27" t="s">
        <v>92</v>
      </c>
      <c r="H33" s="27" t="s">
        <v>92</v>
      </c>
      <c r="I33" s="35" t="s">
        <v>82</v>
      </c>
      <c r="J33" s="30" t="s">
        <v>140</v>
      </c>
      <c r="K33" s="107">
        <v>20</v>
      </c>
      <c r="L33" s="24">
        <v>14</v>
      </c>
      <c r="M33" s="24">
        <v>4</v>
      </c>
      <c r="N33" s="24">
        <v>2</v>
      </c>
      <c r="O33" s="106">
        <f t="shared" si="0"/>
        <v>94</v>
      </c>
      <c r="P33" s="24">
        <v>66</v>
      </c>
      <c r="Q33" s="24">
        <v>20</v>
      </c>
      <c r="R33" s="24">
        <v>8</v>
      </c>
      <c r="S33" s="106">
        <f t="shared" si="8"/>
        <v>14</v>
      </c>
      <c r="T33" s="24">
        <v>0</v>
      </c>
      <c r="U33" s="24">
        <v>6</v>
      </c>
      <c r="V33" s="24">
        <v>6</v>
      </c>
      <c r="W33" s="24">
        <v>2</v>
      </c>
      <c r="X33" s="24">
        <v>0</v>
      </c>
      <c r="Y33" s="24">
        <v>0</v>
      </c>
      <c r="Z33" s="106">
        <f t="shared" ref="Z33:Z38" si="11">SUM(AA33:AF33)</f>
        <v>4</v>
      </c>
      <c r="AA33" s="24">
        <v>0</v>
      </c>
      <c r="AB33" s="24">
        <v>4</v>
      </c>
      <c r="AC33" s="24">
        <v>0</v>
      </c>
      <c r="AD33" s="24">
        <v>0</v>
      </c>
      <c r="AE33" s="24">
        <v>0</v>
      </c>
      <c r="AF33" s="24">
        <v>0</v>
      </c>
      <c r="AG33" s="106">
        <f t="shared" si="7"/>
        <v>2</v>
      </c>
      <c r="AH33" s="24">
        <v>0</v>
      </c>
      <c r="AI33" s="24">
        <v>2</v>
      </c>
      <c r="AJ33" s="24">
        <v>0</v>
      </c>
      <c r="AK33" s="24">
        <v>0</v>
      </c>
      <c r="AL33" s="24">
        <v>0</v>
      </c>
      <c r="AM33" s="24">
        <v>0</v>
      </c>
      <c r="AN33" s="120">
        <f>(Z33+AG33)/K33</f>
        <v>0.3</v>
      </c>
      <c r="AO33" s="120">
        <f t="shared" si="9"/>
        <v>0.1</v>
      </c>
      <c r="AP33" s="27" t="s">
        <v>93</v>
      </c>
      <c r="AQ33" s="27" t="s">
        <v>85</v>
      </c>
      <c r="AR33" s="35" t="s">
        <v>100</v>
      </c>
      <c r="AS33" s="30" t="s">
        <v>134</v>
      </c>
      <c r="AT33" s="35" t="s">
        <v>86</v>
      </c>
      <c r="AU33" s="28" t="s">
        <v>140</v>
      </c>
      <c r="AV33" s="36">
        <v>0</v>
      </c>
      <c r="AX33" s="43">
        <v>1.73706</v>
      </c>
      <c r="AY33" s="43"/>
      <c r="AZ33" s="37"/>
      <c r="BA33" s="37"/>
      <c r="BB33" s="37"/>
      <c r="BC33" s="123">
        <f t="shared" si="1"/>
        <v>1.73706</v>
      </c>
      <c r="BD33" s="36" t="s">
        <v>111</v>
      </c>
      <c r="BE33" s="44"/>
      <c r="BF33" s="44">
        <v>0.35</v>
      </c>
      <c r="BG33" s="44"/>
      <c r="BH33" s="124">
        <f t="shared" si="2"/>
        <v>2.0870600000000001</v>
      </c>
      <c r="BI33" s="59">
        <f t="shared" si="10"/>
        <v>0.104353</v>
      </c>
      <c r="BJ33" s="39" t="s">
        <v>102</v>
      </c>
      <c r="BK33" s="136">
        <v>20</v>
      </c>
      <c r="BL33" s="137">
        <v>30</v>
      </c>
      <c r="BM33" s="137">
        <v>50</v>
      </c>
      <c r="BN33" s="137">
        <v>30</v>
      </c>
      <c r="BO33" s="137">
        <v>20</v>
      </c>
      <c r="BP33" s="137">
        <v>20</v>
      </c>
      <c r="BQ33" s="138">
        <f t="shared" si="3"/>
        <v>50</v>
      </c>
      <c r="BR33" s="138">
        <f t="shared" si="4"/>
        <v>80</v>
      </c>
      <c r="BS33" s="138">
        <f t="shared" si="5"/>
        <v>40</v>
      </c>
      <c r="BT33" s="138">
        <f t="shared" si="6"/>
        <v>170</v>
      </c>
      <c r="BU33" s="2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  <c r="DI33" s="57"/>
      <c r="DJ33" s="57"/>
    </row>
    <row r="34" spans="1:114" ht="12.75" hidden="1" customHeight="1">
      <c r="A34" s="25" t="s">
        <v>199</v>
      </c>
      <c r="B34" s="35" t="s">
        <v>200</v>
      </c>
      <c r="C34" s="47" t="s">
        <v>180</v>
      </c>
      <c r="D34" s="50" t="s">
        <v>117</v>
      </c>
      <c r="E34" s="28" t="s">
        <v>118</v>
      </c>
      <c r="F34" s="24" t="s">
        <v>108</v>
      </c>
      <c r="G34" s="28" t="s">
        <v>80</v>
      </c>
      <c r="H34" s="28" t="s">
        <v>80</v>
      </c>
      <c r="I34" s="28" t="s">
        <v>158</v>
      </c>
      <c r="J34" s="47" t="s">
        <v>135</v>
      </c>
      <c r="K34" s="107">
        <v>49</v>
      </c>
      <c r="L34" s="24">
        <v>34</v>
      </c>
      <c r="M34" s="24">
        <v>12</v>
      </c>
      <c r="N34" s="33">
        <v>3</v>
      </c>
      <c r="O34" s="106">
        <f t="shared" si="0"/>
        <v>245</v>
      </c>
      <c r="P34" s="33">
        <v>172</v>
      </c>
      <c r="Q34" s="33">
        <v>60</v>
      </c>
      <c r="R34" s="33">
        <v>13</v>
      </c>
      <c r="S34" s="106">
        <f t="shared" si="8"/>
        <v>34</v>
      </c>
      <c r="T34" s="33">
        <v>0</v>
      </c>
      <c r="U34" s="33">
        <v>6</v>
      </c>
      <c r="V34" s="33">
        <v>20</v>
      </c>
      <c r="W34" s="33">
        <v>8</v>
      </c>
      <c r="X34" s="33">
        <v>0</v>
      </c>
      <c r="Y34" s="33">
        <v>0</v>
      </c>
      <c r="Z34" s="106">
        <f t="shared" si="11"/>
        <v>12</v>
      </c>
      <c r="AA34" s="33">
        <v>0</v>
      </c>
      <c r="AB34" s="33">
        <v>8</v>
      </c>
      <c r="AC34" s="33">
        <v>0</v>
      </c>
      <c r="AD34" s="33">
        <v>4</v>
      </c>
      <c r="AE34" s="33">
        <v>0</v>
      </c>
      <c r="AF34" s="33">
        <v>0</v>
      </c>
      <c r="AG34" s="106">
        <f t="shared" si="7"/>
        <v>3</v>
      </c>
      <c r="AH34" s="33">
        <v>0</v>
      </c>
      <c r="AI34" s="33">
        <v>2</v>
      </c>
      <c r="AJ34" s="33">
        <v>1</v>
      </c>
      <c r="AK34" s="33">
        <v>0</v>
      </c>
      <c r="AL34" s="33">
        <v>0</v>
      </c>
      <c r="AM34" s="33">
        <v>0</v>
      </c>
      <c r="AN34" s="120">
        <f>(M34+N34)/K34</f>
        <v>0.30612244897959184</v>
      </c>
      <c r="AO34" s="120">
        <f t="shared" si="9"/>
        <v>6.1224489795918366E-2</v>
      </c>
      <c r="AP34" s="27" t="s">
        <v>93</v>
      </c>
      <c r="AQ34" s="58" t="s">
        <v>85</v>
      </c>
      <c r="AR34" s="28" t="s">
        <v>158</v>
      </c>
      <c r="AS34" s="47" t="s">
        <v>135</v>
      </c>
      <c r="AT34" s="47" t="s">
        <v>82</v>
      </c>
      <c r="AU34" s="58" t="s">
        <v>87</v>
      </c>
      <c r="AV34" s="36">
        <v>3.0981874600000001</v>
      </c>
      <c r="AW34" s="43">
        <v>3.6440000000000001</v>
      </c>
      <c r="AX34" s="43"/>
      <c r="AY34" s="43"/>
      <c r="AZ34" s="37"/>
      <c r="BA34" s="37"/>
      <c r="BB34" s="37"/>
      <c r="BC34" s="123">
        <f t="shared" si="1"/>
        <v>6.7421874600000002</v>
      </c>
      <c r="BD34" s="36" t="s">
        <v>111</v>
      </c>
      <c r="BE34" s="44"/>
      <c r="BF34" s="44"/>
      <c r="BG34" s="44"/>
      <c r="BH34" s="124">
        <f t="shared" si="2"/>
        <v>6.7421874600000002</v>
      </c>
      <c r="BI34" s="45">
        <f t="shared" si="10"/>
        <v>0.13759566244897958</v>
      </c>
      <c r="BJ34" s="39" t="s">
        <v>102</v>
      </c>
      <c r="BK34" s="136">
        <v>20</v>
      </c>
      <c r="BL34" s="137">
        <v>30</v>
      </c>
      <c r="BM34" s="137">
        <v>50</v>
      </c>
      <c r="BN34" s="137">
        <v>70</v>
      </c>
      <c r="BO34" s="137">
        <v>0</v>
      </c>
      <c r="BP34" s="137">
        <v>20</v>
      </c>
      <c r="BQ34" s="138">
        <f t="shared" si="3"/>
        <v>50</v>
      </c>
      <c r="BR34" s="138">
        <f t="shared" si="4"/>
        <v>120</v>
      </c>
      <c r="BS34" s="138">
        <f t="shared" si="5"/>
        <v>20</v>
      </c>
      <c r="BT34" s="138">
        <f t="shared" si="6"/>
        <v>190</v>
      </c>
      <c r="BU34" s="55"/>
      <c r="BV34" s="8"/>
      <c r="BW34" s="46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</row>
    <row r="35" spans="1:114" ht="13.5" hidden="1" customHeight="1">
      <c r="A35" s="25" t="s">
        <v>201</v>
      </c>
      <c r="B35" s="30" t="s">
        <v>202</v>
      </c>
      <c r="C35" s="28" t="s">
        <v>203</v>
      </c>
      <c r="D35" s="50" t="s">
        <v>117</v>
      </c>
      <c r="E35" s="28" t="s">
        <v>118</v>
      </c>
      <c r="F35" s="24" t="s">
        <v>108</v>
      </c>
      <c r="G35" s="28" t="s">
        <v>80</v>
      </c>
      <c r="H35" s="28" t="s">
        <v>80</v>
      </c>
      <c r="I35" s="28" t="s">
        <v>86</v>
      </c>
      <c r="J35" s="47" t="s">
        <v>140</v>
      </c>
      <c r="K35" s="109">
        <v>20</v>
      </c>
      <c r="L35" s="24">
        <v>14</v>
      </c>
      <c r="M35" s="24">
        <v>6</v>
      </c>
      <c r="N35" s="24">
        <v>0</v>
      </c>
      <c r="O35" s="106">
        <f t="shared" si="0"/>
        <v>84</v>
      </c>
      <c r="P35" s="24">
        <v>56</v>
      </c>
      <c r="Q35" s="24">
        <v>28</v>
      </c>
      <c r="R35" s="24">
        <v>0</v>
      </c>
      <c r="S35" s="106">
        <f t="shared" si="8"/>
        <v>14</v>
      </c>
      <c r="T35" s="24">
        <v>0</v>
      </c>
      <c r="U35" s="24">
        <v>6</v>
      </c>
      <c r="V35" s="24">
        <v>8</v>
      </c>
      <c r="W35" s="24">
        <v>0</v>
      </c>
      <c r="X35" s="24">
        <v>0</v>
      </c>
      <c r="Y35" s="24">
        <v>0</v>
      </c>
      <c r="Z35" s="106">
        <f t="shared" si="11"/>
        <v>6</v>
      </c>
      <c r="AA35" s="24">
        <v>0</v>
      </c>
      <c r="AB35" s="24">
        <v>4</v>
      </c>
      <c r="AC35" s="24">
        <v>0</v>
      </c>
      <c r="AD35" s="24">
        <v>2</v>
      </c>
      <c r="AE35" s="24">
        <v>0</v>
      </c>
      <c r="AF35" s="24">
        <v>0</v>
      </c>
      <c r="AG35" s="106">
        <f t="shared" si="7"/>
        <v>0</v>
      </c>
      <c r="AH35" s="33">
        <v>0</v>
      </c>
      <c r="AI35" s="33">
        <v>0</v>
      </c>
      <c r="AJ35" s="33">
        <v>0</v>
      </c>
      <c r="AK35" s="33">
        <v>0</v>
      </c>
      <c r="AL35" s="33">
        <v>0</v>
      </c>
      <c r="AM35" s="33">
        <v>0</v>
      </c>
      <c r="AN35" s="120">
        <f>(M35+N35)/K35</f>
        <v>0.3</v>
      </c>
      <c r="AO35" s="120">
        <f t="shared" si="9"/>
        <v>0</v>
      </c>
      <c r="AP35" s="27" t="s">
        <v>93</v>
      </c>
      <c r="AQ35" s="29" t="s">
        <v>85</v>
      </c>
      <c r="AR35" s="28" t="s">
        <v>86</v>
      </c>
      <c r="AS35" s="30" t="s">
        <v>140</v>
      </c>
      <c r="AT35" s="35" t="s">
        <v>94</v>
      </c>
      <c r="AU35" s="35" t="s">
        <v>119</v>
      </c>
      <c r="AV35" s="36">
        <v>0</v>
      </c>
      <c r="AW35" s="36"/>
      <c r="AX35" s="36"/>
      <c r="AY35" s="36">
        <v>1</v>
      </c>
      <c r="AZ35" s="36">
        <v>0.95899999999999996</v>
      </c>
      <c r="BA35" s="37"/>
      <c r="BB35" s="37"/>
      <c r="BC35" s="123">
        <f t="shared" si="1"/>
        <v>1.9590000000000001</v>
      </c>
      <c r="BD35" s="24" t="s">
        <v>111</v>
      </c>
      <c r="BE35" s="30"/>
      <c r="BF35" s="30"/>
      <c r="BG35" s="30"/>
      <c r="BH35" s="124">
        <f t="shared" si="2"/>
        <v>1.9590000000000001</v>
      </c>
      <c r="BI35" s="45">
        <f t="shared" si="10"/>
        <v>9.7950000000000009E-2</v>
      </c>
      <c r="BJ35" s="39" t="s">
        <v>122</v>
      </c>
      <c r="BK35" s="136">
        <v>20</v>
      </c>
      <c r="BL35" s="137">
        <v>30</v>
      </c>
      <c r="BM35" s="137">
        <v>0</v>
      </c>
      <c r="BN35" s="137">
        <v>30</v>
      </c>
      <c r="BO35" s="137">
        <v>0</v>
      </c>
      <c r="BP35" s="137">
        <v>10</v>
      </c>
      <c r="BQ35" s="138">
        <f t="shared" si="3"/>
        <v>50</v>
      </c>
      <c r="BR35" s="138">
        <f t="shared" si="4"/>
        <v>30</v>
      </c>
      <c r="BS35" s="138">
        <f t="shared" si="5"/>
        <v>10</v>
      </c>
      <c r="BT35" s="138">
        <f t="shared" si="6"/>
        <v>90</v>
      </c>
      <c r="BU35" s="35"/>
      <c r="BV35" s="8"/>
      <c r="BW35" s="46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</row>
    <row r="36" spans="1:114" ht="13.5" hidden="1" customHeight="1">
      <c r="A36" s="24" t="s">
        <v>204</v>
      </c>
      <c r="B36" s="47" t="s">
        <v>205</v>
      </c>
      <c r="C36" s="61" t="s">
        <v>206</v>
      </c>
      <c r="D36" s="50" t="s">
        <v>77</v>
      </c>
      <c r="E36" s="47" t="s">
        <v>78</v>
      </c>
      <c r="F36" s="24" t="s">
        <v>108</v>
      </c>
      <c r="G36" s="47" t="s">
        <v>91</v>
      </c>
      <c r="H36" s="47" t="s">
        <v>92</v>
      </c>
      <c r="I36" s="31" t="s">
        <v>158</v>
      </c>
      <c r="J36" s="30" t="s">
        <v>140</v>
      </c>
      <c r="K36" s="109">
        <v>40</v>
      </c>
      <c r="L36" s="24">
        <v>0</v>
      </c>
      <c r="M36" s="24">
        <v>27</v>
      </c>
      <c r="N36" s="24">
        <v>13</v>
      </c>
      <c r="O36" s="109">
        <f t="shared" si="0"/>
        <v>93</v>
      </c>
      <c r="P36" s="24">
        <v>0</v>
      </c>
      <c r="Q36" s="24">
        <v>60</v>
      </c>
      <c r="R36" s="24">
        <v>33</v>
      </c>
      <c r="S36" s="109">
        <f t="shared" si="8"/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109">
        <f t="shared" si="11"/>
        <v>27</v>
      </c>
      <c r="AA36" s="24">
        <v>21</v>
      </c>
      <c r="AB36" s="24">
        <v>6</v>
      </c>
      <c r="AC36" s="24">
        <v>0</v>
      </c>
      <c r="AD36" s="24">
        <v>0</v>
      </c>
      <c r="AE36" s="24">
        <v>0</v>
      </c>
      <c r="AF36" s="24">
        <v>0</v>
      </c>
      <c r="AG36" s="109">
        <f t="shared" si="7"/>
        <v>13</v>
      </c>
      <c r="AH36" s="24">
        <v>6</v>
      </c>
      <c r="AI36" s="24">
        <v>7</v>
      </c>
      <c r="AJ36" s="24">
        <v>0</v>
      </c>
      <c r="AK36" s="24">
        <v>0</v>
      </c>
      <c r="AL36" s="24">
        <v>0</v>
      </c>
      <c r="AM36" s="24">
        <v>0</v>
      </c>
      <c r="AN36" s="120">
        <f>(M36+N36)/K36</f>
        <v>1</v>
      </c>
      <c r="AO36" s="120">
        <f t="shared" si="9"/>
        <v>0.32500000000000001</v>
      </c>
      <c r="AP36" s="27" t="s">
        <v>93</v>
      </c>
      <c r="AQ36" s="29" t="s">
        <v>85</v>
      </c>
      <c r="AR36" s="35" t="s">
        <v>158</v>
      </c>
      <c r="AS36" s="30" t="s">
        <v>146</v>
      </c>
      <c r="AT36" s="35" t="s">
        <v>82</v>
      </c>
      <c r="AU36" s="30" t="s">
        <v>207</v>
      </c>
      <c r="AV36" s="36">
        <v>2</v>
      </c>
      <c r="AW36" s="36">
        <f>1.1406148+0.7</f>
        <v>1.8406148</v>
      </c>
      <c r="AX36" s="37"/>
      <c r="AY36" s="37"/>
      <c r="AZ36" s="37"/>
      <c r="BA36" s="37"/>
      <c r="BB36" s="37"/>
      <c r="BC36" s="123">
        <f t="shared" si="1"/>
        <v>3.8406148</v>
      </c>
      <c r="BD36" s="24" t="s">
        <v>111</v>
      </c>
      <c r="BE36" s="24"/>
      <c r="BF36" s="49"/>
      <c r="BG36" s="44"/>
      <c r="BH36" s="124">
        <f t="shared" si="2"/>
        <v>3.8406148</v>
      </c>
      <c r="BI36" s="45">
        <f t="shared" si="10"/>
        <v>9.6015370000000003E-2</v>
      </c>
      <c r="BJ36" s="39" t="s">
        <v>102</v>
      </c>
      <c r="BK36" s="136">
        <v>40</v>
      </c>
      <c r="BL36" s="137">
        <v>20</v>
      </c>
      <c r="BM36" s="137">
        <v>80</v>
      </c>
      <c r="BN36" s="137">
        <v>30</v>
      </c>
      <c r="BO36" s="137">
        <v>20</v>
      </c>
      <c r="BP36" s="137">
        <v>30</v>
      </c>
      <c r="BQ36" s="138">
        <f t="shared" si="3"/>
        <v>60</v>
      </c>
      <c r="BR36" s="138">
        <f t="shared" si="4"/>
        <v>110</v>
      </c>
      <c r="BS36" s="138">
        <f t="shared" si="5"/>
        <v>50</v>
      </c>
      <c r="BT36" s="138">
        <f t="shared" si="6"/>
        <v>220</v>
      </c>
      <c r="BU36" s="55"/>
      <c r="BV36" s="8"/>
      <c r="BW36" s="46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</row>
    <row r="37" spans="1:114" ht="13.5" hidden="1" customHeight="1">
      <c r="A37" s="25" t="s">
        <v>208</v>
      </c>
      <c r="B37" s="29" t="s">
        <v>209</v>
      </c>
      <c r="C37" s="28" t="s">
        <v>206</v>
      </c>
      <c r="D37" s="29" t="s">
        <v>77</v>
      </c>
      <c r="E37" s="28" t="s">
        <v>78</v>
      </c>
      <c r="F37" s="25" t="s">
        <v>108</v>
      </c>
      <c r="G37" s="27" t="s">
        <v>91</v>
      </c>
      <c r="H37" s="27" t="s">
        <v>92</v>
      </c>
      <c r="I37" s="56" t="s">
        <v>210</v>
      </c>
      <c r="J37" s="28" t="s">
        <v>121</v>
      </c>
      <c r="K37" s="112">
        <v>45</v>
      </c>
      <c r="L37" s="33">
        <v>15</v>
      </c>
      <c r="M37" s="33">
        <v>18</v>
      </c>
      <c r="N37" s="33">
        <v>12</v>
      </c>
      <c r="O37" s="106">
        <f t="shared" si="0"/>
        <v>163</v>
      </c>
      <c r="P37" s="53">
        <v>90</v>
      </c>
      <c r="Q37" s="33">
        <v>43</v>
      </c>
      <c r="R37" s="33">
        <v>30</v>
      </c>
      <c r="S37" s="107">
        <f t="shared" si="8"/>
        <v>15</v>
      </c>
      <c r="T37" s="33">
        <v>0</v>
      </c>
      <c r="U37" s="53">
        <v>0</v>
      </c>
      <c r="V37" s="33">
        <v>15</v>
      </c>
      <c r="W37" s="33">
        <v>0</v>
      </c>
      <c r="X37" s="33">
        <v>0</v>
      </c>
      <c r="Y37" s="33">
        <v>0</v>
      </c>
      <c r="Z37" s="106">
        <f t="shared" si="11"/>
        <v>18</v>
      </c>
      <c r="AA37" s="33">
        <v>11</v>
      </c>
      <c r="AB37" s="33">
        <v>7</v>
      </c>
      <c r="AC37" s="33">
        <v>0</v>
      </c>
      <c r="AD37" s="33">
        <v>0</v>
      </c>
      <c r="AE37" s="33">
        <v>0</v>
      </c>
      <c r="AF37" s="33">
        <v>0</v>
      </c>
      <c r="AG37" s="106">
        <f t="shared" si="7"/>
        <v>12</v>
      </c>
      <c r="AH37" s="33">
        <v>6</v>
      </c>
      <c r="AI37" s="33">
        <v>6</v>
      </c>
      <c r="AJ37" s="33">
        <v>0</v>
      </c>
      <c r="AK37" s="33">
        <v>0</v>
      </c>
      <c r="AL37" s="33">
        <v>0</v>
      </c>
      <c r="AM37" s="33">
        <v>0</v>
      </c>
      <c r="AN37" s="120">
        <f>(Z37+AG37)/K37</f>
        <v>0.66666666666666663</v>
      </c>
      <c r="AO37" s="120">
        <f t="shared" si="9"/>
        <v>0.26666666666666666</v>
      </c>
      <c r="AP37" s="27" t="s">
        <v>93</v>
      </c>
      <c r="AQ37" s="35" t="s">
        <v>85</v>
      </c>
      <c r="AR37" s="30" t="s">
        <v>210</v>
      </c>
      <c r="AS37" s="28" t="s">
        <v>134</v>
      </c>
      <c r="AT37" s="27" t="s">
        <v>82</v>
      </c>
      <c r="AU37" s="28" t="s">
        <v>101</v>
      </c>
      <c r="AV37" s="36">
        <v>3.627094</v>
      </c>
      <c r="AW37" s="37"/>
      <c r="AX37" s="37"/>
      <c r="AY37" s="37"/>
      <c r="AZ37" s="37"/>
      <c r="BA37" s="36"/>
      <c r="BB37" s="37"/>
      <c r="BC37" s="123">
        <f t="shared" si="1"/>
        <v>3.627094</v>
      </c>
      <c r="BD37" s="24" t="s">
        <v>111</v>
      </c>
      <c r="BE37" s="24"/>
      <c r="BF37" s="24"/>
      <c r="BG37" s="49">
        <v>0.20524999999999999</v>
      </c>
      <c r="BH37" s="124">
        <f t="shared" si="2"/>
        <v>3.832344</v>
      </c>
      <c r="BI37" s="45">
        <f t="shared" si="10"/>
        <v>8.5163199999999994E-2</v>
      </c>
      <c r="BJ37" s="39" t="s">
        <v>102</v>
      </c>
      <c r="BK37" s="136">
        <v>40</v>
      </c>
      <c r="BL37" s="137">
        <v>20</v>
      </c>
      <c r="BM37" s="137">
        <v>80</v>
      </c>
      <c r="BN37" s="137">
        <v>70</v>
      </c>
      <c r="BO37" s="137">
        <v>20</v>
      </c>
      <c r="BP37" s="137">
        <v>30</v>
      </c>
      <c r="BQ37" s="138">
        <f t="shared" si="3"/>
        <v>60</v>
      </c>
      <c r="BR37" s="138">
        <f t="shared" si="4"/>
        <v>150</v>
      </c>
      <c r="BS37" s="138">
        <f t="shared" si="5"/>
        <v>50</v>
      </c>
      <c r="BT37" s="138">
        <f t="shared" si="6"/>
        <v>260</v>
      </c>
      <c r="BU37" s="55"/>
      <c r="BV37" s="8"/>
      <c r="BW37" s="46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</row>
    <row r="38" spans="1:114" ht="13.5" hidden="1" customHeight="1">
      <c r="A38" s="25" t="s">
        <v>211</v>
      </c>
      <c r="B38" s="50" t="s">
        <v>212</v>
      </c>
      <c r="C38" s="29" t="s">
        <v>206</v>
      </c>
      <c r="D38" s="29" t="s">
        <v>77</v>
      </c>
      <c r="E38" s="28" t="s">
        <v>78</v>
      </c>
      <c r="F38" s="25" t="s">
        <v>79</v>
      </c>
      <c r="G38" s="27" t="s">
        <v>92</v>
      </c>
      <c r="H38" s="27" t="s">
        <v>92</v>
      </c>
      <c r="I38" s="56" t="s">
        <v>213</v>
      </c>
      <c r="J38" s="28" t="s">
        <v>99</v>
      </c>
      <c r="K38" s="107">
        <v>85</v>
      </c>
      <c r="L38" s="33">
        <v>66</v>
      </c>
      <c r="M38" s="33">
        <v>13</v>
      </c>
      <c r="N38" s="33">
        <v>6</v>
      </c>
      <c r="O38" s="107">
        <f t="shared" si="0"/>
        <v>453</v>
      </c>
      <c r="P38" s="33">
        <v>333</v>
      </c>
      <c r="Q38" s="33">
        <v>94</v>
      </c>
      <c r="R38" s="33">
        <v>26</v>
      </c>
      <c r="S38" s="107">
        <f t="shared" si="8"/>
        <v>66</v>
      </c>
      <c r="T38" s="33">
        <v>0</v>
      </c>
      <c r="U38" s="33">
        <v>25</v>
      </c>
      <c r="V38" s="33">
        <v>27</v>
      </c>
      <c r="W38" s="33">
        <v>14</v>
      </c>
      <c r="X38" s="33">
        <v>0</v>
      </c>
      <c r="Y38" s="33">
        <v>0</v>
      </c>
      <c r="Z38" s="106">
        <f t="shared" si="11"/>
        <v>13</v>
      </c>
      <c r="AA38" s="33">
        <v>0</v>
      </c>
      <c r="AB38" s="33">
        <v>1</v>
      </c>
      <c r="AC38" s="33">
        <v>2</v>
      </c>
      <c r="AD38" s="33">
        <v>0</v>
      </c>
      <c r="AE38" s="33">
        <v>10</v>
      </c>
      <c r="AF38" s="33">
        <v>0</v>
      </c>
      <c r="AG38" s="106">
        <f t="shared" si="7"/>
        <v>6</v>
      </c>
      <c r="AH38" s="33">
        <v>0</v>
      </c>
      <c r="AI38" s="33">
        <v>4</v>
      </c>
      <c r="AJ38" s="33">
        <v>2</v>
      </c>
      <c r="AK38" s="33">
        <v>0</v>
      </c>
      <c r="AL38" s="33">
        <v>0</v>
      </c>
      <c r="AM38" s="33">
        <v>0</v>
      </c>
      <c r="AN38" s="120">
        <f>(Z38+AG38)/K38</f>
        <v>0.22352941176470589</v>
      </c>
      <c r="AO38" s="120">
        <f t="shared" si="9"/>
        <v>7.0588235294117646E-2</v>
      </c>
      <c r="AP38" s="27" t="s">
        <v>93</v>
      </c>
      <c r="AQ38" s="27" t="s">
        <v>85</v>
      </c>
      <c r="AR38" s="27" t="s">
        <v>214</v>
      </c>
      <c r="AS38" s="27" t="s">
        <v>99</v>
      </c>
      <c r="AT38" s="35" t="s">
        <v>100</v>
      </c>
      <c r="AU38" s="27" t="s">
        <v>83</v>
      </c>
      <c r="AV38" s="36">
        <v>7.6645485000000004</v>
      </c>
      <c r="AW38" s="43"/>
      <c r="AX38" s="43"/>
      <c r="AY38" s="43"/>
      <c r="AZ38" s="37"/>
      <c r="BA38" s="37"/>
      <c r="BB38" s="37"/>
      <c r="BC38" s="123">
        <f t="shared" si="1"/>
        <v>7.6645485000000004</v>
      </c>
      <c r="BD38" s="36" t="s">
        <v>111</v>
      </c>
      <c r="BE38" s="44"/>
      <c r="BF38" s="44"/>
      <c r="BG38" s="44"/>
      <c r="BH38" s="124">
        <f t="shared" si="2"/>
        <v>7.6645485000000004</v>
      </c>
      <c r="BI38" s="45">
        <f t="shared" si="10"/>
        <v>9.0171158823529413E-2</v>
      </c>
      <c r="BJ38" s="39" t="s">
        <v>102</v>
      </c>
      <c r="BK38" s="136">
        <v>40</v>
      </c>
      <c r="BL38" s="137">
        <v>20</v>
      </c>
      <c r="BM38" s="137">
        <v>80</v>
      </c>
      <c r="BN38" s="137">
        <v>70</v>
      </c>
      <c r="BO38" s="137">
        <v>0</v>
      </c>
      <c r="BP38" s="137">
        <v>10</v>
      </c>
      <c r="BQ38" s="138">
        <f t="shared" si="3"/>
        <v>60</v>
      </c>
      <c r="BR38" s="138">
        <f t="shared" si="4"/>
        <v>150</v>
      </c>
      <c r="BS38" s="138">
        <f t="shared" si="5"/>
        <v>10</v>
      </c>
      <c r="BT38" s="138">
        <f t="shared" si="6"/>
        <v>220</v>
      </c>
      <c r="BU38" s="27"/>
      <c r="BV38" s="8"/>
      <c r="BW38" s="46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</row>
    <row r="39" spans="1:114" ht="13.5" hidden="1" customHeight="1">
      <c r="A39" s="24" t="s">
        <v>215</v>
      </c>
      <c r="B39" s="29" t="s">
        <v>216</v>
      </c>
      <c r="C39" s="29" t="s">
        <v>206</v>
      </c>
      <c r="D39" s="29" t="s">
        <v>77</v>
      </c>
      <c r="E39" s="28" t="s">
        <v>78</v>
      </c>
      <c r="F39" s="24" t="s">
        <v>79</v>
      </c>
      <c r="G39" s="35" t="s">
        <v>80</v>
      </c>
      <c r="H39" s="27" t="s">
        <v>81</v>
      </c>
      <c r="I39" s="31" t="s">
        <v>109</v>
      </c>
      <c r="J39" s="28" t="s">
        <v>146</v>
      </c>
      <c r="K39" s="109">
        <v>0</v>
      </c>
      <c r="L39" s="33">
        <v>53</v>
      </c>
      <c r="M39" s="33">
        <v>0</v>
      </c>
      <c r="N39" s="24">
        <v>0</v>
      </c>
      <c r="O39" s="106">
        <f t="shared" si="0"/>
        <v>231</v>
      </c>
      <c r="P39" s="24">
        <v>231</v>
      </c>
      <c r="Q39" s="24">
        <v>0</v>
      </c>
      <c r="R39" s="24">
        <v>0</v>
      </c>
      <c r="S39" s="106">
        <v>0</v>
      </c>
      <c r="T39" s="24">
        <v>8</v>
      </c>
      <c r="U39" s="24">
        <v>34</v>
      </c>
      <c r="V39" s="24">
        <v>8</v>
      </c>
      <c r="W39" s="24">
        <v>1</v>
      </c>
      <c r="X39" s="24">
        <v>2</v>
      </c>
      <c r="Y39" s="24">
        <v>0</v>
      </c>
      <c r="Z39" s="106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106">
        <f t="shared" si="7"/>
        <v>0</v>
      </c>
      <c r="AH39" s="24">
        <v>0</v>
      </c>
      <c r="AI39" s="24">
        <v>0</v>
      </c>
      <c r="AJ39" s="24">
        <v>0</v>
      </c>
      <c r="AK39" s="24">
        <v>0</v>
      </c>
      <c r="AL39" s="24">
        <v>0</v>
      </c>
      <c r="AM39" s="24">
        <v>0</v>
      </c>
      <c r="AN39" s="120">
        <f>(M39+N39)/BV39</f>
        <v>0</v>
      </c>
      <c r="AO39" s="120">
        <f>N39/BV39</f>
        <v>0</v>
      </c>
      <c r="AP39" s="27" t="s">
        <v>84</v>
      </c>
      <c r="AQ39" s="29" t="s">
        <v>85</v>
      </c>
      <c r="AR39" s="28" t="s">
        <v>109</v>
      </c>
      <c r="AS39" s="27" t="s">
        <v>146</v>
      </c>
      <c r="AT39" s="28" t="s">
        <v>120</v>
      </c>
      <c r="AU39" s="27" t="s">
        <v>134</v>
      </c>
      <c r="AV39" s="36">
        <v>0.64834700000000001</v>
      </c>
      <c r="AW39" s="43"/>
      <c r="AX39" s="36"/>
      <c r="AY39" s="36"/>
      <c r="AZ39" s="36">
        <v>2.9569999999999999</v>
      </c>
      <c r="BA39" s="43">
        <v>1.3360000000000001</v>
      </c>
      <c r="BB39" s="36"/>
      <c r="BC39" s="123">
        <f t="shared" si="1"/>
        <v>4.9413470000000004</v>
      </c>
      <c r="BD39" s="24"/>
      <c r="BE39" s="24"/>
      <c r="BF39" s="24"/>
      <c r="BG39" s="24"/>
      <c r="BH39" s="124">
        <f t="shared" si="2"/>
        <v>4.9413470000000004</v>
      </c>
      <c r="BI39" s="45">
        <f>BH39/BV39</f>
        <v>9.3232962264150954E-2</v>
      </c>
      <c r="BJ39" s="39" t="s">
        <v>102</v>
      </c>
      <c r="BK39" s="136">
        <v>40</v>
      </c>
      <c r="BL39" s="137">
        <v>20</v>
      </c>
      <c r="BM39" s="137">
        <v>60</v>
      </c>
      <c r="BN39" s="137">
        <v>70</v>
      </c>
      <c r="BO39" s="137">
        <v>20</v>
      </c>
      <c r="BP39" s="137">
        <v>20</v>
      </c>
      <c r="BQ39" s="138">
        <f t="shared" si="3"/>
        <v>60</v>
      </c>
      <c r="BR39" s="138">
        <f t="shared" si="4"/>
        <v>130</v>
      </c>
      <c r="BS39" s="138">
        <f t="shared" si="5"/>
        <v>40</v>
      </c>
      <c r="BT39" s="138">
        <f t="shared" si="6"/>
        <v>230</v>
      </c>
      <c r="BU39" s="28" t="s">
        <v>217</v>
      </c>
      <c r="BV39" s="202">
        <v>53</v>
      </c>
      <c r="BW39" s="46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</row>
    <row r="40" spans="1:114" ht="13.5" hidden="1" customHeight="1">
      <c r="A40" s="25" t="s">
        <v>218</v>
      </c>
      <c r="B40" s="30" t="s">
        <v>219</v>
      </c>
      <c r="C40" s="30" t="s">
        <v>206</v>
      </c>
      <c r="D40" s="30" t="s">
        <v>77</v>
      </c>
      <c r="E40" s="28" t="s">
        <v>78</v>
      </c>
      <c r="F40" s="24" t="s">
        <v>79</v>
      </c>
      <c r="G40" s="47" t="s">
        <v>80</v>
      </c>
      <c r="H40" s="28" t="s">
        <v>80</v>
      </c>
      <c r="I40" s="28" t="s">
        <v>109</v>
      </c>
      <c r="J40" s="28" t="s">
        <v>121</v>
      </c>
      <c r="K40" s="112">
        <v>0</v>
      </c>
      <c r="L40" s="24">
        <v>37</v>
      </c>
      <c r="M40" s="24">
        <v>18</v>
      </c>
      <c r="N40" s="33">
        <v>3</v>
      </c>
      <c r="O40" s="106">
        <f t="shared" si="0"/>
        <v>221</v>
      </c>
      <c r="P40" s="33">
        <v>147</v>
      </c>
      <c r="Q40" s="33">
        <v>61</v>
      </c>
      <c r="R40" s="33">
        <v>13</v>
      </c>
      <c r="S40" s="106">
        <v>0</v>
      </c>
      <c r="T40" s="33">
        <v>8</v>
      </c>
      <c r="U40" s="33">
        <v>18</v>
      </c>
      <c r="V40" s="33">
        <v>9</v>
      </c>
      <c r="W40" s="33">
        <v>2</v>
      </c>
      <c r="X40" s="33">
        <v>0</v>
      </c>
      <c r="Y40" s="33">
        <v>0</v>
      </c>
      <c r="Z40" s="106">
        <v>0</v>
      </c>
      <c r="AA40" s="33">
        <v>8</v>
      </c>
      <c r="AB40" s="33">
        <v>8</v>
      </c>
      <c r="AC40" s="33">
        <v>1</v>
      </c>
      <c r="AD40" s="33">
        <v>0</v>
      </c>
      <c r="AE40" s="33">
        <v>1</v>
      </c>
      <c r="AF40" s="33">
        <v>0</v>
      </c>
      <c r="AG40" s="106">
        <v>0</v>
      </c>
      <c r="AH40" s="24">
        <v>0</v>
      </c>
      <c r="AI40" s="24">
        <v>2</v>
      </c>
      <c r="AJ40" s="24">
        <v>1</v>
      </c>
      <c r="AK40" s="24">
        <v>0</v>
      </c>
      <c r="AL40" s="24">
        <v>0</v>
      </c>
      <c r="AM40" s="24">
        <v>0</v>
      </c>
      <c r="AN40" s="120">
        <f>(M40+N40)/BV40</f>
        <v>0.36206896551724138</v>
      </c>
      <c r="AO40" s="120">
        <f>N40/BV40</f>
        <v>5.1724137931034482E-2</v>
      </c>
      <c r="AP40" s="27" t="s">
        <v>93</v>
      </c>
      <c r="AQ40" s="30" t="s">
        <v>85</v>
      </c>
      <c r="AR40" s="28" t="s">
        <v>109</v>
      </c>
      <c r="AS40" s="27" t="s">
        <v>119</v>
      </c>
      <c r="AT40" s="28" t="s">
        <v>128</v>
      </c>
      <c r="AU40" s="28" t="s">
        <v>135</v>
      </c>
      <c r="AV40" s="36">
        <v>0.69637300000000002</v>
      </c>
      <c r="AW40" s="36"/>
      <c r="AX40" s="36"/>
      <c r="AY40" s="36"/>
      <c r="AZ40" s="36">
        <v>0.3</v>
      </c>
      <c r="BA40" s="36">
        <v>3.7</v>
      </c>
      <c r="BB40" s="36"/>
      <c r="BC40" s="123">
        <f t="shared" si="1"/>
        <v>4.6963730000000004</v>
      </c>
      <c r="BD40" s="36"/>
      <c r="BE40" s="49"/>
      <c r="BF40" s="49"/>
      <c r="BG40" s="49"/>
      <c r="BH40" s="124">
        <f t="shared" si="2"/>
        <v>4.6963730000000004</v>
      </c>
      <c r="BI40" s="45">
        <f>BH40/BV40</f>
        <v>8.0971948275862071E-2</v>
      </c>
      <c r="BJ40" s="39" t="s">
        <v>102</v>
      </c>
      <c r="BK40" s="136">
        <v>40</v>
      </c>
      <c r="BL40" s="137">
        <v>20</v>
      </c>
      <c r="BM40" s="137">
        <v>60</v>
      </c>
      <c r="BN40" s="137">
        <v>70</v>
      </c>
      <c r="BO40" s="137">
        <v>20</v>
      </c>
      <c r="BP40" s="137">
        <v>20</v>
      </c>
      <c r="BQ40" s="138">
        <f t="shared" si="3"/>
        <v>60</v>
      </c>
      <c r="BR40" s="138">
        <f t="shared" si="4"/>
        <v>130</v>
      </c>
      <c r="BS40" s="138">
        <f t="shared" si="5"/>
        <v>40</v>
      </c>
      <c r="BT40" s="138">
        <f t="shared" si="6"/>
        <v>230</v>
      </c>
      <c r="BU40" s="27" t="s">
        <v>220</v>
      </c>
      <c r="BV40" s="202">
        <v>58</v>
      </c>
      <c r="BW40" s="46"/>
      <c r="BX40" s="8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7"/>
      <c r="CN40" s="57"/>
      <c r="CO40" s="57"/>
      <c r="CP40" s="57"/>
      <c r="CQ40" s="57"/>
      <c r="CR40" s="57"/>
      <c r="CS40" s="57"/>
      <c r="CT40" s="57"/>
      <c r="CU40" s="57"/>
      <c r="CV40" s="57"/>
      <c r="CW40" s="57"/>
      <c r="CX40" s="57"/>
      <c r="CY40" s="57"/>
      <c r="CZ40" s="57"/>
      <c r="DA40" s="57"/>
      <c r="DB40" s="57"/>
      <c r="DC40" s="57"/>
      <c r="DD40" s="57"/>
      <c r="DE40" s="57"/>
      <c r="DF40" s="57"/>
      <c r="DG40" s="57"/>
      <c r="DH40" s="57"/>
      <c r="DI40" s="57"/>
      <c r="DJ40" s="57"/>
    </row>
    <row r="41" spans="1:114" ht="13.5" hidden="1" customHeight="1">
      <c r="A41" s="24" t="s">
        <v>221</v>
      </c>
      <c r="B41" s="58" t="s">
        <v>222</v>
      </c>
      <c r="C41" s="28" t="s">
        <v>206</v>
      </c>
      <c r="D41" s="29" t="s">
        <v>77</v>
      </c>
      <c r="E41" s="28" t="s">
        <v>78</v>
      </c>
      <c r="F41" s="24" t="s">
        <v>79</v>
      </c>
      <c r="G41" s="28" t="s">
        <v>91</v>
      </c>
      <c r="H41" s="28" t="s">
        <v>92</v>
      </c>
      <c r="I41" s="31" t="s">
        <v>158</v>
      </c>
      <c r="J41" s="47" t="s">
        <v>140</v>
      </c>
      <c r="K41" s="106">
        <v>12</v>
      </c>
      <c r="L41" s="33">
        <v>10</v>
      </c>
      <c r="M41" s="33">
        <v>2</v>
      </c>
      <c r="N41" s="33">
        <v>0</v>
      </c>
      <c r="O41" s="106">
        <f t="shared" si="0"/>
        <v>54</v>
      </c>
      <c r="P41" s="33">
        <v>46</v>
      </c>
      <c r="Q41" s="33">
        <v>8</v>
      </c>
      <c r="R41" s="33">
        <v>0</v>
      </c>
      <c r="S41" s="107">
        <f t="shared" ref="S41:S57" si="12">SUM(T41:Y41)</f>
        <v>10</v>
      </c>
      <c r="T41" s="33">
        <v>0</v>
      </c>
      <c r="U41" s="33">
        <v>4</v>
      </c>
      <c r="V41" s="33">
        <v>6</v>
      </c>
      <c r="W41" s="33">
        <v>0</v>
      </c>
      <c r="X41" s="33">
        <v>0</v>
      </c>
      <c r="Y41" s="33">
        <v>0</v>
      </c>
      <c r="Z41" s="106">
        <f t="shared" ref="Z41:Z59" si="13">SUM(AA41:AF41)</f>
        <v>2</v>
      </c>
      <c r="AA41" s="33">
        <v>0</v>
      </c>
      <c r="AB41" s="33">
        <v>2</v>
      </c>
      <c r="AC41" s="33">
        <v>0</v>
      </c>
      <c r="AD41" s="33">
        <v>0</v>
      </c>
      <c r="AE41" s="33">
        <v>0</v>
      </c>
      <c r="AF41" s="33">
        <v>0</v>
      </c>
      <c r="AG41" s="106">
        <f t="shared" ref="AG41:AG59" si="14">SUM(AH41:AM41)</f>
        <v>0</v>
      </c>
      <c r="AH41" s="33">
        <v>0</v>
      </c>
      <c r="AI41" s="33">
        <v>0</v>
      </c>
      <c r="AJ41" s="33">
        <v>0</v>
      </c>
      <c r="AK41" s="33">
        <v>0</v>
      </c>
      <c r="AL41" s="33">
        <v>0</v>
      </c>
      <c r="AM41" s="33">
        <v>0</v>
      </c>
      <c r="AN41" s="120">
        <f>(Z41+AG41)/K41</f>
        <v>0.16666666666666666</v>
      </c>
      <c r="AO41" s="120">
        <f t="shared" ref="AO41:AO59" si="15">N41/K41</f>
        <v>0</v>
      </c>
      <c r="AP41" s="27" t="s">
        <v>93</v>
      </c>
      <c r="AQ41" s="28" t="s">
        <v>85</v>
      </c>
      <c r="AR41" s="31" t="s">
        <v>158</v>
      </c>
      <c r="AS41" s="47" t="s">
        <v>140</v>
      </c>
      <c r="AT41" s="31" t="s">
        <v>100</v>
      </c>
      <c r="AU41" s="47" t="s">
        <v>83</v>
      </c>
      <c r="AV41" s="36">
        <v>1.27312713</v>
      </c>
      <c r="AW41" s="43"/>
      <c r="AX41" s="43"/>
      <c r="AY41" s="43"/>
      <c r="AZ41" s="37"/>
      <c r="BA41" s="37"/>
      <c r="BB41" s="37"/>
      <c r="BC41" s="123">
        <f t="shared" si="1"/>
        <v>1.27312713</v>
      </c>
      <c r="BD41" s="36" t="s">
        <v>111</v>
      </c>
      <c r="BE41" s="44"/>
      <c r="BF41" s="44"/>
      <c r="BG41" s="44"/>
      <c r="BH41" s="124">
        <f t="shared" si="2"/>
        <v>1.27312713</v>
      </c>
      <c r="BI41" s="45">
        <f t="shared" ref="BI41:BI71" si="16">BH41/K41</f>
        <v>0.1060939275</v>
      </c>
      <c r="BJ41" s="39" t="s">
        <v>88</v>
      </c>
      <c r="BK41" s="136">
        <v>40</v>
      </c>
      <c r="BL41" s="137">
        <v>20</v>
      </c>
      <c r="BM41" s="137">
        <v>30</v>
      </c>
      <c r="BN41" s="137">
        <v>30</v>
      </c>
      <c r="BO41" s="137">
        <v>20</v>
      </c>
      <c r="BP41" s="137">
        <v>10</v>
      </c>
      <c r="BQ41" s="138">
        <f t="shared" si="3"/>
        <v>60</v>
      </c>
      <c r="BR41" s="138">
        <f t="shared" si="4"/>
        <v>60</v>
      </c>
      <c r="BS41" s="138">
        <f t="shared" si="5"/>
        <v>30</v>
      </c>
      <c r="BT41" s="138">
        <f t="shared" si="6"/>
        <v>150</v>
      </c>
      <c r="BU41" s="55"/>
      <c r="BV41" s="8"/>
      <c r="BW41" s="46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</row>
    <row r="42" spans="1:114" ht="13.5" hidden="1" customHeight="1">
      <c r="A42" s="24" t="s">
        <v>223</v>
      </c>
      <c r="B42" s="47" t="s">
        <v>224</v>
      </c>
      <c r="C42" s="30" t="s">
        <v>206</v>
      </c>
      <c r="D42" s="30" t="s">
        <v>77</v>
      </c>
      <c r="E42" s="28" t="s">
        <v>78</v>
      </c>
      <c r="F42" s="24" t="s">
        <v>79</v>
      </c>
      <c r="G42" s="47" t="s">
        <v>80</v>
      </c>
      <c r="H42" s="28" t="s">
        <v>80</v>
      </c>
      <c r="I42" s="31" t="s">
        <v>82</v>
      </c>
      <c r="J42" s="47" t="s">
        <v>110</v>
      </c>
      <c r="K42" s="109">
        <v>23</v>
      </c>
      <c r="L42" s="24">
        <v>17</v>
      </c>
      <c r="M42" s="24">
        <v>6</v>
      </c>
      <c r="N42" s="24">
        <v>0</v>
      </c>
      <c r="O42" s="106">
        <v>91</v>
      </c>
      <c r="P42" s="24">
        <v>71</v>
      </c>
      <c r="Q42" s="24">
        <v>20</v>
      </c>
      <c r="R42" s="24">
        <v>0</v>
      </c>
      <c r="S42" s="106">
        <f t="shared" si="12"/>
        <v>17</v>
      </c>
      <c r="T42" s="24">
        <v>2</v>
      </c>
      <c r="U42" s="24">
        <v>10</v>
      </c>
      <c r="V42" s="24">
        <v>3</v>
      </c>
      <c r="W42" s="24">
        <v>2</v>
      </c>
      <c r="X42" s="24">
        <v>0</v>
      </c>
      <c r="Y42" s="24">
        <v>0</v>
      </c>
      <c r="Z42" s="106">
        <f t="shared" si="13"/>
        <v>6</v>
      </c>
      <c r="AA42" s="24">
        <v>2</v>
      </c>
      <c r="AB42" s="24">
        <v>4</v>
      </c>
      <c r="AC42" s="24">
        <v>0</v>
      </c>
      <c r="AD42" s="24">
        <v>0</v>
      </c>
      <c r="AE42" s="24">
        <v>0</v>
      </c>
      <c r="AF42" s="24">
        <v>0</v>
      </c>
      <c r="AG42" s="106">
        <f t="shared" si="14"/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24">
        <v>0</v>
      </c>
      <c r="AN42" s="120">
        <f>(M42+N42)/K42</f>
        <v>0.2608695652173913</v>
      </c>
      <c r="AO42" s="120">
        <f t="shared" si="15"/>
        <v>0</v>
      </c>
      <c r="AP42" s="27" t="s">
        <v>93</v>
      </c>
      <c r="AQ42" s="27" t="s">
        <v>85</v>
      </c>
      <c r="AR42" s="35" t="s">
        <v>82</v>
      </c>
      <c r="AS42" s="28" t="s">
        <v>110</v>
      </c>
      <c r="AT42" s="35" t="s">
        <v>109</v>
      </c>
      <c r="AU42" s="28" t="s">
        <v>87</v>
      </c>
      <c r="AV42" s="36">
        <v>0</v>
      </c>
      <c r="AW42" s="36"/>
      <c r="AX42" s="36">
        <v>2.7829999999999999</v>
      </c>
      <c r="AY42" s="37"/>
      <c r="AZ42" s="37"/>
      <c r="BA42" s="37"/>
      <c r="BB42" s="37"/>
      <c r="BC42" s="123">
        <f t="shared" si="1"/>
        <v>2.7829999999999999</v>
      </c>
      <c r="BD42" s="24"/>
      <c r="BE42" s="49"/>
      <c r="BF42" s="49"/>
      <c r="BG42" s="44"/>
      <c r="BH42" s="124">
        <f t="shared" si="2"/>
        <v>2.7829999999999999</v>
      </c>
      <c r="BI42" s="45">
        <f t="shared" si="16"/>
        <v>0.121</v>
      </c>
      <c r="BJ42" s="39" t="s">
        <v>88</v>
      </c>
      <c r="BK42" s="136">
        <v>40</v>
      </c>
      <c r="BL42" s="137">
        <v>20</v>
      </c>
      <c r="BM42" s="137">
        <v>10</v>
      </c>
      <c r="BN42" s="137">
        <v>30</v>
      </c>
      <c r="BO42" s="137">
        <v>20</v>
      </c>
      <c r="BP42" s="137">
        <v>20</v>
      </c>
      <c r="BQ42" s="138">
        <f t="shared" si="3"/>
        <v>60</v>
      </c>
      <c r="BR42" s="138">
        <f t="shared" si="4"/>
        <v>40</v>
      </c>
      <c r="BS42" s="138">
        <f t="shared" si="5"/>
        <v>40</v>
      </c>
      <c r="BT42" s="138">
        <f t="shared" si="6"/>
        <v>140</v>
      </c>
      <c r="BU42" s="55"/>
      <c r="BV42" s="8"/>
      <c r="BW42" s="46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</row>
    <row r="43" spans="1:114" ht="13.5" hidden="1" customHeight="1">
      <c r="A43" s="24" t="s">
        <v>225</v>
      </c>
      <c r="B43" s="58" t="s">
        <v>226</v>
      </c>
      <c r="C43" s="58" t="s">
        <v>206</v>
      </c>
      <c r="D43" s="100" t="s">
        <v>77</v>
      </c>
      <c r="E43" s="65" t="s">
        <v>78</v>
      </c>
      <c r="F43" s="60" t="s">
        <v>79</v>
      </c>
      <c r="G43" s="47" t="s">
        <v>91</v>
      </c>
      <c r="H43" s="47" t="s">
        <v>92</v>
      </c>
      <c r="I43" s="31" t="s">
        <v>158</v>
      </c>
      <c r="J43" s="47" t="s">
        <v>83</v>
      </c>
      <c r="K43" s="109">
        <v>41</v>
      </c>
      <c r="L43" s="24">
        <v>30</v>
      </c>
      <c r="M43" s="24">
        <v>7</v>
      </c>
      <c r="N43" s="24">
        <v>4</v>
      </c>
      <c r="O43" s="106">
        <f>SUM(P43:R43)</f>
        <v>196</v>
      </c>
      <c r="P43" s="24">
        <v>126</v>
      </c>
      <c r="Q43" s="24">
        <v>54</v>
      </c>
      <c r="R43" s="24">
        <v>16</v>
      </c>
      <c r="S43" s="109">
        <f t="shared" si="12"/>
        <v>30</v>
      </c>
      <c r="T43" s="24">
        <v>0</v>
      </c>
      <c r="U43" s="24">
        <v>24</v>
      </c>
      <c r="V43" s="24">
        <v>6</v>
      </c>
      <c r="W43" s="24">
        <v>0</v>
      </c>
      <c r="X43" s="24">
        <v>0</v>
      </c>
      <c r="Y43" s="24">
        <v>0</v>
      </c>
      <c r="Z43" s="119">
        <f t="shared" si="13"/>
        <v>7</v>
      </c>
      <c r="AA43" s="24">
        <v>0</v>
      </c>
      <c r="AB43" s="24">
        <v>0</v>
      </c>
      <c r="AC43" s="24">
        <v>0</v>
      </c>
      <c r="AD43" s="24">
        <v>1</v>
      </c>
      <c r="AE43" s="24">
        <v>6</v>
      </c>
      <c r="AF43" s="24">
        <v>0</v>
      </c>
      <c r="AG43" s="106">
        <f t="shared" si="14"/>
        <v>4</v>
      </c>
      <c r="AH43" s="24">
        <v>0</v>
      </c>
      <c r="AI43" s="24">
        <v>4</v>
      </c>
      <c r="AJ43" s="24">
        <v>0</v>
      </c>
      <c r="AK43" s="24">
        <v>0</v>
      </c>
      <c r="AL43" s="24">
        <v>0</v>
      </c>
      <c r="AM43" s="24">
        <v>0</v>
      </c>
      <c r="AN43" s="120">
        <f>(Z43+AG43)/K43</f>
        <v>0.26829268292682928</v>
      </c>
      <c r="AO43" s="120">
        <f t="shared" si="15"/>
        <v>9.7560975609756101E-2</v>
      </c>
      <c r="AP43" s="27" t="s">
        <v>93</v>
      </c>
      <c r="AQ43" s="27" t="s">
        <v>85</v>
      </c>
      <c r="AR43" s="35" t="s">
        <v>158</v>
      </c>
      <c r="AS43" s="28" t="s">
        <v>140</v>
      </c>
      <c r="AT43" s="35" t="s">
        <v>82</v>
      </c>
      <c r="AU43" s="28" t="s">
        <v>140</v>
      </c>
      <c r="AV43" s="36">
        <v>3.8096750000000004</v>
      </c>
      <c r="AW43" s="36"/>
      <c r="AX43" s="37"/>
      <c r="AY43" s="37"/>
      <c r="AZ43" s="37"/>
      <c r="BA43" s="37"/>
      <c r="BB43" s="37"/>
      <c r="BC43" s="123">
        <f t="shared" si="1"/>
        <v>3.8096750000000004</v>
      </c>
      <c r="BD43" s="24" t="s">
        <v>111</v>
      </c>
      <c r="BE43" s="49"/>
      <c r="BF43" s="49">
        <v>0.8</v>
      </c>
      <c r="BG43" s="44">
        <v>1.9800000000000002E-2</v>
      </c>
      <c r="BH43" s="124">
        <f t="shared" si="2"/>
        <v>4.6294750000000002</v>
      </c>
      <c r="BI43" s="45">
        <f t="shared" si="16"/>
        <v>0.11291402439024391</v>
      </c>
      <c r="BJ43" s="39" t="s">
        <v>102</v>
      </c>
      <c r="BK43" s="136">
        <v>40</v>
      </c>
      <c r="BL43" s="137">
        <v>20</v>
      </c>
      <c r="BM43" s="137">
        <v>50</v>
      </c>
      <c r="BN43" s="137">
        <v>30</v>
      </c>
      <c r="BO43" s="137">
        <v>20</v>
      </c>
      <c r="BP43" s="137">
        <v>20</v>
      </c>
      <c r="BQ43" s="138">
        <f t="shared" si="3"/>
        <v>60</v>
      </c>
      <c r="BR43" s="138">
        <f t="shared" si="4"/>
        <v>80</v>
      </c>
      <c r="BS43" s="138">
        <f t="shared" si="5"/>
        <v>40</v>
      </c>
      <c r="BT43" s="138">
        <f t="shared" si="6"/>
        <v>180</v>
      </c>
      <c r="BU43" s="55"/>
      <c r="BV43" s="8"/>
      <c r="BW43" s="46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</row>
    <row r="44" spans="1:114" ht="13.5" hidden="1" customHeight="1">
      <c r="A44" s="60" t="s">
        <v>227</v>
      </c>
      <c r="B44" s="64" t="s">
        <v>228</v>
      </c>
      <c r="C44" s="64" t="s">
        <v>206</v>
      </c>
      <c r="D44" s="64" t="s">
        <v>77</v>
      </c>
      <c r="E44" s="65" t="s">
        <v>78</v>
      </c>
      <c r="F44" s="24" t="s">
        <v>108</v>
      </c>
      <c r="G44" s="28" t="s">
        <v>80</v>
      </c>
      <c r="H44" s="28" t="s">
        <v>81</v>
      </c>
      <c r="I44" s="28" t="s">
        <v>97</v>
      </c>
      <c r="J44" s="145" t="s">
        <v>98</v>
      </c>
      <c r="K44" s="52">
        <v>32</v>
      </c>
      <c r="L44" s="33">
        <v>32</v>
      </c>
      <c r="M44" s="33">
        <v>0</v>
      </c>
      <c r="N44" s="33">
        <v>0</v>
      </c>
      <c r="O44" s="41">
        <f>SUM(P44:R44)</f>
        <v>134</v>
      </c>
      <c r="P44" s="33">
        <v>134</v>
      </c>
      <c r="Q44" s="33">
        <v>0</v>
      </c>
      <c r="R44" s="33">
        <v>0</v>
      </c>
      <c r="S44" s="32">
        <f>SUM(T44:Y44)</f>
        <v>32</v>
      </c>
      <c r="T44" s="33">
        <v>0</v>
      </c>
      <c r="U44" s="24">
        <v>17</v>
      </c>
      <c r="V44" s="24">
        <v>15</v>
      </c>
      <c r="W44" s="24"/>
      <c r="X44" s="33"/>
      <c r="Y44" s="33"/>
      <c r="Z44" s="32">
        <f>SUM(AA44:AF44)</f>
        <v>0</v>
      </c>
      <c r="AA44" s="66"/>
      <c r="AB44" s="66"/>
      <c r="AC44" s="66"/>
      <c r="AD44" s="66"/>
      <c r="AE44" s="66"/>
      <c r="AF44" s="66"/>
      <c r="AG44" s="52">
        <f>SUM(AH44:AM44)</f>
        <v>0</v>
      </c>
      <c r="AH44" s="66"/>
      <c r="AI44" s="66"/>
      <c r="AJ44" s="66"/>
      <c r="AK44" s="66"/>
      <c r="AL44" s="66"/>
      <c r="AM44" s="66"/>
      <c r="AN44" s="34">
        <f t="shared" ref="AN44:AN49" si="17">(M44+N44)/K44</f>
        <v>0</v>
      </c>
      <c r="AO44" s="34">
        <f>AG44/K44</f>
        <v>0</v>
      </c>
      <c r="AP44" s="27" t="s">
        <v>84</v>
      </c>
      <c r="AQ44" s="28" t="s">
        <v>85</v>
      </c>
      <c r="AR44" s="28" t="s">
        <v>97</v>
      </c>
      <c r="AS44" s="28" t="s">
        <v>134</v>
      </c>
      <c r="AT44" s="28" t="s">
        <v>100</v>
      </c>
      <c r="AU44" s="146" t="s">
        <v>87</v>
      </c>
      <c r="AV44" s="36">
        <v>3.1152495399999998</v>
      </c>
      <c r="AW44" s="36"/>
      <c r="AX44" s="36"/>
      <c r="AY44" s="36"/>
      <c r="AZ44" s="36"/>
      <c r="BA44" s="36"/>
      <c r="BB44" s="36"/>
      <c r="BC44" s="123">
        <f t="shared" si="1"/>
        <v>3.1152495399999998</v>
      </c>
      <c r="BD44" s="24"/>
      <c r="BE44" s="24"/>
      <c r="BF44" s="24"/>
      <c r="BG44" s="24"/>
      <c r="BH44" s="38">
        <f>BC44+BF44+BG44+BE44</f>
        <v>3.1152495399999998</v>
      </c>
      <c r="BI44" s="45">
        <f>BH44/K44</f>
        <v>9.7351548124999993E-2</v>
      </c>
      <c r="BJ44" s="39" t="s">
        <v>102</v>
      </c>
      <c r="BK44" s="170">
        <v>40</v>
      </c>
      <c r="BL44" s="170">
        <v>20</v>
      </c>
      <c r="BM44" s="136">
        <v>80</v>
      </c>
      <c r="BN44" s="137">
        <v>70</v>
      </c>
      <c r="BO44" s="137">
        <v>20</v>
      </c>
      <c r="BP44" s="137">
        <v>10</v>
      </c>
      <c r="BQ44" s="138">
        <f>BK44+BL44</f>
        <v>60</v>
      </c>
      <c r="BR44" s="138">
        <f>BM44+BN44</f>
        <v>150</v>
      </c>
      <c r="BS44" s="138">
        <f>BO44+BP44</f>
        <v>30</v>
      </c>
      <c r="BT44" s="138">
        <f>BQ44+BR44+BS44</f>
        <v>240</v>
      </c>
      <c r="BU44" s="27"/>
      <c r="BV44" s="8"/>
      <c r="BW44" s="46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</row>
    <row r="45" spans="1:114" ht="12.75" hidden="1">
      <c r="A45" s="25" t="s">
        <v>229</v>
      </c>
      <c r="B45" s="30" t="s">
        <v>230</v>
      </c>
      <c r="C45" s="30" t="s">
        <v>206</v>
      </c>
      <c r="D45" s="30" t="s">
        <v>77</v>
      </c>
      <c r="E45" s="28" t="s">
        <v>78</v>
      </c>
      <c r="F45" s="25" t="s">
        <v>108</v>
      </c>
      <c r="G45" s="30" t="s">
        <v>92</v>
      </c>
      <c r="H45" s="30" t="s">
        <v>92</v>
      </c>
      <c r="I45" s="30" t="s">
        <v>109</v>
      </c>
      <c r="J45" s="58" t="s">
        <v>134</v>
      </c>
      <c r="K45" s="107">
        <v>8</v>
      </c>
      <c r="L45" s="33">
        <v>8</v>
      </c>
      <c r="M45" s="33">
        <v>0</v>
      </c>
      <c r="N45" s="33">
        <v>0</v>
      </c>
      <c r="O45" s="106">
        <v>36</v>
      </c>
      <c r="P45" s="33">
        <v>36</v>
      </c>
      <c r="Q45" s="33">
        <v>0</v>
      </c>
      <c r="R45" s="33">
        <v>0</v>
      </c>
      <c r="S45" s="106">
        <f t="shared" si="12"/>
        <v>8</v>
      </c>
      <c r="T45" s="33">
        <v>0</v>
      </c>
      <c r="U45" s="33">
        <v>4</v>
      </c>
      <c r="V45" s="33">
        <v>4</v>
      </c>
      <c r="W45" s="33">
        <v>0</v>
      </c>
      <c r="X45" s="33">
        <v>0</v>
      </c>
      <c r="Y45" s="33">
        <v>0</v>
      </c>
      <c r="Z45" s="106">
        <f t="shared" si="13"/>
        <v>0</v>
      </c>
      <c r="AA45" s="33">
        <v>0</v>
      </c>
      <c r="AB45" s="33">
        <v>0</v>
      </c>
      <c r="AC45" s="33">
        <v>0</v>
      </c>
      <c r="AD45" s="33">
        <v>0</v>
      </c>
      <c r="AE45" s="33">
        <v>0</v>
      </c>
      <c r="AF45" s="33">
        <v>0</v>
      </c>
      <c r="AG45" s="106">
        <f t="shared" si="14"/>
        <v>0</v>
      </c>
      <c r="AH45" s="33">
        <v>0</v>
      </c>
      <c r="AI45" s="33">
        <v>0</v>
      </c>
      <c r="AJ45" s="33">
        <v>0</v>
      </c>
      <c r="AK45" s="33">
        <v>0</v>
      </c>
      <c r="AL45" s="33">
        <v>0</v>
      </c>
      <c r="AM45" s="33">
        <v>0</v>
      </c>
      <c r="AN45" s="120">
        <f t="shared" si="17"/>
        <v>0</v>
      </c>
      <c r="AO45" s="120">
        <f t="shared" si="15"/>
        <v>0</v>
      </c>
      <c r="AP45" s="27" t="s">
        <v>93</v>
      </c>
      <c r="AQ45" s="27" t="s">
        <v>85</v>
      </c>
      <c r="AR45" s="30" t="s">
        <v>109</v>
      </c>
      <c r="AS45" s="58" t="s">
        <v>134</v>
      </c>
      <c r="AT45" s="30" t="s">
        <v>94</v>
      </c>
      <c r="AU45" s="35" t="s">
        <v>83</v>
      </c>
      <c r="AV45" s="36">
        <v>0</v>
      </c>
      <c r="AW45" s="36"/>
      <c r="AX45" s="37"/>
      <c r="AY45" s="37"/>
      <c r="AZ45" s="36">
        <v>0.83482400000000001</v>
      </c>
      <c r="BA45" s="36"/>
      <c r="BB45" s="36"/>
      <c r="BC45" s="123">
        <f t="shared" si="1"/>
        <v>0.83482400000000001</v>
      </c>
      <c r="BD45" s="36"/>
      <c r="BE45" s="49"/>
      <c r="BF45" s="49"/>
      <c r="BG45" s="63"/>
      <c r="BH45" s="124">
        <f t="shared" si="2"/>
        <v>0.83482400000000001</v>
      </c>
      <c r="BI45" s="45">
        <f t="shared" si="16"/>
        <v>0.104353</v>
      </c>
      <c r="BJ45" s="39" t="s">
        <v>102</v>
      </c>
      <c r="BK45" s="136">
        <v>40</v>
      </c>
      <c r="BL45" s="137">
        <v>20</v>
      </c>
      <c r="BM45" s="137">
        <v>50</v>
      </c>
      <c r="BN45" s="137">
        <v>30</v>
      </c>
      <c r="BO45" s="137">
        <v>20</v>
      </c>
      <c r="BP45" s="137">
        <v>20</v>
      </c>
      <c r="BQ45" s="138">
        <f t="shared" si="3"/>
        <v>60</v>
      </c>
      <c r="BR45" s="138">
        <f t="shared" si="4"/>
        <v>80</v>
      </c>
      <c r="BS45" s="138">
        <f t="shared" si="5"/>
        <v>40</v>
      </c>
      <c r="BT45" s="138">
        <f t="shared" si="6"/>
        <v>180</v>
      </c>
      <c r="BU45" s="55"/>
      <c r="BV45" s="8"/>
      <c r="BW45" s="46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</row>
    <row r="46" spans="1:114" ht="22.5" hidden="1" customHeight="1">
      <c r="A46" s="25" t="s">
        <v>231</v>
      </c>
      <c r="B46" s="27" t="s">
        <v>232</v>
      </c>
      <c r="C46" s="61" t="s">
        <v>206</v>
      </c>
      <c r="D46" s="29" t="s">
        <v>77</v>
      </c>
      <c r="E46" s="28" t="s">
        <v>78</v>
      </c>
      <c r="F46" s="24" t="s">
        <v>108</v>
      </c>
      <c r="G46" s="47" t="s">
        <v>80</v>
      </c>
      <c r="H46" s="47" t="s">
        <v>80</v>
      </c>
      <c r="I46" s="31" t="s">
        <v>100</v>
      </c>
      <c r="J46" s="47" t="s">
        <v>146</v>
      </c>
      <c r="K46" s="107">
        <v>11</v>
      </c>
      <c r="L46" s="33">
        <v>11</v>
      </c>
      <c r="M46" s="33">
        <v>0</v>
      </c>
      <c r="N46" s="33">
        <v>0</v>
      </c>
      <c r="O46" s="106">
        <f>SUM(P46:R46)</f>
        <v>22</v>
      </c>
      <c r="P46" s="33">
        <v>22</v>
      </c>
      <c r="Q46" s="33">
        <v>0</v>
      </c>
      <c r="R46" s="33">
        <v>0</v>
      </c>
      <c r="S46" s="106">
        <f t="shared" si="12"/>
        <v>11</v>
      </c>
      <c r="T46" s="33">
        <v>11</v>
      </c>
      <c r="U46" s="33">
        <v>0</v>
      </c>
      <c r="V46" s="33">
        <v>0</v>
      </c>
      <c r="W46" s="33">
        <v>0</v>
      </c>
      <c r="X46" s="33">
        <v>0</v>
      </c>
      <c r="Y46" s="33">
        <v>0</v>
      </c>
      <c r="Z46" s="106">
        <f t="shared" si="13"/>
        <v>0</v>
      </c>
      <c r="AA46" s="33">
        <v>0</v>
      </c>
      <c r="AB46" s="33">
        <v>0</v>
      </c>
      <c r="AC46" s="33">
        <v>0</v>
      </c>
      <c r="AD46" s="33">
        <v>0</v>
      </c>
      <c r="AE46" s="33">
        <v>0</v>
      </c>
      <c r="AF46" s="33">
        <v>0</v>
      </c>
      <c r="AG46" s="106">
        <f t="shared" si="14"/>
        <v>0</v>
      </c>
      <c r="AH46" s="33">
        <v>0</v>
      </c>
      <c r="AI46" s="33">
        <v>0</v>
      </c>
      <c r="AJ46" s="33">
        <v>0</v>
      </c>
      <c r="AK46" s="33">
        <v>0</v>
      </c>
      <c r="AL46" s="33">
        <v>0</v>
      </c>
      <c r="AM46" s="33">
        <v>0</v>
      </c>
      <c r="AN46" s="120">
        <f t="shared" si="17"/>
        <v>0</v>
      </c>
      <c r="AO46" s="120">
        <f t="shared" si="15"/>
        <v>0</v>
      </c>
      <c r="AP46" s="27" t="s">
        <v>93</v>
      </c>
      <c r="AQ46" s="28" t="s">
        <v>85</v>
      </c>
      <c r="AR46" s="35" t="s">
        <v>100</v>
      </c>
      <c r="AS46" s="47" t="s">
        <v>146</v>
      </c>
      <c r="AT46" s="47" t="s">
        <v>82</v>
      </c>
      <c r="AU46" s="47" t="s">
        <v>135</v>
      </c>
      <c r="AV46" s="36">
        <v>0</v>
      </c>
      <c r="AW46" s="43">
        <v>1.111</v>
      </c>
      <c r="AX46" s="43"/>
      <c r="AY46" s="42"/>
      <c r="AZ46" s="37"/>
      <c r="BA46" s="37"/>
      <c r="BB46" s="37"/>
      <c r="BC46" s="123">
        <f t="shared" si="1"/>
        <v>1.111</v>
      </c>
      <c r="BD46" s="36"/>
      <c r="BE46" s="44"/>
      <c r="BF46" s="44"/>
      <c r="BG46" s="44"/>
      <c r="BH46" s="124">
        <f t="shared" si="2"/>
        <v>1.111</v>
      </c>
      <c r="BI46" s="45">
        <f t="shared" si="16"/>
        <v>0.10099999999999999</v>
      </c>
      <c r="BJ46" s="39" t="s">
        <v>102</v>
      </c>
      <c r="BK46" s="136">
        <v>40</v>
      </c>
      <c r="BL46" s="137">
        <v>20</v>
      </c>
      <c r="BM46" s="137">
        <v>80</v>
      </c>
      <c r="BN46" s="137">
        <v>30</v>
      </c>
      <c r="BO46" s="137">
        <v>20</v>
      </c>
      <c r="BP46" s="137">
        <v>10</v>
      </c>
      <c r="BQ46" s="138">
        <f t="shared" si="3"/>
        <v>60</v>
      </c>
      <c r="BR46" s="138">
        <f t="shared" si="4"/>
        <v>110</v>
      </c>
      <c r="BS46" s="138">
        <f t="shared" si="5"/>
        <v>30</v>
      </c>
      <c r="BT46" s="138">
        <f t="shared" si="6"/>
        <v>200</v>
      </c>
      <c r="BU46" s="27"/>
      <c r="BV46" s="8"/>
      <c r="BW46" s="46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</row>
    <row r="47" spans="1:114" ht="13.5" hidden="1" customHeight="1">
      <c r="A47" s="25" t="s">
        <v>233</v>
      </c>
      <c r="B47" s="27" t="s">
        <v>234</v>
      </c>
      <c r="C47" s="61" t="s">
        <v>206</v>
      </c>
      <c r="D47" s="29" t="s">
        <v>77</v>
      </c>
      <c r="E47" s="28" t="s">
        <v>78</v>
      </c>
      <c r="F47" s="24" t="s">
        <v>108</v>
      </c>
      <c r="G47" s="47" t="s">
        <v>80</v>
      </c>
      <c r="H47" s="47" t="s">
        <v>81</v>
      </c>
      <c r="I47" s="31" t="s">
        <v>100</v>
      </c>
      <c r="J47" s="47" t="s">
        <v>146</v>
      </c>
      <c r="K47" s="107">
        <v>8</v>
      </c>
      <c r="L47" s="33">
        <v>8</v>
      </c>
      <c r="M47" s="33">
        <v>0</v>
      </c>
      <c r="N47" s="33">
        <v>0</v>
      </c>
      <c r="O47" s="106">
        <f>SUM(P47:R47)</f>
        <v>32</v>
      </c>
      <c r="P47" s="33">
        <v>32</v>
      </c>
      <c r="Q47" s="33">
        <v>0</v>
      </c>
      <c r="R47" s="33">
        <v>0</v>
      </c>
      <c r="S47" s="106">
        <f t="shared" si="12"/>
        <v>8</v>
      </c>
      <c r="T47" s="33">
        <v>0</v>
      </c>
      <c r="U47" s="33">
        <v>8</v>
      </c>
      <c r="V47" s="33">
        <v>0</v>
      </c>
      <c r="W47" s="33">
        <v>0</v>
      </c>
      <c r="X47" s="33">
        <v>0</v>
      </c>
      <c r="Y47" s="33">
        <v>0</v>
      </c>
      <c r="Z47" s="106">
        <f t="shared" si="13"/>
        <v>0</v>
      </c>
      <c r="AA47" s="33">
        <v>0</v>
      </c>
      <c r="AB47" s="33">
        <v>0</v>
      </c>
      <c r="AC47" s="33">
        <v>0</v>
      </c>
      <c r="AD47" s="33">
        <v>0</v>
      </c>
      <c r="AE47" s="33">
        <v>0</v>
      </c>
      <c r="AF47" s="33">
        <v>0</v>
      </c>
      <c r="AG47" s="106">
        <f t="shared" si="14"/>
        <v>0</v>
      </c>
      <c r="AH47" s="33">
        <v>0</v>
      </c>
      <c r="AI47" s="33">
        <v>0</v>
      </c>
      <c r="AJ47" s="33">
        <v>0</v>
      </c>
      <c r="AK47" s="33">
        <v>0</v>
      </c>
      <c r="AL47" s="33">
        <v>0</v>
      </c>
      <c r="AM47" s="33">
        <v>0</v>
      </c>
      <c r="AN47" s="120">
        <f t="shared" si="17"/>
        <v>0</v>
      </c>
      <c r="AO47" s="120">
        <f t="shared" si="15"/>
        <v>0</v>
      </c>
      <c r="AP47" s="27" t="s">
        <v>84</v>
      </c>
      <c r="AQ47" s="28" t="s">
        <v>85</v>
      </c>
      <c r="AR47" s="35" t="s">
        <v>100</v>
      </c>
      <c r="AS47" s="47" t="s">
        <v>146</v>
      </c>
      <c r="AT47" s="47" t="s">
        <v>82</v>
      </c>
      <c r="AU47" s="47" t="s">
        <v>135</v>
      </c>
      <c r="AV47" s="36">
        <v>0</v>
      </c>
      <c r="AW47" s="43">
        <v>0.72</v>
      </c>
      <c r="AX47" s="43"/>
      <c r="AY47" s="42"/>
      <c r="AZ47" s="37"/>
      <c r="BA47" s="37"/>
      <c r="BB47" s="37"/>
      <c r="BC47" s="123">
        <f t="shared" si="1"/>
        <v>0.72</v>
      </c>
      <c r="BD47" s="36"/>
      <c r="BE47" s="44"/>
      <c r="BF47" s="44"/>
      <c r="BG47" s="44"/>
      <c r="BH47" s="124">
        <f t="shared" si="2"/>
        <v>0.72</v>
      </c>
      <c r="BI47" s="45">
        <f t="shared" si="16"/>
        <v>0.09</v>
      </c>
      <c r="BJ47" s="39" t="s">
        <v>102</v>
      </c>
      <c r="BK47" s="136">
        <v>40</v>
      </c>
      <c r="BL47" s="137">
        <v>20</v>
      </c>
      <c r="BM47" s="137">
        <v>80</v>
      </c>
      <c r="BN47" s="137">
        <v>70</v>
      </c>
      <c r="BO47" s="137">
        <v>20</v>
      </c>
      <c r="BP47" s="137">
        <v>10</v>
      </c>
      <c r="BQ47" s="138">
        <f t="shared" si="3"/>
        <v>60</v>
      </c>
      <c r="BR47" s="138">
        <f t="shared" si="4"/>
        <v>150</v>
      </c>
      <c r="BS47" s="138">
        <f t="shared" si="5"/>
        <v>30</v>
      </c>
      <c r="BT47" s="138">
        <f t="shared" si="6"/>
        <v>240</v>
      </c>
      <c r="BU47" s="27"/>
      <c r="BV47" s="8"/>
      <c r="BW47" s="46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</row>
    <row r="48" spans="1:114" ht="13.5" hidden="1" customHeight="1">
      <c r="A48" s="26" t="s">
        <v>235</v>
      </c>
      <c r="B48" s="29" t="s">
        <v>236</v>
      </c>
      <c r="C48" s="29" t="s">
        <v>206</v>
      </c>
      <c r="D48" s="29" t="s">
        <v>77</v>
      </c>
      <c r="E48" s="28" t="s">
        <v>78</v>
      </c>
      <c r="F48" s="25" t="s">
        <v>79</v>
      </c>
      <c r="G48" s="27" t="s">
        <v>92</v>
      </c>
      <c r="H48" s="27" t="s">
        <v>92</v>
      </c>
      <c r="I48" s="30" t="s">
        <v>158</v>
      </c>
      <c r="J48" s="27" t="s">
        <v>134</v>
      </c>
      <c r="K48" s="107">
        <v>4</v>
      </c>
      <c r="L48" s="33">
        <v>4</v>
      </c>
      <c r="M48" s="33">
        <v>0</v>
      </c>
      <c r="N48" s="33">
        <v>0</v>
      </c>
      <c r="O48" s="106">
        <v>16</v>
      </c>
      <c r="P48" s="33">
        <v>16</v>
      </c>
      <c r="Q48" s="33">
        <v>0</v>
      </c>
      <c r="R48" s="33">
        <v>0</v>
      </c>
      <c r="S48" s="106">
        <f t="shared" si="12"/>
        <v>4</v>
      </c>
      <c r="T48" s="33">
        <v>0</v>
      </c>
      <c r="U48" s="33">
        <v>4</v>
      </c>
      <c r="V48" s="33">
        <v>0</v>
      </c>
      <c r="W48" s="33">
        <v>0</v>
      </c>
      <c r="X48" s="33">
        <v>0</v>
      </c>
      <c r="Y48" s="33">
        <v>0</v>
      </c>
      <c r="Z48" s="106">
        <f t="shared" si="13"/>
        <v>0</v>
      </c>
      <c r="AA48" s="33">
        <v>0</v>
      </c>
      <c r="AB48" s="33">
        <v>0</v>
      </c>
      <c r="AC48" s="33">
        <v>0</v>
      </c>
      <c r="AD48" s="33">
        <v>0</v>
      </c>
      <c r="AE48" s="33">
        <v>0</v>
      </c>
      <c r="AF48" s="33">
        <v>0</v>
      </c>
      <c r="AG48" s="106">
        <f t="shared" si="14"/>
        <v>0</v>
      </c>
      <c r="AH48" s="33">
        <v>0</v>
      </c>
      <c r="AI48" s="33">
        <v>0</v>
      </c>
      <c r="AJ48" s="33">
        <v>0</v>
      </c>
      <c r="AK48" s="33">
        <v>0</v>
      </c>
      <c r="AL48" s="33">
        <v>0</v>
      </c>
      <c r="AM48" s="33">
        <v>0</v>
      </c>
      <c r="AN48" s="120">
        <f t="shared" si="17"/>
        <v>0</v>
      </c>
      <c r="AO48" s="120">
        <f t="shared" si="15"/>
        <v>0</v>
      </c>
      <c r="AP48" s="27" t="s">
        <v>93</v>
      </c>
      <c r="AQ48" s="27" t="s">
        <v>85</v>
      </c>
      <c r="AR48" s="30" t="s">
        <v>158</v>
      </c>
      <c r="AS48" s="27" t="s">
        <v>134</v>
      </c>
      <c r="AT48" s="30" t="s">
        <v>100</v>
      </c>
      <c r="AU48" s="47" t="s">
        <v>135</v>
      </c>
      <c r="AV48" s="36">
        <v>0</v>
      </c>
      <c r="AW48" s="36">
        <v>0.41741200000000001</v>
      </c>
      <c r="AX48" s="127"/>
      <c r="AY48" s="43"/>
      <c r="AZ48" s="43"/>
      <c r="BA48" s="37"/>
      <c r="BB48" s="37"/>
      <c r="BC48" s="123">
        <f t="shared" si="1"/>
        <v>0.41741200000000001</v>
      </c>
      <c r="BD48" s="36"/>
      <c r="BE48" s="44"/>
      <c r="BF48" s="44"/>
      <c r="BG48" s="63"/>
      <c r="BH48" s="124">
        <f t="shared" si="2"/>
        <v>0.41741200000000001</v>
      </c>
      <c r="BI48" s="45">
        <f t="shared" si="16"/>
        <v>0.104353</v>
      </c>
      <c r="BJ48" s="39" t="s">
        <v>88</v>
      </c>
      <c r="BK48" s="136">
        <v>40</v>
      </c>
      <c r="BL48" s="137">
        <v>20</v>
      </c>
      <c r="BM48" s="137">
        <v>40</v>
      </c>
      <c r="BN48" s="137">
        <v>30</v>
      </c>
      <c r="BO48" s="137">
        <v>0</v>
      </c>
      <c r="BP48" s="137">
        <v>10</v>
      </c>
      <c r="BQ48" s="138">
        <f t="shared" si="3"/>
        <v>60</v>
      </c>
      <c r="BR48" s="138">
        <f t="shared" si="4"/>
        <v>70</v>
      </c>
      <c r="BS48" s="138">
        <f t="shared" si="5"/>
        <v>10</v>
      </c>
      <c r="BT48" s="138">
        <f t="shared" si="6"/>
        <v>140</v>
      </c>
      <c r="BU48" s="27"/>
      <c r="BV48" s="8"/>
      <c r="BW48" s="46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</row>
    <row r="49" spans="1:114" ht="13.5" hidden="1" customHeight="1">
      <c r="A49" s="25" t="s">
        <v>237</v>
      </c>
      <c r="B49" s="29" t="s">
        <v>238</v>
      </c>
      <c r="C49" s="29" t="s">
        <v>206</v>
      </c>
      <c r="D49" s="29" t="s">
        <v>77</v>
      </c>
      <c r="E49" s="28" t="s">
        <v>78</v>
      </c>
      <c r="F49" s="25" t="s">
        <v>108</v>
      </c>
      <c r="G49" s="27" t="s">
        <v>92</v>
      </c>
      <c r="H49" s="27" t="s">
        <v>92</v>
      </c>
      <c r="I49" s="30" t="s">
        <v>82</v>
      </c>
      <c r="J49" s="27" t="s">
        <v>87</v>
      </c>
      <c r="K49" s="107">
        <v>44</v>
      </c>
      <c r="L49" s="33">
        <v>0</v>
      </c>
      <c r="M49" s="33">
        <v>40</v>
      </c>
      <c r="N49" s="33">
        <v>4</v>
      </c>
      <c r="O49" s="106">
        <f t="shared" ref="O49:O64" si="18">SUM(P49:R49)</f>
        <v>132</v>
      </c>
      <c r="P49" s="33">
        <v>0</v>
      </c>
      <c r="Q49" s="33">
        <v>104</v>
      </c>
      <c r="R49" s="33">
        <v>28</v>
      </c>
      <c r="S49" s="106">
        <f t="shared" si="12"/>
        <v>0</v>
      </c>
      <c r="T49" s="33">
        <v>0</v>
      </c>
      <c r="U49" s="33">
        <v>0</v>
      </c>
      <c r="V49" s="33">
        <v>0</v>
      </c>
      <c r="W49" s="33">
        <v>0</v>
      </c>
      <c r="X49" s="33">
        <v>0</v>
      </c>
      <c r="Y49" s="33">
        <v>0</v>
      </c>
      <c r="Z49" s="106">
        <f t="shared" si="13"/>
        <v>40</v>
      </c>
      <c r="AA49" s="33">
        <v>14</v>
      </c>
      <c r="AB49" s="33">
        <v>26</v>
      </c>
      <c r="AC49" s="33">
        <v>0</v>
      </c>
      <c r="AD49" s="33">
        <v>0</v>
      </c>
      <c r="AE49" s="33">
        <v>0</v>
      </c>
      <c r="AF49" s="33">
        <v>0</v>
      </c>
      <c r="AG49" s="106">
        <f t="shared" si="14"/>
        <v>4</v>
      </c>
      <c r="AH49" s="33">
        <v>0</v>
      </c>
      <c r="AI49" s="33">
        <v>4</v>
      </c>
      <c r="AJ49" s="33">
        <v>0</v>
      </c>
      <c r="AK49" s="33">
        <v>0</v>
      </c>
      <c r="AL49" s="33">
        <v>0</v>
      </c>
      <c r="AM49" s="33">
        <v>0</v>
      </c>
      <c r="AN49" s="120">
        <f t="shared" si="17"/>
        <v>1</v>
      </c>
      <c r="AO49" s="120">
        <f t="shared" si="15"/>
        <v>9.0909090909090912E-2</v>
      </c>
      <c r="AP49" s="27" t="s">
        <v>93</v>
      </c>
      <c r="AQ49" s="27" t="s">
        <v>85</v>
      </c>
      <c r="AR49" s="30" t="s">
        <v>82</v>
      </c>
      <c r="AS49" s="27" t="s">
        <v>87</v>
      </c>
      <c r="AT49" s="30" t="s">
        <v>109</v>
      </c>
      <c r="AU49" s="47" t="s">
        <v>99</v>
      </c>
      <c r="AV49" s="36">
        <v>1.25</v>
      </c>
      <c r="AW49" s="43"/>
      <c r="AX49" s="37"/>
      <c r="AY49" s="43">
        <v>2.5915319999999999</v>
      </c>
      <c r="AZ49" s="43"/>
      <c r="BA49" s="37"/>
      <c r="BB49" s="37"/>
      <c r="BC49" s="123">
        <f t="shared" si="1"/>
        <v>3.8415319999999999</v>
      </c>
      <c r="BD49" s="36" t="s">
        <v>111</v>
      </c>
      <c r="BE49" s="44"/>
      <c r="BF49" s="44">
        <v>0.75</v>
      </c>
      <c r="BG49" s="63"/>
      <c r="BH49" s="124">
        <f t="shared" si="2"/>
        <v>4.5915319999999999</v>
      </c>
      <c r="BI49" s="45">
        <f t="shared" si="16"/>
        <v>0.104353</v>
      </c>
      <c r="BJ49" s="39" t="s">
        <v>102</v>
      </c>
      <c r="BK49" s="136">
        <v>40</v>
      </c>
      <c r="BL49" s="137">
        <v>20</v>
      </c>
      <c r="BM49" s="137">
        <v>50</v>
      </c>
      <c r="BN49" s="137">
        <v>30</v>
      </c>
      <c r="BO49" s="137">
        <v>0</v>
      </c>
      <c r="BP49" s="137">
        <v>30</v>
      </c>
      <c r="BQ49" s="138">
        <f t="shared" si="3"/>
        <v>60</v>
      </c>
      <c r="BR49" s="138">
        <f t="shared" si="4"/>
        <v>80</v>
      </c>
      <c r="BS49" s="138">
        <f t="shared" si="5"/>
        <v>30</v>
      </c>
      <c r="BT49" s="138">
        <f t="shared" si="6"/>
        <v>170</v>
      </c>
      <c r="BU49" s="27"/>
      <c r="BV49" s="8"/>
      <c r="BW49" s="46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</row>
    <row r="50" spans="1:114" ht="13.5" hidden="1" customHeight="1">
      <c r="A50" s="24" t="s">
        <v>239</v>
      </c>
      <c r="B50" s="27" t="s">
        <v>240</v>
      </c>
      <c r="C50" s="28" t="s">
        <v>206</v>
      </c>
      <c r="D50" s="29" t="s">
        <v>77</v>
      </c>
      <c r="E50" s="28" t="s">
        <v>78</v>
      </c>
      <c r="F50" s="24" t="s">
        <v>108</v>
      </c>
      <c r="G50" s="27" t="s">
        <v>92</v>
      </c>
      <c r="H50" s="27" t="s">
        <v>92</v>
      </c>
      <c r="I50" s="30" t="s">
        <v>82</v>
      </c>
      <c r="J50" s="27" t="s">
        <v>87</v>
      </c>
      <c r="K50" s="112">
        <v>49</v>
      </c>
      <c r="L50" s="53">
        <v>35</v>
      </c>
      <c r="M50" s="53">
        <v>11</v>
      </c>
      <c r="N50" s="53">
        <v>3</v>
      </c>
      <c r="O50" s="106">
        <f t="shared" si="18"/>
        <v>283</v>
      </c>
      <c r="P50" s="53">
        <v>219</v>
      </c>
      <c r="Q50" s="33">
        <v>46</v>
      </c>
      <c r="R50" s="33">
        <v>18</v>
      </c>
      <c r="S50" s="106">
        <f t="shared" si="12"/>
        <v>35</v>
      </c>
      <c r="T50" s="33">
        <v>0</v>
      </c>
      <c r="U50" s="53">
        <v>16</v>
      </c>
      <c r="V50" s="33">
        <v>13</v>
      </c>
      <c r="W50" s="33">
        <v>6</v>
      </c>
      <c r="X50" s="33">
        <v>0</v>
      </c>
      <c r="Y50" s="33">
        <v>0</v>
      </c>
      <c r="Z50" s="106">
        <f t="shared" si="13"/>
        <v>11</v>
      </c>
      <c r="AA50" s="33">
        <v>0</v>
      </c>
      <c r="AB50" s="33">
        <v>4</v>
      </c>
      <c r="AC50" s="33">
        <v>3</v>
      </c>
      <c r="AD50" s="33">
        <v>2</v>
      </c>
      <c r="AE50" s="33">
        <v>2</v>
      </c>
      <c r="AF50" s="33">
        <v>0</v>
      </c>
      <c r="AG50" s="106">
        <f t="shared" si="14"/>
        <v>3</v>
      </c>
      <c r="AH50" s="33">
        <v>0</v>
      </c>
      <c r="AI50" s="33">
        <v>2</v>
      </c>
      <c r="AJ50" s="33">
        <v>1</v>
      </c>
      <c r="AK50" s="33">
        <v>0</v>
      </c>
      <c r="AL50" s="33">
        <v>0</v>
      </c>
      <c r="AM50" s="33">
        <v>0</v>
      </c>
      <c r="AN50" s="120">
        <f>(Z50+AG50)/K50</f>
        <v>0.2857142857142857</v>
      </c>
      <c r="AO50" s="120">
        <f t="shared" si="15"/>
        <v>6.1224489795918366E-2</v>
      </c>
      <c r="AP50" s="27" t="s">
        <v>93</v>
      </c>
      <c r="AQ50" s="27" t="s">
        <v>241</v>
      </c>
      <c r="AR50" s="30" t="s">
        <v>82</v>
      </c>
      <c r="AS50" s="27" t="s">
        <v>87</v>
      </c>
      <c r="AT50" s="35" t="s">
        <v>109</v>
      </c>
      <c r="AU50" s="47" t="s">
        <v>99</v>
      </c>
      <c r="AV50" s="36">
        <v>0.75</v>
      </c>
      <c r="AW50" s="36"/>
      <c r="AX50" s="126"/>
      <c r="AY50" s="36">
        <v>2.5632969999999999</v>
      </c>
      <c r="AZ50" s="36">
        <v>0.6</v>
      </c>
      <c r="BA50" s="37"/>
      <c r="BB50" s="37"/>
      <c r="BC50" s="123">
        <f t="shared" si="1"/>
        <v>3.913297</v>
      </c>
      <c r="BD50" s="24"/>
      <c r="BE50" s="44"/>
      <c r="BF50" s="44">
        <v>1.2</v>
      </c>
      <c r="BG50" s="63"/>
      <c r="BH50" s="124">
        <f t="shared" si="2"/>
        <v>5.1132970000000002</v>
      </c>
      <c r="BI50" s="45">
        <f t="shared" si="16"/>
        <v>0.104353</v>
      </c>
      <c r="BJ50" s="39" t="s">
        <v>88</v>
      </c>
      <c r="BK50" s="136">
        <v>40</v>
      </c>
      <c r="BL50" s="137">
        <v>20</v>
      </c>
      <c r="BM50" s="137">
        <v>50</v>
      </c>
      <c r="BN50" s="137">
        <v>30</v>
      </c>
      <c r="BO50" s="137">
        <v>0</v>
      </c>
      <c r="BP50" s="137">
        <v>20</v>
      </c>
      <c r="BQ50" s="138">
        <f t="shared" si="3"/>
        <v>60</v>
      </c>
      <c r="BR50" s="138">
        <f t="shared" si="4"/>
        <v>80</v>
      </c>
      <c r="BS50" s="138">
        <f t="shared" si="5"/>
        <v>20</v>
      </c>
      <c r="BT50" s="138">
        <f t="shared" si="6"/>
        <v>160</v>
      </c>
      <c r="BU50" s="55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</row>
    <row r="51" spans="1:114" ht="13.5" hidden="1" customHeight="1">
      <c r="A51" s="24" t="s">
        <v>242</v>
      </c>
      <c r="B51" s="28" t="s">
        <v>243</v>
      </c>
      <c r="C51" s="28" t="s">
        <v>206</v>
      </c>
      <c r="D51" s="29" t="s">
        <v>77</v>
      </c>
      <c r="E51" s="28" t="s">
        <v>78</v>
      </c>
      <c r="F51" s="24" t="s">
        <v>79</v>
      </c>
      <c r="G51" s="28" t="s">
        <v>80</v>
      </c>
      <c r="H51" s="28" t="s">
        <v>80</v>
      </c>
      <c r="I51" s="31" t="s">
        <v>100</v>
      </c>
      <c r="J51" s="47" t="s">
        <v>244</v>
      </c>
      <c r="K51" s="112">
        <v>35</v>
      </c>
      <c r="L51" s="33">
        <v>24</v>
      </c>
      <c r="M51" s="33">
        <v>9</v>
      </c>
      <c r="N51" s="33">
        <v>2</v>
      </c>
      <c r="O51" s="106">
        <f t="shared" si="18"/>
        <v>162</v>
      </c>
      <c r="P51" s="33">
        <v>116</v>
      </c>
      <c r="Q51" s="33">
        <v>38</v>
      </c>
      <c r="R51" s="33">
        <v>8</v>
      </c>
      <c r="S51" s="106">
        <f t="shared" si="12"/>
        <v>24</v>
      </c>
      <c r="T51" s="33">
        <v>0</v>
      </c>
      <c r="U51" s="33">
        <v>10</v>
      </c>
      <c r="V51" s="33">
        <v>8</v>
      </c>
      <c r="W51" s="33">
        <v>6</v>
      </c>
      <c r="X51" s="33">
        <v>0</v>
      </c>
      <c r="Y51" s="33">
        <v>0</v>
      </c>
      <c r="Z51" s="106">
        <f t="shared" si="13"/>
        <v>9</v>
      </c>
      <c r="AA51" s="33">
        <v>0</v>
      </c>
      <c r="AB51" s="33">
        <v>8</v>
      </c>
      <c r="AC51" s="33">
        <v>0</v>
      </c>
      <c r="AD51" s="33">
        <v>0</v>
      </c>
      <c r="AE51" s="33">
        <v>1</v>
      </c>
      <c r="AF51" s="33">
        <v>0</v>
      </c>
      <c r="AG51" s="106">
        <f t="shared" si="14"/>
        <v>2</v>
      </c>
      <c r="AH51" s="33">
        <v>0</v>
      </c>
      <c r="AI51" s="33">
        <v>2</v>
      </c>
      <c r="AJ51" s="33">
        <v>0</v>
      </c>
      <c r="AK51" s="33">
        <v>0</v>
      </c>
      <c r="AL51" s="33">
        <v>0</v>
      </c>
      <c r="AM51" s="33">
        <v>0</v>
      </c>
      <c r="AN51" s="120">
        <f t="shared" ref="AN51:AN57" si="19">(M51+N51)/K51</f>
        <v>0.31428571428571428</v>
      </c>
      <c r="AO51" s="120">
        <f t="shared" si="15"/>
        <v>5.7142857142857141E-2</v>
      </c>
      <c r="AP51" s="27" t="s">
        <v>93</v>
      </c>
      <c r="AQ51" s="29" t="s">
        <v>85</v>
      </c>
      <c r="AR51" s="35" t="s">
        <v>100</v>
      </c>
      <c r="AS51" s="47" t="s">
        <v>244</v>
      </c>
      <c r="AT51" s="35" t="s">
        <v>86</v>
      </c>
      <c r="AU51" s="47" t="s">
        <v>146</v>
      </c>
      <c r="AV51" s="36">
        <v>0</v>
      </c>
      <c r="AW51" s="43">
        <v>2.117</v>
      </c>
      <c r="AX51" s="43">
        <v>2.117</v>
      </c>
      <c r="AY51" s="43"/>
      <c r="AZ51" s="37"/>
      <c r="BA51" s="37"/>
      <c r="BB51" s="37"/>
      <c r="BC51" s="123">
        <f t="shared" si="1"/>
        <v>4.234</v>
      </c>
      <c r="BD51" s="36" t="s">
        <v>111</v>
      </c>
      <c r="BE51" s="44"/>
      <c r="BF51" s="44"/>
      <c r="BG51" s="44"/>
      <c r="BH51" s="124">
        <f t="shared" si="2"/>
        <v>4.234</v>
      </c>
      <c r="BI51" s="59">
        <f t="shared" si="16"/>
        <v>0.12097142857142858</v>
      </c>
      <c r="BJ51" s="39" t="s">
        <v>102</v>
      </c>
      <c r="BK51" s="136">
        <v>40</v>
      </c>
      <c r="BL51" s="137">
        <v>20</v>
      </c>
      <c r="BM51" s="137">
        <v>10</v>
      </c>
      <c r="BN51" s="137">
        <v>70</v>
      </c>
      <c r="BO51" s="137">
        <v>20</v>
      </c>
      <c r="BP51" s="137">
        <v>20</v>
      </c>
      <c r="BQ51" s="138">
        <f t="shared" si="3"/>
        <v>60</v>
      </c>
      <c r="BR51" s="138">
        <f t="shared" si="4"/>
        <v>80</v>
      </c>
      <c r="BS51" s="138">
        <f t="shared" si="5"/>
        <v>40</v>
      </c>
      <c r="BT51" s="138">
        <f t="shared" si="6"/>
        <v>180</v>
      </c>
      <c r="BU51" s="27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</row>
    <row r="52" spans="1:114" ht="12.75" hidden="1" customHeight="1">
      <c r="A52" s="26" t="s">
        <v>245</v>
      </c>
      <c r="B52" s="27" t="s">
        <v>246</v>
      </c>
      <c r="C52" s="30" t="s">
        <v>206</v>
      </c>
      <c r="D52" s="30" t="s">
        <v>77</v>
      </c>
      <c r="E52" s="28" t="s">
        <v>78</v>
      </c>
      <c r="F52" s="25" t="s">
        <v>79</v>
      </c>
      <c r="G52" s="30" t="s">
        <v>80</v>
      </c>
      <c r="H52" s="30" t="s">
        <v>81</v>
      </c>
      <c r="I52" s="30" t="s">
        <v>100</v>
      </c>
      <c r="J52" s="58" t="s">
        <v>119</v>
      </c>
      <c r="K52" s="107">
        <v>33</v>
      </c>
      <c r="L52" s="33">
        <v>33</v>
      </c>
      <c r="M52" s="33">
        <v>0</v>
      </c>
      <c r="N52" s="33">
        <v>0</v>
      </c>
      <c r="O52" s="106">
        <f t="shared" si="18"/>
        <v>136</v>
      </c>
      <c r="P52" s="33">
        <v>136</v>
      </c>
      <c r="Q52" s="33">
        <v>0</v>
      </c>
      <c r="R52" s="33">
        <v>0</v>
      </c>
      <c r="S52" s="106">
        <f t="shared" si="12"/>
        <v>33</v>
      </c>
      <c r="T52" s="33">
        <v>0</v>
      </c>
      <c r="U52" s="33">
        <v>29</v>
      </c>
      <c r="V52" s="33">
        <v>4</v>
      </c>
      <c r="W52" s="33">
        <v>0</v>
      </c>
      <c r="X52" s="33">
        <v>0</v>
      </c>
      <c r="Y52" s="33">
        <v>0</v>
      </c>
      <c r="Z52" s="106">
        <f t="shared" si="13"/>
        <v>0</v>
      </c>
      <c r="AA52" s="33">
        <v>0</v>
      </c>
      <c r="AB52" s="33">
        <v>0</v>
      </c>
      <c r="AC52" s="33">
        <v>0</v>
      </c>
      <c r="AD52" s="33">
        <v>0</v>
      </c>
      <c r="AE52" s="33">
        <v>0</v>
      </c>
      <c r="AF52" s="33">
        <v>0</v>
      </c>
      <c r="AG52" s="106">
        <f t="shared" si="14"/>
        <v>0</v>
      </c>
      <c r="AH52" s="33">
        <v>0</v>
      </c>
      <c r="AI52" s="33">
        <v>0</v>
      </c>
      <c r="AJ52" s="33">
        <v>0</v>
      </c>
      <c r="AK52" s="33">
        <v>0</v>
      </c>
      <c r="AL52" s="33">
        <v>0</v>
      </c>
      <c r="AM52" s="33">
        <v>0</v>
      </c>
      <c r="AN52" s="120">
        <f t="shared" si="19"/>
        <v>0</v>
      </c>
      <c r="AO52" s="120">
        <f t="shared" si="15"/>
        <v>0</v>
      </c>
      <c r="AP52" s="27" t="s">
        <v>84</v>
      </c>
      <c r="AQ52" s="27" t="s">
        <v>85</v>
      </c>
      <c r="AR52" s="30" t="s">
        <v>100</v>
      </c>
      <c r="AS52" s="58" t="s">
        <v>119</v>
      </c>
      <c r="AT52" s="30" t="s">
        <v>109</v>
      </c>
      <c r="AU52" s="35" t="s">
        <v>101</v>
      </c>
      <c r="AV52" s="36">
        <v>0</v>
      </c>
      <c r="AW52" s="36">
        <v>1</v>
      </c>
      <c r="AX52" s="36">
        <v>1.7</v>
      </c>
      <c r="AY52" s="36"/>
      <c r="AZ52" s="36"/>
      <c r="BA52" s="36"/>
      <c r="BB52" s="36"/>
      <c r="BC52" s="123">
        <f t="shared" si="1"/>
        <v>2.7</v>
      </c>
      <c r="BD52" s="36"/>
      <c r="BE52" s="49"/>
      <c r="BF52" s="49"/>
      <c r="BG52" s="63"/>
      <c r="BH52" s="124">
        <f t="shared" si="2"/>
        <v>2.7</v>
      </c>
      <c r="BI52" s="45">
        <f t="shared" si="16"/>
        <v>8.1818181818181818E-2</v>
      </c>
      <c r="BJ52" s="39" t="s">
        <v>102</v>
      </c>
      <c r="BK52" s="136">
        <v>40</v>
      </c>
      <c r="BL52" s="137">
        <v>20</v>
      </c>
      <c r="BM52" s="137">
        <v>40</v>
      </c>
      <c r="BN52" s="137">
        <v>70</v>
      </c>
      <c r="BO52" s="137">
        <v>20</v>
      </c>
      <c r="BP52" s="137">
        <v>10</v>
      </c>
      <c r="BQ52" s="138">
        <f t="shared" si="3"/>
        <v>60</v>
      </c>
      <c r="BR52" s="138">
        <f t="shared" si="4"/>
        <v>110</v>
      </c>
      <c r="BS52" s="138">
        <f t="shared" si="5"/>
        <v>30</v>
      </c>
      <c r="BT52" s="138">
        <f t="shared" si="6"/>
        <v>200</v>
      </c>
      <c r="BU52" s="55"/>
      <c r="BV52" s="8"/>
      <c r="BW52" s="46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</row>
    <row r="53" spans="1:114" ht="13.5" hidden="1" customHeight="1">
      <c r="A53" s="26" t="s">
        <v>247</v>
      </c>
      <c r="B53" s="27" t="s">
        <v>248</v>
      </c>
      <c r="C53" s="30" t="s">
        <v>206</v>
      </c>
      <c r="D53" s="30" t="s">
        <v>77</v>
      </c>
      <c r="E53" s="28" t="s">
        <v>78</v>
      </c>
      <c r="F53" s="25" t="s">
        <v>79</v>
      </c>
      <c r="G53" s="30" t="s">
        <v>80</v>
      </c>
      <c r="H53" s="30" t="s">
        <v>80</v>
      </c>
      <c r="I53" s="30" t="s">
        <v>100</v>
      </c>
      <c r="J53" s="58" t="s">
        <v>119</v>
      </c>
      <c r="K53" s="107">
        <v>56</v>
      </c>
      <c r="L53" s="33">
        <v>35</v>
      </c>
      <c r="M53" s="33">
        <v>17</v>
      </c>
      <c r="N53" s="33">
        <v>4</v>
      </c>
      <c r="O53" s="106">
        <f t="shared" si="18"/>
        <v>246</v>
      </c>
      <c r="P53" s="33">
        <v>151</v>
      </c>
      <c r="Q53" s="33">
        <v>79</v>
      </c>
      <c r="R53" s="33">
        <v>16</v>
      </c>
      <c r="S53" s="106">
        <f t="shared" si="12"/>
        <v>35</v>
      </c>
      <c r="T53" s="33">
        <v>0</v>
      </c>
      <c r="U53" s="33">
        <v>24</v>
      </c>
      <c r="V53" s="33">
        <v>11</v>
      </c>
      <c r="W53" s="33">
        <v>0</v>
      </c>
      <c r="X53" s="33">
        <v>0</v>
      </c>
      <c r="Y53" s="33">
        <v>0</v>
      </c>
      <c r="Z53" s="106">
        <f t="shared" si="13"/>
        <v>17</v>
      </c>
      <c r="AA53" s="33">
        <v>0</v>
      </c>
      <c r="AB53" s="33">
        <v>10</v>
      </c>
      <c r="AC53" s="33">
        <v>5</v>
      </c>
      <c r="AD53" s="33">
        <v>0</v>
      </c>
      <c r="AE53" s="33">
        <v>2</v>
      </c>
      <c r="AF53" s="33">
        <v>0</v>
      </c>
      <c r="AG53" s="106">
        <f t="shared" si="14"/>
        <v>4</v>
      </c>
      <c r="AH53" s="33">
        <v>0</v>
      </c>
      <c r="AI53" s="33">
        <v>4</v>
      </c>
      <c r="AJ53" s="33">
        <v>0</v>
      </c>
      <c r="AK53" s="33">
        <v>0</v>
      </c>
      <c r="AL53" s="33">
        <v>0</v>
      </c>
      <c r="AM53" s="33">
        <v>0</v>
      </c>
      <c r="AN53" s="120">
        <f t="shared" si="19"/>
        <v>0.375</v>
      </c>
      <c r="AO53" s="120">
        <f t="shared" si="15"/>
        <v>7.1428571428571425E-2</v>
      </c>
      <c r="AP53" s="27" t="s">
        <v>93</v>
      </c>
      <c r="AQ53" s="27" t="s">
        <v>85</v>
      </c>
      <c r="AR53" s="30" t="s">
        <v>100</v>
      </c>
      <c r="AS53" s="58" t="s">
        <v>119</v>
      </c>
      <c r="AT53" s="30" t="s">
        <v>109</v>
      </c>
      <c r="AU53" s="35" t="s">
        <v>101</v>
      </c>
      <c r="AV53" s="36">
        <v>0</v>
      </c>
      <c r="AW53" s="36">
        <v>1</v>
      </c>
      <c r="AX53" s="36">
        <v>6.26</v>
      </c>
      <c r="AY53" s="36"/>
      <c r="AZ53" s="36"/>
      <c r="BA53" s="36"/>
      <c r="BB53" s="36"/>
      <c r="BC53" s="123">
        <f t="shared" si="1"/>
        <v>7.26</v>
      </c>
      <c r="BD53" s="36"/>
      <c r="BE53" s="49"/>
      <c r="BF53" s="49"/>
      <c r="BG53" s="63"/>
      <c r="BH53" s="124">
        <f t="shared" si="2"/>
        <v>7.26</v>
      </c>
      <c r="BI53" s="45">
        <f t="shared" si="16"/>
        <v>0.12964285714285714</v>
      </c>
      <c r="BJ53" s="39" t="s">
        <v>102</v>
      </c>
      <c r="BK53" s="136">
        <v>40</v>
      </c>
      <c r="BL53" s="137">
        <v>20</v>
      </c>
      <c r="BM53" s="137">
        <v>40</v>
      </c>
      <c r="BN53" s="137">
        <v>70</v>
      </c>
      <c r="BO53" s="137">
        <v>20</v>
      </c>
      <c r="BP53" s="137">
        <v>20</v>
      </c>
      <c r="BQ53" s="138">
        <f t="shared" si="3"/>
        <v>60</v>
      </c>
      <c r="BR53" s="138">
        <f t="shared" si="4"/>
        <v>110</v>
      </c>
      <c r="BS53" s="138">
        <f t="shared" si="5"/>
        <v>40</v>
      </c>
      <c r="BT53" s="138">
        <f t="shared" si="6"/>
        <v>210</v>
      </c>
      <c r="BU53" s="55"/>
      <c r="BV53" s="8"/>
      <c r="BW53" s="46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</row>
    <row r="54" spans="1:114" ht="13.5" hidden="1" customHeight="1">
      <c r="A54" s="24" t="s">
        <v>249</v>
      </c>
      <c r="B54" s="28" t="s">
        <v>250</v>
      </c>
      <c r="C54" s="28" t="s">
        <v>206</v>
      </c>
      <c r="D54" s="29" t="s">
        <v>77</v>
      </c>
      <c r="E54" s="28" t="s">
        <v>78</v>
      </c>
      <c r="F54" s="24" t="s">
        <v>108</v>
      </c>
      <c r="G54" s="28" t="s">
        <v>92</v>
      </c>
      <c r="H54" s="28" t="s">
        <v>92</v>
      </c>
      <c r="I54" s="31" t="s">
        <v>86</v>
      </c>
      <c r="J54" s="47" t="s">
        <v>140</v>
      </c>
      <c r="K54" s="107">
        <v>6</v>
      </c>
      <c r="L54" s="33">
        <f>T54+U54+V54+W54+X54+Y54</f>
        <v>0</v>
      </c>
      <c r="M54" s="33">
        <v>3</v>
      </c>
      <c r="N54" s="33">
        <v>3</v>
      </c>
      <c r="O54" s="106">
        <f t="shared" si="18"/>
        <v>24</v>
      </c>
      <c r="P54" s="33">
        <v>0</v>
      </c>
      <c r="Q54" s="33">
        <v>12</v>
      </c>
      <c r="R54" s="33">
        <v>12</v>
      </c>
      <c r="S54" s="106">
        <f t="shared" si="12"/>
        <v>0</v>
      </c>
      <c r="T54" s="33">
        <v>0</v>
      </c>
      <c r="U54" s="33">
        <v>0</v>
      </c>
      <c r="V54" s="33">
        <v>0</v>
      </c>
      <c r="W54" s="33">
        <v>0</v>
      </c>
      <c r="X54" s="33">
        <v>0</v>
      </c>
      <c r="Y54" s="33">
        <v>0</v>
      </c>
      <c r="Z54" s="106">
        <f t="shared" si="13"/>
        <v>3</v>
      </c>
      <c r="AA54" s="33">
        <v>0</v>
      </c>
      <c r="AB54" s="33">
        <v>3</v>
      </c>
      <c r="AC54" s="33">
        <v>0</v>
      </c>
      <c r="AD54" s="33">
        <v>0</v>
      </c>
      <c r="AE54" s="33">
        <v>0</v>
      </c>
      <c r="AF54" s="33">
        <v>0</v>
      </c>
      <c r="AG54" s="106">
        <f t="shared" si="14"/>
        <v>3</v>
      </c>
      <c r="AH54" s="33">
        <v>0</v>
      </c>
      <c r="AI54" s="33">
        <v>3</v>
      </c>
      <c r="AJ54" s="33">
        <v>0</v>
      </c>
      <c r="AK54" s="33">
        <v>0</v>
      </c>
      <c r="AL54" s="33">
        <v>0</v>
      </c>
      <c r="AM54" s="33">
        <v>0</v>
      </c>
      <c r="AN54" s="120">
        <f t="shared" si="19"/>
        <v>1</v>
      </c>
      <c r="AO54" s="120">
        <f t="shared" si="15"/>
        <v>0.5</v>
      </c>
      <c r="AP54" s="27" t="s">
        <v>93</v>
      </c>
      <c r="AQ54" s="28" t="s">
        <v>85</v>
      </c>
      <c r="AR54" s="35" t="s">
        <v>86</v>
      </c>
      <c r="AS54" s="47" t="s">
        <v>140</v>
      </c>
      <c r="AT54" s="35" t="s">
        <v>109</v>
      </c>
      <c r="AU54" s="47" t="s">
        <v>98</v>
      </c>
      <c r="AV54" s="36">
        <v>0</v>
      </c>
      <c r="AW54" s="43"/>
      <c r="AX54" s="43"/>
      <c r="AY54" s="43">
        <v>0.62611799999999995</v>
      </c>
      <c r="AZ54" s="37"/>
      <c r="BA54" s="37"/>
      <c r="BB54" s="37"/>
      <c r="BC54" s="123">
        <f t="shared" si="1"/>
        <v>0.62611799999999995</v>
      </c>
      <c r="BD54" s="36" t="s">
        <v>111</v>
      </c>
      <c r="BE54" s="44"/>
      <c r="BF54" s="44"/>
      <c r="BG54" s="44"/>
      <c r="BH54" s="124">
        <f t="shared" si="2"/>
        <v>0.62611799999999995</v>
      </c>
      <c r="BI54" s="59">
        <f t="shared" si="16"/>
        <v>0.10435299999999999</v>
      </c>
      <c r="BJ54" s="39" t="s">
        <v>102</v>
      </c>
      <c r="BK54" s="136">
        <v>40</v>
      </c>
      <c r="BL54" s="137">
        <v>20</v>
      </c>
      <c r="BM54" s="137">
        <v>50</v>
      </c>
      <c r="BN54" s="137">
        <v>10</v>
      </c>
      <c r="BO54" s="137">
        <v>20</v>
      </c>
      <c r="BP54" s="137">
        <v>30</v>
      </c>
      <c r="BQ54" s="138">
        <f t="shared" si="3"/>
        <v>60</v>
      </c>
      <c r="BR54" s="138">
        <f t="shared" si="4"/>
        <v>60</v>
      </c>
      <c r="BS54" s="138">
        <f t="shared" si="5"/>
        <v>50</v>
      </c>
      <c r="BT54" s="138">
        <f t="shared" si="6"/>
        <v>170</v>
      </c>
      <c r="BU54" s="27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</row>
    <row r="55" spans="1:114" ht="13.5" hidden="1" customHeight="1">
      <c r="A55" s="24" t="s">
        <v>251</v>
      </c>
      <c r="B55" s="28" t="s">
        <v>252</v>
      </c>
      <c r="C55" s="28" t="s">
        <v>253</v>
      </c>
      <c r="D55" s="28" t="s">
        <v>155</v>
      </c>
      <c r="E55" s="28" t="s">
        <v>151</v>
      </c>
      <c r="F55" s="24" t="s">
        <v>79</v>
      </c>
      <c r="G55" s="28" t="s">
        <v>91</v>
      </c>
      <c r="H55" s="28" t="s">
        <v>92</v>
      </c>
      <c r="I55" s="31" t="s">
        <v>158</v>
      </c>
      <c r="J55" s="47" t="s">
        <v>119</v>
      </c>
      <c r="K55" s="113">
        <v>56</v>
      </c>
      <c r="L55" s="33">
        <v>42</v>
      </c>
      <c r="M55" s="33">
        <v>10</v>
      </c>
      <c r="N55" s="33">
        <v>4</v>
      </c>
      <c r="O55" s="106">
        <f t="shared" si="18"/>
        <v>308</v>
      </c>
      <c r="P55" s="33">
        <v>228</v>
      </c>
      <c r="Q55" s="33">
        <v>64</v>
      </c>
      <c r="R55" s="33">
        <v>16</v>
      </c>
      <c r="S55" s="106">
        <f t="shared" si="12"/>
        <v>42</v>
      </c>
      <c r="T55" s="33">
        <v>0</v>
      </c>
      <c r="U55" s="33">
        <v>4</v>
      </c>
      <c r="V55" s="33">
        <v>16</v>
      </c>
      <c r="W55" s="33">
        <v>22</v>
      </c>
      <c r="X55" s="33">
        <v>0</v>
      </c>
      <c r="Y55" s="33">
        <v>0</v>
      </c>
      <c r="Z55" s="106">
        <f t="shared" si="13"/>
        <v>10</v>
      </c>
      <c r="AA55" s="33">
        <v>0</v>
      </c>
      <c r="AB55" s="33">
        <v>4</v>
      </c>
      <c r="AC55" s="33">
        <v>0</v>
      </c>
      <c r="AD55" s="33">
        <v>0</v>
      </c>
      <c r="AE55" s="33">
        <v>6</v>
      </c>
      <c r="AF55" s="33">
        <v>0</v>
      </c>
      <c r="AG55" s="106">
        <f t="shared" si="14"/>
        <v>4</v>
      </c>
      <c r="AH55" s="33">
        <v>0</v>
      </c>
      <c r="AI55" s="33">
        <v>4</v>
      </c>
      <c r="AJ55" s="33">
        <v>0</v>
      </c>
      <c r="AK55" s="33">
        <v>0</v>
      </c>
      <c r="AL55" s="33">
        <v>0</v>
      </c>
      <c r="AM55" s="33">
        <v>0</v>
      </c>
      <c r="AN55" s="120">
        <f t="shared" si="19"/>
        <v>0.25</v>
      </c>
      <c r="AO55" s="120">
        <f t="shared" si="15"/>
        <v>7.1428571428571425E-2</v>
      </c>
      <c r="AP55" s="27" t="s">
        <v>93</v>
      </c>
      <c r="AQ55" s="28" t="s">
        <v>85</v>
      </c>
      <c r="AR55" s="35" t="s">
        <v>158</v>
      </c>
      <c r="AS55" s="47" t="s">
        <v>119</v>
      </c>
      <c r="AT55" s="47" t="s">
        <v>82</v>
      </c>
      <c r="AU55" s="47" t="s">
        <v>119</v>
      </c>
      <c r="AV55" s="36">
        <v>0</v>
      </c>
      <c r="AW55" s="43">
        <v>2.5</v>
      </c>
      <c r="AX55" s="43">
        <v>3.4839587000000001</v>
      </c>
      <c r="AY55" s="43"/>
      <c r="AZ55" s="37"/>
      <c r="BA55" s="37"/>
      <c r="BB55" s="37"/>
      <c r="BC55" s="123">
        <f t="shared" si="1"/>
        <v>5.9839587000000005</v>
      </c>
      <c r="BD55" s="36" t="s">
        <v>111</v>
      </c>
      <c r="BE55" s="44"/>
      <c r="BF55" s="44">
        <v>0.9</v>
      </c>
      <c r="BG55" s="44"/>
      <c r="BH55" s="124">
        <f t="shared" si="2"/>
        <v>6.8839587000000009</v>
      </c>
      <c r="BI55" s="59">
        <f t="shared" si="16"/>
        <v>0.12292783392857144</v>
      </c>
      <c r="BJ55" s="39" t="s">
        <v>102</v>
      </c>
      <c r="BK55" s="136">
        <v>50</v>
      </c>
      <c r="BL55" s="137">
        <v>50</v>
      </c>
      <c r="BM55" s="137">
        <v>30</v>
      </c>
      <c r="BN55" s="137">
        <v>30</v>
      </c>
      <c r="BO55" s="137">
        <v>0</v>
      </c>
      <c r="BP55" s="137">
        <v>20</v>
      </c>
      <c r="BQ55" s="138">
        <f t="shared" si="3"/>
        <v>100</v>
      </c>
      <c r="BR55" s="138">
        <f t="shared" si="4"/>
        <v>60</v>
      </c>
      <c r="BS55" s="138">
        <f t="shared" si="5"/>
        <v>20</v>
      </c>
      <c r="BT55" s="138">
        <f t="shared" si="6"/>
        <v>180</v>
      </c>
      <c r="BU55" s="27"/>
      <c r="BV55" s="8"/>
      <c r="BW55" s="46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</row>
    <row r="56" spans="1:114" ht="13.5" hidden="1" customHeight="1">
      <c r="A56" s="60" t="s">
        <v>254</v>
      </c>
      <c r="B56" s="29" t="s">
        <v>255</v>
      </c>
      <c r="C56" s="30" t="s">
        <v>253</v>
      </c>
      <c r="D56" s="62" t="s">
        <v>155</v>
      </c>
      <c r="E56" s="64" t="s">
        <v>151</v>
      </c>
      <c r="F56" s="60" t="s">
        <v>108</v>
      </c>
      <c r="G56" s="47" t="s">
        <v>92</v>
      </c>
      <c r="H56" s="47" t="s">
        <v>92</v>
      </c>
      <c r="I56" s="27" t="s">
        <v>158</v>
      </c>
      <c r="J56" s="47" t="s">
        <v>134</v>
      </c>
      <c r="K56" s="109">
        <v>19</v>
      </c>
      <c r="L56" s="24">
        <v>13</v>
      </c>
      <c r="M56" s="24">
        <v>5</v>
      </c>
      <c r="N56" s="24">
        <v>1</v>
      </c>
      <c r="O56" s="114">
        <f t="shared" si="18"/>
        <v>85</v>
      </c>
      <c r="P56" s="24">
        <v>61</v>
      </c>
      <c r="Q56" s="24">
        <v>20</v>
      </c>
      <c r="R56" s="24">
        <v>4</v>
      </c>
      <c r="S56" s="106">
        <f t="shared" si="12"/>
        <v>13</v>
      </c>
      <c r="T56" s="24">
        <v>0</v>
      </c>
      <c r="U56" s="24">
        <v>6</v>
      </c>
      <c r="V56" s="24">
        <v>5</v>
      </c>
      <c r="W56" s="24">
        <v>2</v>
      </c>
      <c r="X56" s="24">
        <v>0</v>
      </c>
      <c r="Y56" s="24">
        <v>0</v>
      </c>
      <c r="Z56" s="106">
        <f t="shared" si="13"/>
        <v>5</v>
      </c>
      <c r="AA56" s="24">
        <v>0</v>
      </c>
      <c r="AB56" s="24">
        <v>4</v>
      </c>
      <c r="AC56" s="24">
        <v>0</v>
      </c>
      <c r="AD56" s="24">
        <v>0</v>
      </c>
      <c r="AE56" s="24">
        <v>1</v>
      </c>
      <c r="AF56" s="24">
        <v>0</v>
      </c>
      <c r="AG56" s="114">
        <f t="shared" si="14"/>
        <v>1</v>
      </c>
      <c r="AH56" s="24">
        <v>0</v>
      </c>
      <c r="AI56" s="24">
        <v>1</v>
      </c>
      <c r="AJ56" s="24">
        <v>0</v>
      </c>
      <c r="AK56" s="24">
        <v>0</v>
      </c>
      <c r="AL56" s="24">
        <v>0</v>
      </c>
      <c r="AM56" s="24">
        <v>0</v>
      </c>
      <c r="AN56" s="120">
        <f t="shared" si="19"/>
        <v>0.31578947368421051</v>
      </c>
      <c r="AO56" s="120">
        <f t="shared" si="15"/>
        <v>5.2631578947368418E-2</v>
      </c>
      <c r="AP56" s="27" t="s">
        <v>93</v>
      </c>
      <c r="AQ56" s="29" t="s">
        <v>85</v>
      </c>
      <c r="AR56" s="27" t="s">
        <v>158</v>
      </c>
      <c r="AS56" s="47" t="s">
        <v>99</v>
      </c>
      <c r="AT56" s="27" t="s">
        <v>100</v>
      </c>
      <c r="AU56" s="28" t="s">
        <v>134</v>
      </c>
      <c r="AV56" s="36">
        <v>0.5</v>
      </c>
      <c r="AW56" s="43">
        <v>1.3265799599999999</v>
      </c>
      <c r="AX56" s="43"/>
      <c r="AY56" s="37"/>
      <c r="AZ56" s="37"/>
      <c r="BA56" s="37"/>
      <c r="BB56" s="37"/>
      <c r="BC56" s="123">
        <f t="shared" si="1"/>
        <v>1.8265799599999999</v>
      </c>
      <c r="BD56" s="24" t="s">
        <v>111</v>
      </c>
      <c r="BE56" s="44"/>
      <c r="BF56" s="44">
        <v>0.4</v>
      </c>
      <c r="BG56" s="30"/>
      <c r="BH56" s="124">
        <f t="shared" si="2"/>
        <v>2.22657996</v>
      </c>
      <c r="BI56" s="59">
        <f t="shared" si="16"/>
        <v>0.11718841894736842</v>
      </c>
      <c r="BJ56" s="39" t="s">
        <v>102</v>
      </c>
      <c r="BK56" s="136">
        <v>50</v>
      </c>
      <c r="BL56" s="137">
        <v>50</v>
      </c>
      <c r="BM56" s="137">
        <v>50</v>
      </c>
      <c r="BN56" s="137">
        <v>30</v>
      </c>
      <c r="BO56" s="137">
        <v>20</v>
      </c>
      <c r="BP56" s="137">
        <v>20</v>
      </c>
      <c r="BQ56" s="138">
        <f t="shared" si="3"/>
        <v>100</v>
      </c>
      <c r="BR56" s="138">
        <f t="shared" si="4"/>
        <v>80</v>
      </c>
      <c r="BS56" s="138">
        <f t="shared" si="5"/>
        <v>40</v>
      </c>
      <c r="BT56" s="138">
        <f t="shared" si="6"/>
        <v>220</v>
      </c>
      <c r="BU56" s="27"/>
      <c r="BV56" s="8"/>
      <c r="BW56" s="46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</row>
    <row r="57" spans="1:114" ht="13.5" customHeight="1">
      <c r="A57" s="25" t="s">
        <v>256</v>
      </c>
      <c r="B57" s="29" t="s">
        <v>257</v>
      </c>
      <c r="C57" s="29" t="s">
        <v>258</v>
      </c>
      <c r="D57" s="29" t="s">
        <v>106</v>
      </c>
      <c r="E57" s="28" t="s">
        <v>107</v>
      </c>
      <c r="F57" s="25" t="s">
        <v>79</v>
      </c>
      <c r="G57" s="27" t="s">
        <v>80</v>
      </c>
      <c r="H57" s="27" t="s">
        <v>80</v>
      </c>
      <c r="I57" s="31" t="s">
        <v>86</v>
      </c>
      <c r="J57" s="28" t="s">
        <v>140</v>
      </c>
      <c r="K57" s="112">
        <v>10</v>
      </c>
      <c r="L57" s="33">
        <v>8</v>
      </c>
      <c r="M57" s="33">
        <v>2</v>
      </c>
      <c r="N57" s="33">
        <v>0</v>
      </c>
      <c r="O57" s="106">
        <f t="shared" si="18"/>
        <v>45</v>
      </c>
      <c r="P57" s="33">
        <v>37</v>
      </c>
      <c r="Q57" s="33">
        <v>8</v>
      </c>
      <c r="R57" s="33">
        <v>0</v>
      </c>
      <c r="S57" s="106">
        <f t="shared" si="12"/>
        <v>8</v>
      </c>
      <c r="T57" s="33">
        <v>0</v>
      </c>
      <c r="U57" s="33">
        <v>3</v>
      </c>
      <c r="V57" s="33">
        <v>5</v>
      </c>
      <c r="W57" s="33">
        <v>0</v>
      </c>
      <c r="X57" s="33">
        <v>0</v>
      </c>
      <c r="Y57" s="33">
        <v>0</v>
      </c>
      <c r="Z57" s="106">
        <f t="shared" si="13"/>
        <v>2</v>
      </c>
      <c r="AA57" s="33">
        <v>0</v>
      </c>
      <c r="AB57" s="33">
        <v>2</v>
      </c>
      <c r="AC57" s="33">
        <v>0</v>
      </c>
      <c r="AD57" s="33">
        <v>0</v>
      </c>
      <c r="AE57" s="33">
        <v>0</v>
      </c>
      <c r="AF57" s="33">
        <v>0</v>
      </c>
      <c r="AG57" s="106">
        <f t="shared" si="14"/>
        <v>0</v>
      </c>
      <c r="AH57" s="33">
        <v>0</v>
      </c>
      <c r="AI57" s="33">
        <v>0</v>
      </c>
      <c r="AJ57" s="33">
        <v>0</v>
      </c>
      <c r="AK57" s="33">
        <v>0</v>
      </c>
      <c r="AL57" s="33">
        <v>0</v>
      </c>
      <c r="AM57" s="33">
        <v>0</v>
      </c>
      <c r="AN57" s="120">
        <f t="shared" si="19"/>
        <v>0.2</v>
      </c>
      <c r="AO57" s="120">
        <f t="shared" si="15"/>
        <v>0</v>
      </c>
      <c r="AP57" s="27" t="s">
        <v>93</v>
      </c>
      <c r="AQ57" s="27" t="s">
        <v>85</v>
      </c>
      <c r="AR57" s="35" t="s">
        <v>86</v>
      </c>
      <c r="AS57" s="27" t="s">
        <v>121</v>
      </c>
      <c r="AT57" s="35" t="s">
        <v>86</v>
      </c>
      <c r="AU57" s="27" t="s">
        <v>134</v>
      </c>
      <c r="AV57" s="36">
        <v>0</v>
      </c>
      <c r="AW57" s="36"/>
      <c r="AX57" s="36"/>
      <c r="AY57" s="36">
        <v>0.58799999999999997</v>
      </c>
      <c r="AZ57" s="36">
        <v>0.58799999999999997</v>
      </c>
      <c r="BA57" s="37"/>
      <c r="BB57" s="37"/>
      <c r="BC57" s="123">
        <f t="shared" si="1"/>
        <v>1.1759999999999999</v>
      </c>
      <c r="BD57" s="36"/>
      <c r="BE57" s="49"/>
      <c r="BF57" s="49"/>
      <c r="BG57" s="49"/>
      <c r="BH57" s="124">
        <f t="shared" si="2"/>
        <v>1.1759999999999999</v>
      </c>
      <c r="BI57" s="45">
        <f t="shared" si="16"/>
        <v>0.1176</v>
      </c>
      <c r="BJ57" s="39" t="s">
        <v>88</v>
      </c>
      <c r="BK57" s="136">
        <v>30</v>
      </c>
      <c r="BL57" s="137">
        <v>35</v>
      </c>
      <c r="BM57" s="137">
        <v>10</v>
      </c>
      <c r="BN57" s="137">
        <v>10</v>
      </c>
      <c r="BO57" s="137">
        <v>0</v>
      </c>
      <c r="BP57" s="137">
        <v>10</v>
      </c>
      <c r="BQ57" s="138">
        <f t="shared" si="3"/>
        <v>65</v>
      </c>
      <c r="BR57" s="138">
        <f t="shared" si="4"/>
        <v>20</v>
      </c>
      <c r="BS57" s="138">
        <f t="shared" si="5"/>
        <v>10</v>
      </c>
      <c r="BT57" s="138">
        <f t="shared" si="6"/>
        <v>95</v>
      </c>
      <c r="BU57" s="27"/>
      <c r="BV57" s="8"/>
      <c r="BW57" s="46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</row>
    <row r="58" spans="1:114" ht="13.5" hidden="1" customHeight="1">
      <c r="A58" s="25" t="s">
        <v>259</v>
      </c>
      <c r="B58" s="58" t="s">
        <v>260</v>
      </c>
      <c r="C58" s="29" t="s">
        <v>261</v>
      </c>
      <c r="D58" s="29" t="s">
        <v>261</v>
      </c>
      <c r="E58" s="28"/>
      <c r="F58" s="25" t="s">
        <v>108</v>
      </c>
      <c r="G58" s="27" t="s">
        <v>92</v>
      </c>
      <c r="H58" s="27" t="s">
        <v>92</v>
      </c>
      <c r="I58" s="56" t="s">
        <v>100</v>
      </c>
      <c r="J58" s="28" t="s">
        <v>87</v>
      </c>
      <c r="K58" s="112">
        <v>50</v>
      </c>
      <c r="L58" s="33">
        <v>50</v>
      </c>
      <c r="M58" s="33">
        <v>0</v>
      </c>
      <c r="N58" s="33">
        <v>0</v>
      </c>
      <c r="O58" s="106">
        <f t="shared" si="18"/>
        <v>200</v>
      </c>
      <c r="P58" s="24">
        <v>200</v>
      </c>
      <c r="Q58" s="24">
        <v>0</v>
      </c>
      <c r="R58" s="24">
        <v>0</v>
      </c>
      <c r="S58" s="106">
        <v>50</v>
      </c>
      <c r="T58" s="24">
        <v>0</v>
      </c>
      <c r="U58" s="24">
        <v>0</v>
      </c>
      <c r="V58" s="24">
        <v>50</v>
      </c>
      <c r="W58" s="24">
        <v>0</v>
      </c>
      <c r="X58" s="24">
        <v>0</v>
      </c>
      <c r="Y58" s="24">
        <v>0</v>
      </c>
      <c r="Z58" s="106">
        <f t="shared" si="13"/>
        <v>0</v>
      </c>
      <c r="AA58" s="24">
        <v>0</v>
      </c>
      <c r="AB58" s="24">
        <v>0</v>
      </c>
      <c r="AC58" s="24">
        <v>0</v>
      </c>
      <c r="AD58" s="24">
        <v>0</v>
      </c>
      <c r="AE58" s="24">
        <v>0</v>
      </c>
      <c r="AF58" s="24">
        <v>0</v>
      </c>
      <c r="AG58" s="106">
        <f t="shared" si="14"/>
        <v>0</v>
      </c>
      <c r="AH58" s="33">
        <v>0</v>
      </c>
      <c r="AI58" s="33">
        <v>0</v>
      </c>
      <c r="AJ58" s="33">
        <v>0</v>
      </c>
      <c r="AK58" s="33">
        <v>0</v>
      </c>
      <c r="AL58" s="33">
        <v>0</v>
      </c>
      <c r="AM58" s="33">
        <v>0</v>
      </c>
      <c r="AN58" s="120">
        <f>(Z58+AG58)/K58</f>
        <v>0</v>
      </c>
      <c r="AO58" s="120">
        <f t="shared" si="15"/>
        <v>0</v>
      </c>
      <c r="AP58" s="27" t="s">
        <v>93</v>
      </c>
      <c r="AQ58" s="27" t="s">
        <v>262</v>
      </c>
      <c r="AR58" s="27" t="s">
        <v>100</v>
      </c>
      <c r="AS58" s="27" t="s">
        <v>87</v>
      </c>
      <c r="AT58" s="27" t="s">
        <v>100</v>
      </c>
      <c r="AU58" s="27" t="s">
        <v>119</v>
      </c>
      <c r="AV58" s="36">
        <v>0</v>
      </c>
      <c r="AW58" s="43">
        <v>2.5</v>
      </c>
      <c r="AX58" s="37"/>
      <c r="AY58" s="37"/>
      <c r="AZ58" s="37"/>
      <c r="BA58" s="37"/>
      <c r="BB58" s="37"/>
      <c r="BC58" s="123">
        <f t="shared" si="1"/>
        <v>2.5</v>
      </c>
      <c r="BD58" s="36"/>
      <c r="BE58" s="49"/>
      <c r="BF58" s="49"/>
      <c r="BG58" s="49"/>
      <c r="BH58" s="124">
        <f t="shared" si="2"/>
        <v>2.5</v>
      </c>
      <c r="BI58" s="45">
        <f t="shared" si="16"/>
        <v>0.05</v>
      </c>
      <c r="BJ58" s="39" t="s">
        <v>102</v>
      </c>
      <c r="BK58" s="147">
        <v>0</v>
      </c>
      <c r="BL58" s="148">
        <v>0</v>
      </c>
      <c r="BM58" s="148">
        <v>0</v>
      </c>
      <c r="BN58" s="148">
        <v>0</v>
      </c>
      <c r="BO58" s="148">
        <v>0</v>
      </c>
      <c r="BP58" s="148">
        <v>0</v>
      </c>
      <c r="BQ58" s="149">
        <f t="shared" si="3"/>
        <v>0</v>
      </c>
      <c r="BR58" s="149">
        <f t="shared" si="4"/>
        <v>0</v>
      </c>
      <c r="BS58" s="149">
        <f t="shared" si="5"/>
        <v>0</v>
      </c>
      <c r="BT58" s="149">
        <f t="shared" si="6"/>
        <v>0</v>
      </c>
      <c r="BU58" s="27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</row>
    <row r="59" spans="1:114" ht="13.5" hidden="1" customHeight="1">
      <c r="A59" s="26" t="s">
        <v>263</v>
      </c>
      <c r="B59" s="58" t="s">
        <v>264</v>
      </c>
      <c r="C59" s="29" t="s">
        <v>261</v>
      </c>
      <c r="D59" s="28" t="s">
        <v>261</v>
      </c>
      <c r="E59" s="28"/>
      <c r="F59" s="25" t="s">
        <v>108</v>
      </c>
      <c r="G59" s="27" t="s">
        <v>92</v>
      </c>
      <c r="H59" s="27" t="s">
        <v>92</v>
      </c>
      <c r="I59" s="56" t="s">
        <v>82</v>
      </c>
      <c r="J59" s="47" t="s">
        <v>87</v>
      </c>
      <c r="K59" s="112">
        <v>50</v>
      </c>
      <c r="L59" s="33">
        <v>50</v>
      </c>
      <c r="M59" s="33">
        <v>0</v>
      </c>
      <c r="N59" s="33">
        <v>0</v>
      </c>
      <c r="O59" s="106">
        <f t="shared" si="18"/>
        <v>200</v>
      </c>
      <c r="P59" s="24">
        <v>200</v>
      </c>
      <c r="Q59" s="24">
        <v>0</v>
      </c>
      <c r="R59" s="24">
        <v>0</v>
      </c>
      <c r="S59" s="106">
        <v>50</v>
      </c>
      <c r="T59" s="24">
        <v>0</v>
      </c>
      <c r="U59" s="24">
        <v>0</v>
      </c>
      <c r="V59" s="24">
        <v>50</v>
      </c>
      <c r="W59" s="24">
        <v>0</v>
      </c>
      <c r="X59" s="24">
        <v>0</v>
      </c>
      <c r="Y59" s="24">
        <v>0</v>
      </c>
      <c r="Z59" s="106">
        <f t="shared" si="13"/>
        <v>0</v>
      </c>
      <c r="AA59" s="24">
        <v>0</v>
      </c>
      <c r="AB59" s="24">
        <v>0</v>
      </c>
      <c r="AC59" s="24">
        <v>0</v>
      </c>
      <c r="AD59" s="24">
        <v>0</v>
      </c>
      <c r="AE59" s="24">
        <v>0</v>
      </c>
      <c r="AF59" s="24">
        <v>0</v>
      </c>
      <c r="AG59" s="106">
        <f t="shared" si="14"/>
        <v>0</v>
      </c>
      <c r="AH59" s="33">
        <v>0</v>
      </c>
      <c r="AI59" s="33">
        <v>0</v>
      </c>
      <c r="AJ59" s="33">
        <v>0</v>
      </c>
      <c r="AK59" s="33">
        <v>0</v>
      </c>
      <c r="AL59" s="33">
        <v>0</v>
      </c>
      <c r="AM59" s="33">
        <v>0</v>
      </c>
      <c r="AN59" s="120">
        <f>(Z59+AG59)/K59</f>
        <v>0</v>
      </c>
      <c r="AO59" s="120">
        <f t="shared" si="15"/>
        <v>0</v>
      </c>
      <c r="AP59" s="27" t="s">
        <v>93</v>
      </c>
      <c r="AQ59" s="27" t="s">
        <v>262</v>
      </c>
      <c r="AR59" s="27" t="s">
        <v>82</v>
      </c>
      <c r="AS59" s="35" t="s">
        <v>87</v>
      </c>
      <c r="AT59" s="27" t="s">
        <v>82</v>
      </c>
      <c r="AU59" s="27" t="s">
        <v>119</v>
      </c>
      <c r="AV59" s="36">
        <v>0</v>
      </c>
      <c r="AW59" s="43"/>
      <c r="AX59" s="43">
        <v>2.5</v>
      </c>
      <c r="AY59" s="43"/>
      <c r="AZ59" s="37"/>
      <c r="BA59" s="37"/>
      <c r="BB59" s="37"/>
      <c r="BC59" s="123">
        <f t="shared" si="1"/>
        <v>2.5</v>
      </c>
      <c r="BD59" s="36"/>
      <c r="BE59" s="44"/>
      <c r="BF59" s="44"/>
      <c r="BG59" s="44"/>
      <c r="BH59" s="124">
        <f t="shared" si="2"/>
        <v>2.5</v>
      </c>
      <c r="BI59" s="45">
        <f t="shared" si="16"/>
        <v>0.05</v>
      </c>
      <c r="BJ59" s="39" t="s">
        <v>102</v>
      </c>
      <c r="BK59" s="147">
        <v>0</v>
      </c>
      <c r="BL59" s="148">
        <v>0</v>
      </c>
      <c r="BM59" s="148">
        <v>0</v>
      </c>
      <c r="BN59" s="148">
        <v>0</v>
      </c>
      <c r="BO59" s="148">
        <v>0</v>
      </c>
      <c r="BP59" s="148">
        <v>0</v>
      </c>
      <c r="BQ59" s="149">
        <f t="shared" si="3"/>
        <v>0</v>
      </c>
      <c r="BR59" s="149">
        <f t="shared" si="4"/>
        <v>0</v>
      </c>
      <c r="BS59" s="149">
        <f t="shared" si="5"/>
        <v>0</v>
      </c>
      <c r="BT59" s="149">
        <f t="shared" si="6"/>
        <v>0</v>
      </c>
      <c r="BU59" s="27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</row>
    <row r="60" spans="1:114" ht="13.5" hidden="1" customHeight="1">
      <c r="A60" s="26" t="s">
        <v>265</v>
      </c>
      <c r="B60" s="58" t="s">
        <v>266</v>
      </c>
      <c r="C60" s="29" t="s">
        <v>261</v>
      </c>
      <c r="D60" s="29" t="s">
        <v>261</v>
      </c>
      <c r="E60" s="28"/>
      <c r="F60" s="25" t="s">
        <v>108</v>
      </c>
      <c r="G60" s="27" t="s">
        <v>92</v>
      </c>
      <c r="H60" s="27" t="s">
        <v>92</v>
      </c>
      <c r="I60" s="31" t="s">
        <v>86</v>
      </c>
      <c r="J60" s="47" t="s">
        <v>87</v>
      </c>
      <c r="K60" s="112">
        <v>50</v>
      </c>
      <c r="L60" s="33">
        <v>50</v>
      </c>
      <c r="M60" s="33">
        <v>0</v>
      </c>
      <c r="N60" s="33">
        <v>0</v>
      </c>
      <c r="O60" s="106">
        <f t="shared" si="18"/>
        <v>200</v>
      </c>
      <c r="P60" s="33">
        <v>200</v>
      </c>
      <c r="Q60" s="33">
        <v>0</v>
      </c>
      <c r="R60" s="33">
        <v>0</v>
      </c>
      <c r="S60" s="106">
        <v>50</v>
      </c>
      <c r="T60" s="33">
        <v>0</v>
      </c>
      <c r="U60" s="33">
        <v>0</v>
      </c>
      <c r="V60" s="33">
        <v>50</v>
      </c>
      <c r="W60" s="33">
        <v>0</v>
      </c>
      <c r="X60" s="33">
        <v>0</v>
      </c>
      <c r="Y60" s="33">
        <v>0</v>
      </c>
      <c r="Z60" s="106">
        <v>0</v>
      </c>
      <c r="AA60" s="33">
        <v>0</v>
      </c>
      <c r="AB60" s="33">
        <v>0</v>
      </c>
      <c r="AC60" s="33">
        <v>0</v>
      </c>
      <c r="AD60" s="33">
        <v>0</v>
      </c>
      <c r="AE60" s="33">
        <v>0</v>
      </c>
      <c r="AF60" s="33">
        <v>0</v>
      </c>
      <c r="AG60" s="106">
        <v>0</v>
      </c>
      <c r="AH60" s="33">
        <v>0</v>
      </c>
      <c r="AI60" s="33">
        <v>0</v>
      </c>
      <c r="AJ60" s="33">
        <v>0</v>
      </c>
      <c r="AK60" s="33">
        <v>0</v>
      </c>
      <c r="AL60" s="33">
        <v>0</v>
      </c>
      <c r="AM60" s="33">
        <v>0</v>
      </c>
      <c r="AN60" s="120">
        <v>0</v>
      </c>
      <c r="AO60" s="120">
        <v>0</v>
      </c>
      <c r="AP60" s="27" t="s">
        <v>93</v>
      </c>
      <c r="AQ60" s="27" t="s">
        <v>262</v>
      </c>
      <c r="AR60" s="35" t="s">
        <v>86</v>
      </c>
      <c r="AS60" s="35" t="s">
        <v>87</v>
      </c>
      <c r="AT60" s="27" t="s">
        <v>86</v>
      </c>
      <c r="AU60" s="35" t="s">
        <v>119</v>
      </c>
      <c r="AV60" s="36">
        <v>0</v>
      </c>
      <c r="AW60" s="37"/>
      <c r="AX60" s="37"/>
      <c r="AY60" s="36">
        <v>2.5</v>
      </c>
      <c r="AZ60" s="37"/>
      <c r="BA60" s="37"/>
      <c r="BB60" s="37"/>
      <c r="BC60" s="123">
        <f t="shared" si="1"/>
        <v>2.5</v>
      </c>
      <c r="BD60" s="36"/>
      <c r="BE60" s="49"/>
      <c r="BF60" s="49"/>
      <c r="BG60" s="49"/>
      <c r="BH60" s="124">
        <f t="shared" si="2"/>
        <v>2.5</v>
      </c>
      <c r="BI60" s="45">
        <f t="shared" si="16"/>
        <v>0.05</v>
      </c>
      <c r="BJ60" s="39" t="s">
        <v>102</v>
      </c>
      <c r="BK60" s="147">
        <v>0</v>
      </c>
      <c r="BL60" s="148">
        <v>0</v>
      </c>
      <c r="BM60" s="148">
        <v>0</v>
      </c>
      <c r="BN60" s="148">
        <v>0</v>
      </c>
      <c r="BO60" s="148">
        <v>0</v>
      </c>
      <c r="BP60" s="148">
        <v>0</v>
      </c>
      <c r="BQ60" s="149">
        <f t="shared" si="3"/>
        <v>0</v>
      </c>
      <c r="BR60" s="149">
        <f t="shared" si="4"/>
        <v>0</v>
      </c>
      <c r="BS60" s="149">
        <f t="shared" si="5"/>
        <v>0</v>
      </c>
      <c r="BT60" s="149">
        <f t="shared" si="6"/>
        <v>0</v>
      </c>
      <c r="BU60" s="27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</row>
    <row r="61" spans="1:114" ht="13.5" hidden="1" customHeight="1">
      <c r="A61" s="26" t="s">
        <v>267</v>
      </c>
      <c r="B61" s="58" t="s">
        <v>268</v>
      </c>
      <c r="C61" s="29" t="s">
        <v>261</v>
      </c>
      <c r="D61" s="29" t="s">
        <v>261</v>
      </c>
      <c r="E61" s="28"/>
      <c r="F61" s="25" t="s">
        <v>108</v>
      </c>
      <c r="G61" s="27" t="s">
        <v>92</v>
      </c>
      <c r="H61" s="27" t="s">
        <v>92</v>
      </c>
      <c r="I61" s="31" t="s">
        <v>109</v>
      </c>
      <c r="J61" s="47" t="s">
        <v>87</v>
      </c>
      <c r="K61" s="112">
        <v>50</v>
      </c>
      <c r="L61" s="33">
        <v>50</v>
      </c>
      <c r="M61" s="33">
        <v>0</v>
      </c>
      <c r="N61" s="33">
        <v>0</v>
      </c>
      <c r="O61" s="106">
        <f t="shared" si="18"/>
        <v>200</v>
      </c>
      <c r="P61" s="33">
        <v>200</v>
      </c>
      <c r="Q61" s="33">
        <v>0</v>
      </c>
      <c r="R61" s="33">
        <v>0</v>
      </c>
      <c r="S61" s="106">
        <v>50</v>
      </c>
      <c r="T61" s="33">
        <v>0</v>
      </c>
      <c r="U61" s="33">
        <v>0</v>
      </c>
      <c r="V61" s="33">
        <v>50</v>
      </c>
      <c r="W61" s="33">
        <v>0</v>
      </c>
      <c r="X61" s="33">
        <v>0</v>
      </c>
      <c r="Y61" s="33">
        <v>0</v>
      </c>
      <c r="Z61" s="106">
        <v>0</v>
      </c>
      <c r="AA61" s="33">
        <v>0</v>
      </c>
      <c r="AB61" s="33">
        <v>0</v>
      </c>
      <c r="AC61" s="33">
        <v>0</v>
      </c>
      <c r="AD61" s="33">
        <v>0</v>
      </c>
      <c r="AE61" s="33">
        <v>0</v>
      </c>
      <c r="AF61" s="33">
        <v>0</v>
      </c>
      <c r="AG61" s="106">
        <v>0</v>
      </c>
      <c r="AH61" s="33">
        <v>0</v>
      </c>
      <c r="AI61" s="33">
        <v>0</v>
      </c>
      <c r="AJ61" s="33">
        <v>0</v>
      </c>
      <c r="AK61" s="33">
        <v>0</v>
      </c>
      <c r="AL61" s="33">
        <v>0</v>
      </c>
      <c r="AM61" s="33">
        <v>0</v>
      </c>
      <c r="AN61" s="120">
        <v>0</v>
      </c>
      <c r="AO61" s="120">
        <v>0</v>
      </c>
      <c r="AP61" s="27" t="s">
        <v>93</v>
      </c>
      <c r="AQ61" s="27" t="s">
        <v>262</v>
      </c>
      <c r="AR61" s="35" t="s">
        <v>109</v>
      </c>
      <c r="AS61" s="35" t="s">
        <v>87</v>
      </c>
      <c r="AT61" s="27" t="s">
        <v>109</v>
      </c>
      <c r="AU61" s="35" t="s">
        <v>119</v>
      </c>
      <c r="AV61" s="36">
        <v>0</v>
      </c>
      <c r="AW61" s="37"/>
      <c r="AX61" s="37"/>
      <c r="AY61" s="36"/>
      <c r="AZ61" s="36">
        <v>2.5</v>
      </c>
      <c r="BA61" s="37"/>
      <c r="BB61" s="37"/>
      <c r="BC61" s="123">
        <f t="shared" si="1"/>
        <v>2.5</v>
      </c>
      <c r="BD61" s="36"/>
      <c r="BE61" s="49"/>
      <c r="BF61" s="49"/>
      <c r="BG61" s="49"/>
      <c r="BH61" s="124">
        <f t="shared" si="2"/>
        <v>2.5</v>
      </c>
      <c r="BI61" s="45">
        <f t="shared" si="16"/>
        <v>0.05</v>
      </c>
      <c r="BJ61" s="39" t="s">
        <v>102</v>
      </c>
      <c r="BK61" s="147">
        <v>0</v>
      </c>
      <c r="BL61" s="148">
        <v>0</v>
      </c>
      <c r="BM61" s="148">
        <v>0</v>
      </c>
      <c r="BN61" s="148">
        <v>0</v>
      </c>
      <c r="BO61" s="148">
        <v>0</v>
      </c>
      <c r="BP61" s="148">
        <v>0</v>
      </c>
      <c r="BQ61" s="149">
        <f t="shared" si="3"/>
        <v>0</v>
      </c>
      <c r="BR61" s="149">
        <f t="shared" si="4"/>
        <v>0</v>
      </c>
      <c r="BS61" s="149">
        <f t="shared" si="5"/>
        <v>0</v>
      </c>
      <c r="BT61" s="149">
        <f t="shared" si="6"/>
        <v>0</v>
      </c>
      <c r="BU61" s="27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</row>
    <row r="62" spans="1:114" ht="13.5" hidden="1" customHeight="1">
      <c r="A62" s="26" t="s">
        <v>269</v>
      </c>
      <c r="B62" s="58" t="s">
        <v>270</v>
      </c>
      <c r="C62" s="29" t="s">
        <v>261</v>
      </c>
      <c r="D62" s="29" t="s">
        <v>261</v>
      </c>
      <c r="E62" s="28"/>
      <c r="F62" s="25" t="s">
        <v>108</v>
      </c>
      <c r="G62" s="27" t="s">
        <v>92</v>
      </c>
      <c r="H62" s="27" t="s">
        <v>92</v>
      </c>
      <c r="I62" s="31" t="s">
        <v>94</v>
      </c>
      <c r="J62" s="47" t="s">
        <v>87</v>
      </c>
      <c r="K62" s="112">
        <v>50</v>
      </c>
      <c r="L62" s="33">
        <v>50</v>
      </c>
      <c r="M62" s="33">
        <v>0</v>
      </c>
      <c r="N62" s="33">
        <v>0</v>
      </c>
      <c r="O62" s="106">
        <f t="shared" si="18"/>
        <v>200</v>
      </c>
      <c r="P62" s="33">
        <v>200</v>
      </c>
      <c r="Q62" s="33">
        <v>0</v>
      </c>
      <c r="R62" s="33">
        <v>0</v>
      </c>
      <c r="S62" s="106">
        <v>50</v>
      </c>
      <c r="T62" s="33">
        <v>0</v>
      </c>
      <c r="U62" s="33">
        <v>0</v>
      </c>
      <c r="V62" s="33">
        <v>50</v>
      </c>
      <c r="W62" s="33">
        <v>0</v>
      </c>
      <c r="X62" s="33">
        <v>0</v>
      </c>
      <c r="Y62" s="33">
        <v>0</v>
      </c>
      <c r="Z62" s="106">
        <v>0</v>
      </c>
      <c r="AA62" s="33">
        <v>0</v>
      </c>
      <c r="AB62" s="33">
        <v>0</v>
      </c>
      <c r="AC62" s="33">
        <v>0</v>
      </c>
      <c r="AD62" s="33">
        <v>0</v>
      </c>
      <c r="AE62" s="33">
        <v>0</v>
      </c>
      <c r="AF62" s="33">
        <v>0</v>
      </c>
      <c r="AG62" s="106">
        <v>0</v>
      </c>
      <c r="AH62" s="33">
        <v>0</v>
      </c>
      <c r="AI62" s="33">
        <v>0</v>
      </c>
      <c r="AJ62" s="33">
        <v>0</v>
      </c>
      <c r="AK62" s="33">
        <v>0</v>
      </c>
      <c r="AL62" s="33">
        <v>0</v>
      </c>
      <c r="AM62" s="33">
        <v>0</v>
      </c>
      <c r="AN62" s="120">
        <v>0</v>
      </c>
      <c r="AO62" s="120">
        <v>0</v>
      </c>
      <c r="AP62" s="27" t="s">
        <v>93</v>
      </c>
      <c r="AQ62" s="27" t="s">
        <v>262</v>
      </c>
      <c r="AR62" s="35" t="s">
        <v>94</v>
      </c>
      <c r="AS62" s="35" t="s">
        <v>87</v>
      </c>
      <c r="AT62" s="27" t="s">
        <v>94</v>
      </c>
      <c r="AU62" s="35" t="s">
        <v>119</v>
      </c>
      <c r="AV62" s="36">
        <v>0</v>
      </c>
      <c r="AW62" s="37"/>
      <c r="AX62" s="37"/>
      <c r="AY62" s="36"/>
      <c r="AZ62" s="36"/>
      <c r="BA62" s="36">
        <v>2.5</v>
      </c>
      <c r="BB62" s="36"/>
      <c r="BC62" s="123">
        <f t="shared" si="1"/>
        <v>2.5</v>
      </c>
      <c r="BD62" s="36"/>
      <c r="BE62" s="49"/>
      <c r="BF62" s="49"/>
      <c r="BG62" s="49"/>
      <c r="BH62" s="124">
        <f t="shared" si="2"/>
        <v>2.5</v>
      </c>
      <c r="BI62" s="45">
        <f t="shared" si="16"/>
        <v>0.05</v>
      </c>
      <c r="BJ62" s="39" t="s">
        <v>102</v>
      </c>
      <c r="BK62" s="147">
        <v>0</v>
      </c>
      <c r="BL62" s="148">
        <v>0</v>
      </c>
      <c r="BM62" s="148">
        <v>0</v>
      </c>
      <c r="BN62" s="148">
        <v>0</v>
      </c>
      <c r="BO62" s="148">
        <v>0</v>
      </c>
      <c r="BP62" s="148">
        <v>0</v>
      </c>
      <c r="BQ62" s="149">
        <f t="shared" si="3"/>
        <v>0</v>
      </c>
      <c r="BR62" s="149">
        <f t="shared" si="4"/>
        <v>0</v>
      </c>
      <c r="BS62" s="149">
        <f t="shared" si="5"/>
        <v>0</v>
      </c>
      <c r="BT62" s="149">
        <f t="shared" si="6"/>
        <v>0</v>
      </c>
      <c r="BU62" s="27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</row>
    <row r="63" spans="1:114" ht="13.5" hidden="1" customHeight="1">
      <c r="A63" s="24" t="s">
        <v>271</v>
      </c>
      <c r="B63" s="30" t="s">
        <v>272</v>
      </c>
      <c r="C63" s="30" t="s">
        <v>273</v>
      </c>
      <c r="D63" s="29" t="s">
        <v>274</v>
      </c>
      <c r="E63" s="47" t="s">
        <v>275</v>
      </c>
      <c r="F63" s="24" t="s">
        <v>108</v>
      </c>
      <c r="G63" s="47" t="s">
        <v>91</v>
      </c>
      <c r="H63" s="47" t="s">
        <v>92</v>
      </c>
      <c r="I63" s="31" t="s">
        <v>100</v>
      </c>
      <c r="J63" s="28" t="s">
        <v>83</v>
      </c>
      <c r="K63" s="107">
        <v>22</v>
      </c>
      <c r="L63" s="24">
        <v>0</v>
      </c>
      <c r="M63" s="24">
        <v>20</v>
      </c>
      <c r="N63" s="24">
        <v>2</v>
      </c>
      <c r="O63" s="106">
        <f t="shared" si="18"/>
        <v>88</v>
      </c>
      <c r="P63" s="24">
        <v>0</v>
      </c>
      <c r="Q63" s="24">
        <v>80</v>
      </c>
      <c r="R63" s="24">
        <v>8</v>
      </c>
      <c r="S63" s="109">
        <v>0</v>
      </c>
      <c r="T63" s="24">
        <v>0</v>
      </c>
      <c r="U63" s="24">
        <v>0</v>
      </c>
      <c r="V63" s="24">
        <v>0</v>
      </c>
      <c r="W63" s="24">
        <v>0</v>
      </c>
      <c r="X63" s="24">
        <v>0</v>
      </c>
      <c r="Y63" s="24">
        <v>0</v>
      </c>
      <c r="Z63" s="109">
        <v>20</v>
      </c>
      <c r="AA63" s="24">
        <v>0</v>
      </c>
      <c r="AB63" s="24">
        <v>20</v>
      </c>
      <c r="AC63" s="24">
        <v>0</v>
      </c>
      <c r="AD63" s="24">
        <v>0</v>
      </c>
      <c r="AE63" s="24">
        <v>0</v>
      </c>
      <c r="AF63" s="24">
        <v>0</v>
      </c>
      <c r="AG63" s="109">
        <v>2</v>
      </c>
      <c r="AH63" s="24">
        <v>0</v>
      </c>
      <c r="AI63" s="24">
        <v>2</v>
      </c>
      <c r="AJ63" s="24">
        <v>0</v>
      </c>
      <c r="AK63" s="24">
        <v>0</v>
      </c>
      <c r="AL63" s="24">
        <v>0</v>
      </c>
      <c r="AM63" s="24">
        <v>0</v>
      </c>
      <c r="AN63" s="120">
        <f>(M63+N63)/K63</f>
        <v>1</v>
      </c>
      <c r="AO63" s="120">
        <f t="shared" ref="AO63:AO71" si="20">N63/K63</f>
        <v>9.0909090909090912E-2</v>
      </c>
      <c r="AP63" s="27" t="s">
        <v>93</v>
      </c>
      <c r="AQ63" s="27" t="s">
        <v>85</v>
      </c>
      <c r="AR63" s="31" t="s">
        <v>100</v>
      </c>
      <c r="AS63" s="28" t="s">
        <v>83</v>
      </c>
      <c r="AT63" s="35" t="s">
        <v>86</v>
      </c>
      <c r="AU63" s="28" t="s">
        <v>101</v>
      </c>
      <c r="AV63" s="36">
        <v>0</v>
      </c>
      <c r="AW63" s="36">
        <v>1.295766</v>
      </c>
      <c r="AX63" s="43">
        <v>1</v>
      </c>
      <c r="AY63" s="43"/>
      <c r="AZ63" s="37"/>
      <c r="BA63" s="37"/>
      <c r="BB63" s="36"/>
      <c r="BC63" s="123">
        <f t="shared" si="1"/>
        <v>2.295766</v>
      </c>
      <c r="BD63" s="24" t="s">
        <v>111</v>
      </c>
      <c r="BE63" s="30"/>
      <c r="BF63" s="30"/>
      <c r="BG63" s="67"/>
      <c r="BH63" s="124">
        <f t="shared" si="2"/>
        <v>2.295766</v>
      </c>
      <c r="BI63" s="45">
        <f t="shared" si="16"/>
        <v>0.104353</v>
      </c>
      <c r="BJ63" s="39" t="s">
        <v>88</v>
      </c>
      <c r="BK63" s="136">
        <v>30</v>
      </c>
      <c r="BL63" s="137">
        <v>15</v>
      </c>
      <c r="BM63" s="137">
        <v>0</v>
      </c>
      <c r="BN63" s="137">
        <v>30</v>
      </c>
      <c r="BO63" s="137">
        <v>20</v>
      </c>
      <c r="BP63" s="137">
        <v>30</v>
      </c>
      <c r="BQ63" s="138">
        <f t="shared" si="3"/>
        <v>45</v>
      </c>
      <c r="BR63" s="138">
        <f t="shared" si="4"/>
        <v>30</v>
      </c>
      <c r="BS63" s="138">
        <f t="shared" si="5"/>
        <v>50</v>
      </c>
      <c r="BT63" s="138">
        <f t="shared" si="6"/>
        <v>125</v>
      </c>
      <c r="BU63" s="55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</row>
    <row r="64" spans="1:114" ht="13.5" hidden="1" customHeight="1">
      <c r="A64" s="60" t="s">
        <v>276</v>
      </c>
      <c r="B64" s="30" t="s">
        <v>277</v>
      </c>
      <c r="C64" s="30" t="s">
        <v>150</v>
      </c>
      <c r="D64" s="62" t="s">
        <v>150</v>
      </c>
      <c r="E64" s="64" t="s">
        <v>151</v>
      </c>
      <c r="F64" s="60" t="s">
        <v>108</v>
      </c>
      <c r="G64" s="47" t="s">
        <v>92</v>
      </c>
      <c r="H64" s="47" t="s">
        <v>92</v>
      </c>
      <c r="I64" s="56" t="s">
        <v>100</v>
      </c>
      <c r="J64" s="28" t="s">
        <v>87</v>
      </c>
      <c r="K64" s="114">
        <v>29</v>
      </c>
      <c r="L64" s="24">
        <v>20</v>
      </c>
      <c r="M64" s="24">
        <v>7</v>
      </c>
      <c r="N64" s="24">
        <v>2</v>
      </c>
      <c r="O64" s="109">
        <f t="shared" si="18"/>
        <v>137</v>
      </c>
      <c r="P64" s="24">
        <v>96</v>
      </c>
      <c r="Q64" s="24">
        <v>33</v>
      </c>
      <c r="R64" s="24">
        <v>8</v>
      </c>
      <c r="S64" s="109">
        <f t="shared" ref="S64:S71" si="21">SUM(T64:Y64)</f>
        <v>20</v>
      </c>
      <c r="T64" s="24">
        <v>0</v>
      </c>
      <c r="U64" s="24">
        <v>8</v>
      </c>
      <c r="V64" s="24">
        <v>8</v>
      </c>
      <c r="W64" s="24">
        <v>4</v>
      </c>
      <c r="X64" s="24">
        <v>0</v>
      </c>
      <c r="Y64" s="24">
        <v>0</v>
      </c>
      <c r="Z64" s="106">
        <f t="shared" ref="Z64:Z71" si="22">SUM(AA64:AF64)</f>
        <v>7</v>
      </c>
      <c r="AA64" s="24">
        <v>0</v>
      </c>
      <c r="AB64" s="24">
        <v>4</v>
      </c>
      <c r="AC64" s="24">
        <v>2</v>
      </c>
      <c r="AD64" s="24">
        <v>0</v>
      </c>
      <c r="AE64" s="24">
        <v>1</v>
      </c>
      <c r="AF64" s="24">
        <v>0</v>
      </c>
      <c r="AG64" s="109">
        <f t="shared" ref="AG64:AG71" si="23">SUM(AH64:AM64)</f>
        <v>2</v>
      </c>
      <c r="AH64" s="24">
        <v>0</v>
      </c>
      <c r="AI64" s="24">
        <v>2</v>
      </c>
      <c r="AJ64" s="24">
        <v>0</v>
      </c>
      <c r="AK64" s="24">
        <v>0</v>
      </c>
      <c r="AL64" s="24">
        <v>0</v>
      </c>
      <c r="AM64" s="24">
        <v>0</v>
      </c>
      <c r="AN64" s="120">
        <f>(M64+N64)/K64</f>
        <v>0.31034482758620691</v>
      </c>
      <c r="AO64" s="120">
        <f t="shared" si="20"/>
        <v>6.8965517241379309E-2</v>
      </c>
      <c r="AP64" s="27" t="s">
        <v>93</v>
      </c>
      <c r="AQ64" s="29" t="s">
        <v>85</v>
      </c>
      <c r="AR64" s="56" t="s">
        <v>100</v>
      </c>
      <c r="AS64" s="28" t="s">
        <v>87</v>
      </c>
      <c r="AT64" s="27" t="s">
        <v>82</v>
      </c>
      <c r="AU64" s="27" t="s">
        <v>87</v>
      </c>
      <c r="AV64" s="36">
        <v>0</v>
      </c>
      <c r="AW64" s="43">
        <v>1.426237</v>
      </c>
      <c r="AX64" s="43">
        <v>1.1000000000000001</v>
      </c>
      <c r="AY64" s="37"/>
      <c r="AZ64" s="37"/>
      <c r="BB64" s="43"/>
      <c r="BC64" s="123">
        <f t="shared" si="1"/>
        <v>2.5262370000000001</v>
      </c>
      <c r="BD64" s="24" t="s">
        <v>111</v>
      </c>
      <c r="BE64" s="30"/>
      <c r="BF64" s="44">
        <v>0.5</v>
      </c>
      <c r="BG64" s="30"/>
      <c r="BH64" s="124">
        <f t="shared" si="2"/>
        <v>3.0262370000000001</v>
      </c>
      <c r="BI64" s="45">
        <f t="shared" si="16"/>
        <v>0.104353</v>
      </c>
      <c r="BJ64" s="39" t="s">
        <v>102</v>
      </c>
      <c r="BK64" s="136">
        <v>50</v>
      </c>
      <c r="BL64" s="137">
        <v>25</v>
      </c>
      <c r="BM64" s="137">
        <v>50</v>
      </c>
      <c r="BN64" s="137">
        <v>30</v>
      </c>
      <c r="BO64" s="137">
        <v>20</v>
      </c>
      <c r="BP64" s="137">
        <v>20</v>
      </c>
      <c r="BQ64" s="138">
        <f t="shared" si="3"/>
        <v>75</v>
      </c>
      <c r="BR64" s="138">
        <f t="shared" si="4"/>
        <v>80</v>
      </c>
      <c r="BS64" s="138">
        <f t="shared" si="5"/>
        <v>40</v>
      </c>
      <c r="BT64" s="138">
        <f t="shared" si="6"/>
        <v>195</v>
      </c>
      <c r="BU64" s="27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</row>
    <row r="65" spans="1:114" ht="13.5" hidden="1" customHeight="1">
      <c r="A65" s="25" t="s">
        <v>278</v>
      </c>
      <c r="B65" s="29" t="s">
        <v>279</v>
      </c>
      <c r="C65" s="29" t="s">
        <v>150</v>
      </c>
      <c r="D65" s="29" t="s">
        <v>150</v>
      </c>
      <c r="E65" s="28" t="s">
        <v>151</v>
      </c>
      <c r="F65" s="25" t="s">
        <v>108</v>
      </c>
      <c r="G65" s="27" t="s">
        <v>92</v>
      </c>
      <c r="H65" s="27" t="s">
        <v>92</v>
      </c>
      <c r="I65" s="56" t="s">
        <v>158</v>
      </c>
      <c r="J65" s="27" t="s">
        <v>135</v>
      </c>
      <c r="K65" s="107">
        <v>20</v>
      </c>
      <c r="L65" s="33">
        <v>0</v>
      </c>
      <c r="M65" s="33">
        <v>20</v>
      </c>
      <c r="N65" s="33">
        <v>0</v>
      </c>
      <c r="O65" s="107">
        <v>80</v>
      </c>
      <c r="P65" s="33">
        <v>0</v>
      </c>
      <c r="Q65" s="33">
        <v>80</v>
      </c>
      <c r="R65" s="33">
        <v>0</v>
      </c>
      <c r="S65" s="107">
        <f t="shared" si="21"/>
        <v>0</v>
      </c>
      <c r="T65" s="33">
        <v>0</v>
      </c>
      <c r="U65" s="33">
        <v>0</v>
      </c>
      <c r="V65" s="33">
        <v>0</v>
      </c>
      <c r="W65" s="33">
        <v>0</v>
      </c>
      <c r="X65" s="33">
        <v>0</v>
      </c>
      <c r="Y65" s="33">
        <v>0</v>
      </c>
      <c r="Z65" s="107">
        <f t="shared" si="22"/>
        <v>20</v>
      </c>
      <c r="AA65" s="33">
        <v>0</v>
      </c>
      <c r="AB65" s="33">
        <v>20</v>
      </c>
      <c r="AC65" s="33">
        <v>0</v>
      </c>
      <c r="AD65" s="33">
        <v>0</v>
      </c>
      <c r="AE65" s="33">
        <v>0</v>
      </c>
      <c r="AF65" s="33">
        <v>0</v>
      </c>
      <c r="AG65" s="106">
        <f t="shared" si="23"/>
        <v>0</v>
      </c>
      <c r="AH65" s="33">
        <v>0</v>
      </c>
      <c r="AI65" s="33">
        <v>0</v>
      </c>
      <c r="AJ65" s="33">
        <v>0</v>
      </c>
      <c r="AK65" s="33">
        <v>0</v>
      </c>
      <c r="AL65" s="33">
        <v>0</v>
      </c>
      <c r="AM65" s="33">
        <v>0</v>
      </c>
      <c r="AN65" s="120">
        <f t="shared" ref="AN65:AN71" si="24">(Z65+AG65)/K65</f>
        <v>1</v>
      </c>
      <c r="AO65" s="120">
        <f t="shared" si="20"/>
        <v>0</v>
      </c>
      <c r="AP65" s="27" t="s">
        <v>93</v>
      </c>
      <c r="AQ65" s="27" t="s">
        <v>85</v>
      </c>
      <c r="AR65" s="27" t="s">
        <v>158</v>
      </c>
      <c r="AS65" s="27" t="s">
        <v>135</v>
      </c>
      <c r="AT65" s="27" t="s">
        <v>82</v>
      </c>
      <c r="AU65" s="27" t="s">
        <v>110</v>
      </c>
      <c r="AV65" s="36">
        <v>1</v>
      </c>
      <c r="AW65" s="43">
        <v>0.82559539999999998</v>
      </c>
      <c r="AX65" s="43"/>
      <c r="AY65" s="43"/>
      <c r="AZ65" s="37"/>
      <c r="BA65" s="37"/>
      <c r="BB65" s="37"/>
      <c r="BC65" s="123">
        <f t="shared" si="1"/>
        <v>1.8255954000000001</v>
      </c>
      <c r="BD65" s="36" t="s">
        <v>111</v>
      </c>
      <c r="BE65" s="44"/>
      <c r="BF65" s="44">
        <v>0.4</v>
      </c>
      <c r="BG65" s="44">
        <v>4.9299999999999997E-2</v>
      </c>
      <c r="BH65" s="125">
        <f t="shared" si="2"/>
        <v>2.2748954000000001</v>
      </c>
      <c r="BI65" s="45">
        <f t="shared" si="16"/>
        <v>0.11374477000000001</v>
      </c>
      <c r="BJ65" s="39" t="s">
        <v>102</v>
      </c>
      <c r="BK65" s="136">
        <v>50</v>
      </c>
      <c r="BL65" s="137">
        <v>25</v>
      </c>
      <c r="BM65" s="137">
        <v>50</v>
      </c>
      <c r="BN65" s="137">
        <v>30</v>
      </c>
      <c r="BO65" s="137">
        <v>20</v>
      </c>
      <c r="BP65" s="137">
        <v>20</v>
      </c>
      <c r="BQ65" s="138">
        <f t="shared" si="3"/>
        <v>75</v>
      </c>
      <c r="BR65" s="138">
        <f t="shared" si="4"/>
        <v>80</v>
      </c>
      <c r="BS65" s="138">
        <f t="shared" si="5"/>
        <v>40</v>
      </c>
      <c r="BT65" s="138">
        <f t="shared" si="6"/>
        <v>195</v>
      </c>
      <c r="BU65" s="35"/>
      <c r="BV65" s="8"/>
      <c r="BW65" s="8"/>
      <c r="BX65" s="57"/>
      <c r="BY65" s="57"/>
      <c r="BZ65" s="57"/>
      <c r="CA65" s="57"/>
      <c r="CB65" s="57"/>
      <c r="CC65" s="57"/>
      <c r="CD65" s="57"/>
      <c r="CE65" s="57"/>
      <c r="CF65" s="57"/>
      <c r="CG65" s="57"/>
      <c r="CH65" s="57"/>
      <c r="CI65" s="57"/>
      <c r="CJ65" s="57"/>
      <c r="CK65" s="57"/>
      <c r="CL65" s="57"/>
      <c r="CM65" s="57"/>
      <c r="CN65" s="57"/>
      <c r="CO65" s="57"/>
      <c r="CP65" s="57"/>
      <c r="CQ65" s="57"/>
      <c r="CR65" s="57"/>
      <c r="CS65" s="57"/>
      <c r="CT65" s="57"/>
      <c r="CU65" s="57"/>
      <c r="CV65" s="57"/>
      <c r="CW65" s="57"/>
      <c r="CX65" s="57"/>
      <c r="CY65" s="57"/>
      <c r="CZ65" s="57"/>
      <c r="DA65" s="57"/>
      <c r="DB65" s="57"/>
      <c r="DC65" s="57"/>
      <c r="DD65" s="57"/>
      <c r="DE65" s="57"/>
      <c r="DF65" s="57"/>
      <c r="DG65" s="57"/>
      <c r="DH65" s="57"/>
      <c r="DI65" s="57"/>
      <c r="DJ65" s="57"/>
    </row>
    <row r="66" spans="1:114" ht="13.5" hidden="1" customHeight="1">
      <c r="A66" s="25" t="s">
        <v>280</v>
      </c>
      <c r="B66" s="29" t="s">
        <v>281</v>
      </c>
      <c r="C66" s="29" t="s">
        <v>150</v>
      </c>
      <c r="D66" s="29" t="s">
        <v>150</v>
      </c>
      <c r="E66" s="28" t="s">
        <v>151</v>
      </c>
      <c r="F66" s="24" t="s">
        <v>108</v>
      </c>
      <c r="G66" s="27" t="s">
        <v>80</v>
      </c>
      <c r="H66" s="27" t="s">
        <v>81</v>
      </c>
      <c r="I66" s="30" t="s">
        <v>158</v>
      </c>
      <c r="J66" s="27" t="s">
        <v>135</v>
      </c>
      <c r="K66" s="112">
        <v>9</v>
      </c>
      <c r="L66" s="33">
        <v>9</v>
      </c>
      <c r="M66" s="33">
        <v>0</v>
      </c>
      <c r="N66" s="33">
        <v>0</v>
      </c>
      <c r="O66" s="106">
        <v>88</v>
      </c>
      <c r="P66" s="33">
        <v>88</v>
      </c>
      <c r="Q66" s="33">
        <v>0</v>
      </c>
      <c r="R66" s="33">
        <v>0</v>
      </c>
      <c r="S66" s="106">
        <f t="shared" si="21"/>
        <v>9</v>
      </c>
      <c r="T66" s="33">
        <v>0</v>
      </c>
      <c r="U66" s="33">
        <v>9</v>
      </c>
      <c r="V66" s="33">
        <v>0</v>
      </c>
      <c r="W66" s="33">
        <v>0</v>
      </c>
      <c r="X66" s="33">
        <v>0</v>
      </c>
      <c r="Y66" s="33">
        <v>0</v>
      </c>
      <c r="Z66" s="106">
        <f t="shared" si="22"/>
        <v>0</v>
      </c>
      <c r="AA66" s="33">
        <v>0</v>
      </c>
      <c r="AB66" s="33">
        <v>0</v>
      </c>
      <c r="AC66" s="33">
        <v>0</v>
      </c>
      <c r="AD66" s="33">
        <v>0</v>
      </c>
      <c r="AE66" s="33">
        <v>0</v>
      </c>
      <c r="AF66" s="33">
        <v>0</v>
      </c>
      <c r="AG66" s="106">
        <f t="shared" si="23"/>
        <v>0</v>
      </c>
      <c r="AH66" s="24">
        <v>0</v>
      </c>
      <c r="AI66" s="24">
        <v>0</v>
      </c>
      <c r="AJ66" s="24">
        <v>0</v>
      </c>
      <c r="AK66" s="24">
        <v>0</v>
      </c>
      <c r="AL66" s="24">
        <v>0</v>
      </c>
      <c r="AM66" s="24">
        <v>0</v>
      </c>
      <c r="AN66" s="120">
        <f t="shared" si="24"/>
        <v>0</v>
      </c>
      <c r="AO66" s="120">
        <f t="shared" si="20"/>
        <v>0</v>
      </c>
      <c r="AP66" s="27" t="s">
        <v>84</v>
      </c>
      <c r="AQ66" s="27" t="s">
        <v>85</v>
      </c>
      <c r="AR66" s="27" t="s">
        <v>158</v>
      </c>
      <c r="AS66" s="27" t="s">
        <v>135</v>
      </c>
      <c r="AT66" s="27" t="s">
        <v>82</v>
      </c>
      <c r="AU66" s="27" t="s">
        <v>110</v>
      </c>
      <c r="AV66" s="36">
        <v>0.75</v>
      </c>
      <c r="AW66" s="36">
        <v>0.1</v>
      </c>
      <c r="AX66" s="37"/>
      <c r="AY66" s="37"/>
      <c r="AZ66" s="37"/>
      <c r="BA66" s="37"/>
      <c r="BB66" s="37"/>
      <c r="BC66" s="123">
        <f t="shared" si="1"/>
        <v>0.85</v>
      </c>
      <c r="BD66" s="49" t="s">
        <v>111</v>
      </c>
      <c r="BE66" s="44"/>
      <c r="BF66" s="44"/>
      <c r="BG66" s="44"/>
      <c r="BH66" s="124">
        <f t="shared" si="2"/>
        <v>0.85</v>
      </c>
      <c r="BI66" s="45">
        <f t="shared" si="16"/>
        <v>9.4444444444444442E-2</v>
      </c>
      <c r="BJ66" s="39" t="s">
        <v>102</v>
      </c>
      <c r="BK66" s="136">
        <v>50</v>
      </c>
      <c r="BL66" s="137">
        <v>25</v>
      </c>
      <c r="BM66" s="137">
        <v>50</v>
      </c>
      <c r="BN66" s="137">
        <v>70</v>
      </c>
      <c r="BO66" s="137">
        <v>20</v>
      </c>
      <c r="BP66" s="137">
        <v>20</v>
      </c>
      <c r="BQ66" s="138">
        <f t="shared" si="3"/>
        <v>75</v>
      </c>
      <c r="BR66" s="138">
        <f t="shared" si="4"/>
        <v>120</v>
      </c>
      <c r="BS66" s="138">
        <f t="shared" si="5"/>
        <v>40</v>
      </c>
      <c r="BT66" s="138">
        <f t="shared" si="6"/>
        <v>235</v>
      </c>
      <c r="BU66" s="35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</row>
    <row r="67" spans="1:114" ht="13.5" hidden="1" customHeight="1">
      <c r="A67" s="25" t="s">
        <v>282</v>
      </c>
      <c r="B67" s="29" t="s">
        <v>283</v>
      </c>
      <c r="C67" s="29" t="s">
        <v>150</v>
      </c>
      <c r="D67" s="29" t="s">
        <v>150</v>
      </c>
      <c r="E67" s="28" t="s">
        <v>151</v>
      </c>
      <c r="F67" s="24" t="s">
        <v>108</v>
      </c>
      <c r="G67" s="27" t="s">
        <v>80</v>
      </c>
      <c r="H67" s="27" t="s">
        <v>80</v>
      </c>
      <c r="I67" s="30" t="s">
        <v>158</v>
      </c>
      <c r="J67" s="27" t="s">
        <v>135</v>
      </c>
      <c r="K67" s="112">
        <v>15</v>
      </c>
      <c r="L67" s="33">
        <v>15</v>
      </c>
      <c r="M67" s="33">
        <v>0</v>
      </c>
      <c r="N67" s="33">
        <v>0</v>
      </c>
      <c r="O67" s="106">
        <v>88</v>
      </c>
      <c r="P67" s="33">
        <v>88</v>
      </c>
      <c r="Q67" s="33">
        <v>0</v>
      </c>
      <c r="R67" s="33">
        <v>0</v>
      </c>
      <c r="S67" s="106">
        <f t="shared" si="21"/>
        <v>15</v>
      </c>
      <c r="T67" s="33">
        <v>0</v>
      </c>
      <c r="U67" s="33">
        <v>15</v>
      </c>
      <c r="V67" s="33">
        <v>0</v>
      </c>
      <c r="W67" s="33">
        <v>0</v>
      </c>
      <c r="X67" s="33">
        <v>0</v>
      </c>
      <c r="Y67" s="33">
        <v>0</v>
      </c>
      <c r="Z67" s="106">
        <f t="shared" si="22"/>
        <v>0</v>
      </c>
      <c r="AA67" s="33">
        <v>0</v>
      </c>
      <c r="AB67" s="33">
        <v>0</v>
      </c>
      <c r="AC67" s="33">
        <v>0</v>
      </c>
      <c r="AD67" s="33">
        <v>0</v>
      </c>
      <c r="AE67" s="33">
        <v>0</v>
      </c>
      <c r="AF67" s="33">
        <v>0</v>
      </c>
      <c r="AG67" s="106">
        <f t="shared" si="23"/>
        <v>0</v>
      </c>
      <c r="AH67" s="24">
        <v>0</v>
      </c>
      <c r="AI67" s="24">
        <v>0</v>
      </c>
      <c r="AJ67" s="24">
        <v>0</v>
      </c>
      <c r="AK67" s="24">
        <v>0</v>
      </c>
      <c r="AL67" s="24">
        <v>0</v>
      </c>
      <c r="AM67" s="24">
        <v>0</v>
      </c>
      <c r="AN67" s="120">
        <f t="shared" si="24"/>
        <v>0</v>
      </c>
      <c r="AO67" s="120">
        <f t="shared" si="20"/>
        <v>0</v>
      </c>
      <c r="AP67" s="27" t="s">
        <v>93</v>
      </c>
      <c r="AQ67" s="27" t="s">
        <v>85</v>
      </c>
      <c r="AR67" s="27" t="s">
        <v>158</v>
      </c>
      <c r="AS67" s="27" t="s">
        <v>135</v>
      </c>
      <c r="AT67" s="27" t="s">
        <v>82</v>
      </c>
      <c r="AU67" s="27" t="s">
        <v>110</v>
      </c>
      <c r="AV67" s="36">
        <v>1</v>
      </c>
      <c r="AW67" s="36">
        <v>0.85499999999999998</v>
      </c>
      <c r="AX67" s="37"/>
      <c r="AY67" s="37"/>
      <c r="AZ67" s="37"/>
      <c r="BA67" s="37"/>
      <c r="BB67" s="37"/>
      <c r="BC67" s="123">
        <f t="shared" si="1"/>
        <v>1.855</v>
      </c>
      <c r="BD67" s="49" t="s">
        <v>111</v>
      </c>
      <c r="BE67" s="44"/>
      <c r="BF67" s="44"/>
      <c r="BG67" s="44"/>
      <c r="BH67" s="124">
        <f t="shared" si="2"/>
        <v>1.855</v>
      </c>
      <c r="BI67" s="45">
        <f t="shared" si="16"/>
        <v>0.12366666666666666</v>
      </c>
      <c r="BJ67" s="39" t="s">
        <v>102</v>
      </c>
      <c r="BK67" s="136">
        <v>50</v>
      </c>
      <c r="BL67" s="137">
        <v>25</v>
      </c>
      <c r="BM67" s="137">
        <v>50</v>
      </c>
      <c r="BN67" s="137">
        <v>70</v>
      </c>
      <c r="BO67" s="137">
        <v>20</v>
      </c>
      <c r="BP67" s="137">
        <v>20</v>
      </c>
      <c r="BQ67" s="138">
        <f t="shared" si="3"/>
        <v>75</v>
      </c>
      <c r="BR67" s="138">
        <f t="shared" si="4"/>
        <v>120</v>
      </c>
      <c r="BS67" s="138">
        <f t="shared" si="5"/>
        <v>40</v>
      </c>
      <c r="BT67" s="138">
        <f t="shared" si="6"/>
        <v>235</v>
      </c>
      <c r="BU67" s="35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</row>
    <row r="68" spans="1:114" ht="13.5" hidden="1" customHeight="1">
      <c r="A68" s="26" t="s">
        <v>284</v>
      </c>
      <c r="B68" s="30" t="s">
        <v>285</v>
      </c>
      <c r="C68" s="30" t="s">
        <v>150</v>
      </c>
      <c r="D68" s="29" t="s">
        <v>150</v>
      </c>
      <c r="E68" s="28" t="s">
        <v>151</v>
      </c>
      <c r="F68" s="24" t="s">
        <v>79</v>
      </c>
      <c r="G68" s="27" t="s">
        <v>80</v>
      </c>
      <c r="H68" s="27" t="s">
        <v>80</v>
      </c>
      <c r="I68" s="30" t="s">
        <v>86</v>
      </c>
      <c r="J68" s="30" t="s">
        <v>101</v>
      </c>
      <c r="K68" s="112">
        <v>30</v>
      </c>
      <c r="L68" s="33">
        <v>0</v>
      </c>
      <c r="M68" s="33">
        <v>22</v>
      </c>
      <c r="N68" s="33">
        <v>8</v>
      </c>
      <c r="O68" s="106">
        <f t="shared" ref="O68:O107" si="25">SUM(P68:R68)</f>
        <v>67</v>
      </c>
      <c r="P68" s="33">
        <v>0</v>
      </c>
      <c r="Q68" s="33">
        <v>49</v>
      </c>
      <c r="R68" s="33">
        <v>18</v>
      </c>
      <c r="S68" s="106">
        <f t="shared" si="21"/>
        <v>0</v>
      </c>
      <c r="T68" s="33">
        <v>0</v>
      </c>
      <c r="U68" s="33">
        <v>0</v>
      </c>
      <c r="V68" s="33">
        <v>0</v>
      </c>
      <c r="W68" s="33">
        <v>0</v>
      </c>
      <c r="X68" s="33">
        <v>0</v>
      </c>
      <c r="Y68" s="33">
        <v>0</v>
      </c>
      <c r="Z68" s="106">
        <f t="shared" si="22"/>
        <v>22</v>
      </c>
      <c r="AA68" s="33">
        <v>17</v>
      </c>
      <c r="AB68" s="33">
        <v>5</v>
      </c>
      <c r="AC68" s="33">
        <v>0</v>
      </c>
      <c r="AD68" s="33">
        <v>0</v>
      </c>
      <c r="AE68" s="33">
        <v>0</v>
      </c>
      <c r="AF68" s="33">
        <v>0</v>
      </c>
      <c r="AG68" s="106">
        <f t="shared" si="23"/>
        <v>8</v>
      </c>
      <c r="AH68" s="24">
        <v>6</v>
      </c>
      <c r="AI68" s="24">
        <v>2</v>
      </c>
      <c r="AJ68" s="24">
        <v>0</v>
      </c>
      <c r="AK68" s="24">
        <v>0</v>
      </c>
      <c r="AL68" s="24">
        <v>0</v>
      </c>
      <c r="AM68" s="24">
        <v>0</v>
      </c>
      <c r="AN68" s="120">
        <f t="shared" si="24"/>
        <v>1</v>
      </c>
      <c r="AO68" s="120">
        <f t="shared" si="20"/>
        <v>0.26666666666666666</v>
      </c>
      <c r="AP68" s="27" t="s">
        <v>93</v>
      </c>
      <c r="AQ68" s="27" t="s">
        <v>85</v>
      </c>
      <c r="AR68" s="35" t="s">
        <v>86</v>
      </c>
      <c r="AS68" s="58" t="s">
        <v>101</v>
      </c>
      <c r="AT68" s="35" t="s">
        <v>109</v>
      </c>
      <c r="AU68" s="47" t="s">
        <v>101</v>
      </c>
      <c r="AV68" s="36">
        <v>0</v>
      </c>
      <c r="AW68" s="68"/>
      <c r="AX68" s="36"/>
      <c r="AY68" s="36">
        <v>3.1305900000000002</v>
      </c>
      <c r="AZ68" s="37"/>
      <c r="BA68" s="37"/>
      <c r="BB68" s="37"/>
      <c r="BC68" s="123">
        <f t="shared" si="1"/>
        <v>3.1305900000000002</v>
      </c>
      <c r="BD68" s="49"/>
      <c r="BE68" s="69"/>
      <c r="BF68" s="69"/>
      <c r="BG68" s="69"/>
      <c r="BH68" s="124">
        <f t="shared" si="2"/>
        <v>3.1305900000000002</v>
      </c>
      <c r="BI68" s="45">
        <f t="shared" si="16"/>
        <v>0.104353</v>
      </c>
      <c r="BJ68" s="39" t="s">
        <v>102</v>
      </c>
      <c r="BK68" s="136">
        <v>50</v>
      </c>
      <c r="BL68" s="137">
        <v>25</v>
      </c>
      <c r="BM68" s="137">
        <v>30</v>
      </c>
      <c r="BN68" s="137">
        <v>30</v>
      </c>
      <c r="BO68" s="137">
        <v>20</v>
      </c>
      <c r="BP68" s="137">
        <v>30</v>
      </c>
      <c r="BQ68" s="138">
        <f t="shared" si="3"/>
        <v>75</v>
      </c>
      <c r="BR68" s="138">
        <f t="shared" si="4"/>
        <v>60</v>
      </c>
      <c r="BS68" s="138">
        <f t="shared" si="5"/>
        <v>50</v>
      </c>
      <c r="BT68" s="138">
        <f t="shared" si="6"/>
        <v>185</v>
      </c>
      <c r="BU68" s="35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</row>
    <row r="69" spans="1:114" ht="13.5" hidden="1" customHeight="1">
      <c r="A69" s="25" t="s">
        <v>286</v>
      </c>
      <c r="B69" s="29" t="s">
        <v>287</v>
      </c>
      <c r="C69" s="29" t="s">
        <v>150</v>
      </c>
      <c r="D69" s="29" t="s">
        <v>150</v>
      </c>
      <c r="E69" s="28" t="s">
        <v>151</v>
      </c>
      <c r="F69" s="25" t="s">
        <v>108</v>
      </c>
      <c r="G69" s="27" t="s">
        <v>92</v>
      </c>
      <c r="H69" s="27" t="s">
        <v>92</v>
      </c>
      <c r="I69" s="31" t="s">
        <v>213</v>
      </c>
      <c r="J69" s="28" t="s">
        <v>99</v>
      </c>
      <c r="K69" s="107">
        <v>58</v>
      </c>
      <c r="L69" s="33">
        <v>36</v>
      </c>
      <c r="M69" s="33">
        <v>18</v>
      </c>
      <c r="N69" s="33">
        <v>4</v>
      </c>
      <c r="O69" s="106">
        <f t="shared" si="25"/>
        <v>288</v>
      </c>
      <c r="P69" s="33">
        <v>222</v>
      </c>
      <c r="Q69" s="33">
        <v>48</v>
      </c>
      <c r="R69" s="33">
        <v>18</v>
      </c>
      <c r="S69" s="107">
        <f t="shared" si="21"/>
        <v>36</v>
      </c>
      <c r="T69" s="33">
        <v>0</v>
      </c>
      <c r="U69" s="33">
        <v>24</v>
      </c>
      <c r="V69" s="33">
        <v>12</v>
      </c>
      <c r="W69" s="33">
        <v>0</v>
      </c>
      <c r="X69" s="33">
        <v>0</v>
      </c>
      <c r="Y69" s="33">
        <v>0</v>
      </c>
      <c r="Z69" s="107">
        <f t="shared" si="22"/>
        <v>18</v>
      </c>
      <c r="AA69" s="33">
        <v>0</v>
      </c>
      <c r="AB69" s="33">
        <v>8</v>
      </c>
      <c r="AC69" s="33">
        <v>0</v>
      </c>
      <c r="AD69" s="33">
        <v>0</v>
      </c>
      <c r="AE69" s="33">
        <v>10</v>
      </c>
      <c r="AF69" s="33">
        <v>0</v>
      </c>
      <c r="AG69" s="106">
        <f t="shared" si="23"/>
        <v>4</v>
      </c>
      <c r="AH69" s="33">
        <v>0</v>
      </c>
      <c r="AI69" s="33">
        <v>2</v>
      </c>
      <c r="AJ69" s="33">
        <v>2</v>
      </c>
      <c r="AK69" s="33">
        <v>0</v>
      </c>
      <c r="AL69" s="33">
        <v>0</v>
      </c>
      <c r="AM69" s="33">
        <v>0</v>
      </c>
      <c r="AN69" s="120">
        <f t="shared" si="24"/>
        <v>0.37931034482758619</v>
      </c>
      <c r="AO69" s="120">
        <f t="shared" si="20"/>
        <v>6.8965517241379309E-2</v>
      </c>
      <c r="AP69" s="27" t="s">
        <v>93</v>
      </c>
      <c r="AQ69" s="27" t="s">
        <v>85</v>
      </c>
      <c r="AR69" s="35" t="s">
        <v>97</v>
      </c>
      <c r="AS69" s="27" t="s">
        <v>87</v>
      </c>
      <c r="AT69" s="35" t="s">
        <v>100</v>
      </c>
      <c r="AU69" s="35" t="s">
        <v>135</v>
      </c>
      <c r="AV69" s="36">
        <v>4.4191145000000001</v>
      </c>
      <c r="AW69" s="43"/>
      <c r="AX69" s="43"/>
      <c r="AY69" s="43"/>
      <c r="AZ69" s="37"/>
      <c r="BA69" s="37"/>
      <c r="BB69" s="37"/>
      <c r="BC69" s="123">
        <f t="shared" si="1"/>
        <v>4.4191145000000001</v>
      </c>
      <c r="BD69" s="36" t="s">
        <v>111</v>
      </c>
      <c r="BE69" s="44"/>
      <c r="BF69" s="44">
        <v>0.7</v>
      </c>
      <c r="BG69" s="44">
        <v>3.9E-2</v>
      </c>
      <c r="BH69" s="124">
        <f t="shared" si="2"/>
        <v>5.1581144999999999</v>
      </c>
      <c r="BI69" s="59">
        <f t="shared" si="16"/>
        <v>8.893300862068966E-2</v>
      </c>
      <c r="BJ69" s="39" t="s">
        <v>102</v>
      </c>
      <c r="BK69" s="136">
        <v>50</v>
      </c>
      <c r="BL69" s="137">
        <v>25</v>
      </c>
      <c r="BM69" s="137">
        <v>80</v>
      </c>
      <c r="BN69" s="137">
        <v>70</v>
      </c>
      <c r="BO69" s="137">
        <v>0</v>
      </c>
      <c r="BP69" s="137">
        <v>20</v>
      </c>
      <c r="BQ69" s="138">
        <f t="shared" si="3"/>
        <v>75</v>
      </c>
      <c r="BR69" s="138">
        <f t="shared" si="4"/>
        <v>150</v>
      </c>
      <c r="BS69" s="138">
        <f t="shared" si="5"/>
        <v>20</v>
      </c>
      <c r="BT69" s="138">
        <f t="shared" si="6"/>
        <v>245</v>
      </c>
      <c r="BU69" s="35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</row>
    <row r="70" spans="1:114" ht="13.5" hidden="1" customHeight="1">
      <c r="A70" s="54" t="s">
        <v>288</v>
      </c>
      <c r="B70" s="29" t="s">
        <v>289</v>
      </c>
      <c r="C70" s="28" t="s">
        <v>150</v>
      </c>
      <c r="D70" s="29" t="s">
        <v>150</v>
      </c>
      <c r="E70" s="28" t="s">
        <v>151</v>
      </c>
      <c r="F70" s="54" t="s">
        <v>108</v>
      </c>
      <c r="G70" s="27" t="s">
        <v>80</v>
      </c>
      <c r="H70" s="27" t="s">
        <v>81</v>
      </c>
      <c r="I70" s="31" t="s">
        <v>158</v>
      </c>
      <c r="J70" s="47" t="s">
        <v>135</v>
      </c>
      <c r="K70" s="113">
        <v>49</v>
      </c>
      <c r="L70" s="33">
        <v>45</v>
      </c>
      <c r="M70" s="33">
        <v>4</v>
      </c>
      <c r="N70" s="33">
        <v>0</v>
      </c>
      <c r="O70" s="106">
        <f t="shared" si="25"/>
        <v>214</v>
      </c>
      <c r="P70" s="33">
        <v>194</v>
      </c>
      <c r="Q70" s="33">
        <v>20</v>
      </c>
      <c r="R70" s="33">
        <v>0</v>
      </c>
      <c r="S70" s="107">
        <f t="shared" si="21"/>
        <v>45</v>
      </c>
      <c r="T70" s="33">
        <v>0</v>
      </c>
      <c r="U70" s="33">
        <v>33</v>
      </c>
      <c r="V70" s="33">
        <v>10</v>
      </c>
      <c r="W70" s="33">
        <v>2</v>
      </c>
      <c r="X70" s="33">
        <v>0</v>
      </c>
      <c r="Y70" s="33">
        <v>0</v>
      </c>
      <c r="Z70" s="107">
        <f t="shared" si="22"/>
        <v>4</v>
      </c>
      <c r="AA70" s="33">
        <v>0</v>
      </c>
      <c r="AB70" s="33">
        <v>0</v>
      </c>
      <c r="AC70" s="33">
        <v>4</v>
      </c>
      <c r="AD70" s="33">
        <v>0</v>
      </c>
      <c r="AE70" s="33">
        <v>0</v>
      </c>
      <c r="AF70" s="33">
        <v>0</v>
      </c>
      <c r="AG70" s="106">
        <f t="shared" si="23"/>
        <v>0</v>
      </c>
      <c r="AH70" s="33">
        <v>0</v>
      </c>
      <c r="AI70" s="33">
        <v>0</v>
      </c>
      <c r="AJ70" s="33">
        <v>0</v>
      </c>
      <c r="AK70" s="33">
        <v>0</v>
      </c>
      <c r="AL70" s="33">
        <v>0</v>
      </c>
      <c r="AM70" s="33">
        <v>0</v>
      </c>
      <c r="AN70" s="120">
        <f t="shared" si="24"/>
        <v>8.1632653061224483E-2</v>
      </c>
      <c r="AO70" s="120">
        <f t="shared" si="20"/>
        <v>0</v>
      </c>
      <c r="AP70" s="35" t="s">
        <v>84</v>
      </c>
      <c r="AQ70" s="27" t="s">
        <v>85</v>
      </c>
      <c r="AR70" s="35" t="s">
        <v>158</v>
      </c>
      <c r="AS70" s="47" t="s">
        <v>135</v>
      </c>
      <c r="AT70" s="35" t="s">
        <v>82</v>
      </c>
      <c r="AU70" s="47" t="s">
        <v>134</v>
      </c>
      <c r="AV70" s="36">
        <v>2.2599999999999998</v>
      </c>
      <c r="AW70" s="36">
        <v>1.621</v>
      </c>
      <c r="AX70" s="36"/>
      <c r="AY70" s="36"/>
      <c r="AZ70" s="36"/>
      <c r="BA70" s="37"/>
      <c r="BB70" s="37"/>
      <c r="BC70" s="123">
        <f t="shared" ref="BC70:BC123" si="26">SUM(AV70:BB70)</f>
        <v>3.8809999999999998</v>
      </c>
      <c r="BD70" s="24"/>
      <c r="BE70" s="24"/>
      <c r="BF70" s="24"/>
      <c r="BG70" s="24"/>
      <c r="BH70" s="124">
        <f t="shared" ref="BH70:BH123" si="27">BC70+BF70+BG70+BE70</f>
        <v>3.8809999999999998</v>
      </c>
      <c r="BI70" s="45">
        <f t="shared" si="16"/>
        <v>7.9204081632653051E-2</v>
      </c>
      <c r="BJ70" s="39" t="s">
        <v>102</v>
      </c>
      <c r="BK70" s="136">
        <v>50</v>
      </c>
      <c r="BL70" s="137">
        <v>25</v>
      </c>
      <c r="BM70" s="137">
        <v>40</v>
      </c>
      <c r="BN70" s="137">
        <v>70</v>
      </c>
      <c r="BO70" s="137">
        <v>0</v>
      </c>
      <c r="BP70" s="137">
        <v>10</v>
      </c>
      <c r="BQ70" s="138">
        <f t="shared" ref="BQ70:BQ123" si="28">BK70+BL70</f>
        <v>75</v>
      </c>
      <c r="BR70" s="138">
        <f t="shared" ref="BR70:BR123" si="29">BM70+BN70</f>
        <v>110</v>
      </c>
      <c r="BS70" s="138">
        <f t="shared" ref="BS70:BS123" si="30">BO70+BP70</f>
        <v>10</v>
      </c>
      <c r="BT70" s="138">
        <f t="shared" ref="BT70:BT123" si="31">BQ70+BR70+BS70</f>
        <v>195</v>
      </c>
      <c r="BU70" s="55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</row>
    <row r="71" spans="1:114" ht="13.5" hidden="1" customHeight="1">
      <c r="A71" s="54" t="s">
        <v>290</v>
      </c>
      <c r="B71" s="29" t="s">
        <v>291</v>
      </c>
      <c r="C71" s="28" t="s">
        <v>150</v>
      </c>
      <c r="D71" s="29" t="s">
        <v>150</v>
      </c>
      <c r="E71" s="28" t="s">
        <v>151</v>
      </c>
      <c r="F71" s="54" t="s">
        <v>108</v>
      </c>
      <c r="G71" s="27" t="s">
        <v>80</v>
      </c>
      <c r="H71" s="27" t="s">
        <v>80</v>
      </c>
      <c r="I71" s="31" t="s">
        <v>158</v>
      </c>
      <c r="J71" s="47" t="s">
        <v>135</v>
      </c>
      <c r="K71" s="113">
        <v>31</v>
      </c>
      <c r="L71" s="33">
        <v>22</v>
      </c>
      <c r="M71" s="33">
        <v>9</v>
      </c>
      <c r="N71" s="33">
        <v>0</v>
      </c>
      <c r="O71" s="106">
        <f t="shared" si="25"/>
        <v>152</v>
      </c>
      <c r="P71" s="33">
        <v>110</v>
      </c>
      <c r="Q71" s="33">
        <v>42</v>
      </c>
      <c r="R71" s="33">
        <v>0</v>
      </c>
      <c r="S71" s="107">
        <f t="shared" si="21"/>
        <v>22</v>
      </c>
      <c r="T71" s="33">
        <v>0</v>
      </c>
      <c r="U71" s="33">
        <v>8</v>
      </c>
      <c r="V71" s="33">
        <v>6</v>
      </c>
      <c r="W71" s="33">
        <v>8</v>
      </c>
      <c r="X71" s="33">
        <v>0</v>
      </c>
      <c r="Y71" s="33">
        <v>0</v>
      </c>
      <c r="Z71" s="107">
        <f t="shared" si="22"/>
        <v>9</v>
      </c>
      <c r="AA71" s="33">
        <v>0</v>
      </c>
      <c r="AB71" s="33">
        <v>7</v>
      </c>
      <c r="AC71" s="33">
        <v>0</v>
      </c>
      <c r="AD71" s="33">
        <v>0</v>
      </c>
      <c r="AE71" s="33">
        <v>2</v>
      </c>
      <c r="AF71" s="33">
        <v>0</v>
      </c>
      <c r="AG71" s="106">
        <f t="shared" si="23"/>
        <v>0</v>
      </c>
      <c r="AH71" s="33">
        <v>0</v>
      </c>
      <c r="AI71" s="33">
        <v>0</v>
      </c>
      <c r="AJ71" s="33">
        <v>0</v>
      </c>
      <c r="AK71" s="33">
        <v>0</v>
      </c>
      <c r="AL71" s="33">
        <v>0</v>
      </c>
      <c r="AM71" s="33">
        <v>0</v>
      </c>
      <c r="AN71" s="120">
        <f t="shared" si="24"/>
        <v>0.29032258064516131</v>
      </c>
      <c r="AO71" s="120">
        <f t="shared" si="20"/>
        <v>0</v>
      </c>
      <c r="AP71" s="27" t="s">
        <v>93</v>
      </c>
      <c r="AQ71" s="27" t="s">
        <v>85</v>
      </c>
      <c r="AR71" s="35" t="s">
        <v>158</v>
      </c>
      <c r="AS71" s="47" t="s">
        <v>135</v>
      </c>
      <c r="AT71" s="35" t="s">
        <v>82</v>
      </c>
      <c r="AU71" s="47" t="s">
        <v>134</v>
      </c>
      <c r="AV71" s="36">
        <v>1.855</v>
      </c>
      <c r="AW71" s="36">
        <v>1.855</v>
      </c>
      <c r="AX71" s="36"/>
      <c r="AY71" s="36"/>
      <c r="AZ71" s="36"/>
      <c r="BA71" s="37"/>
      <c r="BB71" s="37"/>
      <c r="BC71" s="123">
        <f t="shared" si="26"/>
        <v>3.71</v>
      </c>
      <c r="BD71" s="24"/>
      <c r="BE71" s="24"/>
      <c r="BF71" s="24"/>
      <c r="BG71" s="24"/>
      <c r="BH71" s="124">
        <f t="shared" si="27"/>
        <v>3.71</v>
      </c>
      <c r="BI71" s="45">
        <f t="shared" si="16"/>
        <v>0.11967741935483871</v>
      </c>
      <c r="BJ71" s="39" t="s">
        <v>102</v>
      </c>
      <c r="BK71" s="136">
        <v>50</v>
      </c>
      <c r="BL71" s="137">
        <v>25</v>
      </c>
      <c r="BM71" s="137">
        <v>40</v>
      </c>
      <c r="BN71" s="137">
        <v>70</v>
      </c>
      <c r="BO71" s="137">
        <v>0</v>
      </c>
      <c r="BP71" s="137">
        <v>20</v>
      </c>
      <c r="BQ71" s="138">
        <f t="shared" si="28"/>
        <v>75</v>
      </c>
      <c r="BR71" s="138">
        <f t="shared" si="29"/>
        <v>110</v>
      </c>
      <c r="BS71" s="138">
        <f t="shared" si="30"/>
        <v>20</v>
      </c>
      <c r="BT71" s="138">
        <f t="shared" si="31"/>
        <v>205</v>
      </c>
      <c r="BU71" s="55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</row>
    <row r="72" spans="1:114" ht="13.5" hidden="1" customHeight="1">
      <c r="A72" s="54" t="s">
        <v>292</v>
      </c>
      <c r="B72" s="30" t="s">
        <v>293</v>
      </c>
      <c r="C72" s="28" t="s">
        <v>294</v>
      </c>
      <c r="D72" s="29" t="s">
        <v>295</v>
      </c>
      <c r="E72" s="28" t="s">
        <v>107</v>
      </c>
      <c r="F72" s="54" t="s">
        <v>108</v>
      </c>
      <c r="G72" s="27" t="s">
        <v>80</v>
      </c>
      <c r="H72" s="27" t="s">
        <v>80</v>
      </c>
      <c r="I72" s="31" t="s">
        <v>109</v>
      </c>
      <c r="J72" s="47" t="s">
        <v>134</v>
      </c>
      <c r="K72" s="112">
        <v>0</v>
      </c>
      <c r="L72" s="33">
        <v>19</v>
      </c>
      <c r="M72" s="33">
        <v>9</v>
      </c>
      <c r="N72" s="33">
        <v>2</v>
      </c>
      <c r="O72" s="107">
        <f t="shared" si="25"/>
        <v>129</v>
      </c>
      <c r="P72" s="33">
        <v>85</v>
      </c>
      <c r="Q72" s="33">
        <v>36</v>
      </c>
      <c r="R72" s="33">
        <v>8</v>
      </c>
      <c r="S72" s="106">
        <v>0</v>
      </c>
      <c r="T72" s="33">
        <v>0</v>
      </c>
      <c r="U72" s="33">
        <v>14</v>
      </c>
      <c r="V72" s="33">
        <v>5</v>
      </c>
      <c r="W72" s="33">
        <v>0</v>
      </c>
      <c r="X72" s="33">
        <v>0</v>
      </c>
      <c r="Y72" s="33">
        <v>0</v>
      </c>
      <c r="Z72" s="107">
        <v>0</v>
      </c>
      <c r="AA72" s="33">
        <v>0</v>
      </c>
      <c r="AB72" s="33">
        <v>9</v>
      </c>
      <c r="AC72" s="33">
        <v>0</v>
      </c>
      <c r="AD72" s="33">
        <v>0</v>
      </c>
      <c r="AE72" s="33">
        <v>0</v>
      </c>
      <c r="AF72" s="33">
        <v>0</v>
      </c>
      <c r="AG72" s="107">
        <v>0</v>
      </c>
      <c r="AH72" s="33">
        <v>0</v>
      </c>
      <c r="AI72" s="33">
        <v>2</v>
      </c>
      <c r="AJ72" s="33">
        <v>0</v>
      </c>
      <c r="AK72" s="33">
        <v>0</v>
      </c>
      <c r="AL72" s="33">
        <v>0</v>
      </c>
      <c r="AM72" s="33">
        <v>0</v>
      </c>
      <c r="AN72" s="120">
        <f>(M72+N72)/BV72</f>
        <v>0.36666666666666664</v>
      </c>
      <c r="AO72" s="120">
        <f>N72/BV72</f>
        <v>6.6666666666666666E-2</v>
      </c>
      <c r="AP72" s="27" t="s">
        <v>93</v>
      </c>
      <c r="AQ72" s="27" t="s">
        <v>85</v>
      </c>
      <c r="AR72" s="35" t="s">
        <v>109</v>
      </c>
      <c r="AS72" s="47" t="s">
        <v>134</v>
      </c>
      <c r="AT72" s="35" t="s">
        <v>120</v>
      </c>
      <c r="AU72" s="47" t="s">
        <v>87</v>
      </c>
      <c r="AV72" s="36">
        <v>0.85609254999999995</v>
      </c>
      <c r="AW72" s="36"/>
      <c r="AX72" s="36"/>
      <c r="AY72" s="36"/>
      <c r="AZ72" s="36">
        <v>2.1139999999999999</v>
      </c>
      <c r="BA72" s="37"/>
      <c r="BB72" s="37"/>
      <c r="BC72" s="123">
        <f t="shared" si="26"/>
        <v>2.9700925499999999</v>
      </c>
      <c r="BD72" s="24"/>
      <c r="BE72" s="24"/>
      <c r="BF72" s="24"/>
      <c r="BG72" s="24"/>
      <c r="BH72" s="124">
        <f t="shared" si="27"/>
        <v>2.9700925499999999</v>
      </c>
      <c r="BI72" s="45">
        <f>BH72/BV72</f>
        <v>9.9003085000000005E-2</v>
      </c>
      <c r="BJ72" s="39" t="s">
        <v>88</v>
      </c>
      <c r="BK72" s="136">
        <v>30</v>
      </c>
      <c r="BL72" s="137">
        <v>5</v>
      </c>
      <c r="BM72" s="137">
        <v>50</v>
      </c>
      <c r="BN72" s="137">
        <v>30</v>
      </c>
      <c r="BO72" s="137">
        <v>0</v>
      </c>
      <c r="BP72" s="137">
        <v>20</v>
      </c>
      <c r="BQ72" s="138">
        <f t="shared" si="28"/>
        <v>35</v>
      </c>
      <c r="BR72" s="138">
        <f t="shared" si="29"/>
        <v>80</v>
      </c>
      <c r="BS72" s="138">
        <f t="shared" si="30"/>
        <v>20</v>
      </c>
      <c r="BT72" s="138">
        <f t="shared" si="31"/>
        <v>135</v>
      </c>
      <c r="BU72" s="27" t="s">
        <v>123</v>
      </c>
      <c r="BV72" s="202">
        <v>30</v>
      </c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</row>
    <row r="73" spans="1:114" ht="12.75" hidden="1" customHeight="1">
      <c r="A73" s="25" t="s">
        <v>296</v>
      </c>
      <c r="B73" s="30" t="s">
        <v>297</v>
      </c>
      <c r="C73" s="30" t="s">
        <v>298</v>
      </c>
      <c r="D73" s="30" t="s">
        <v>133</v>
      </c>
      <c r="E73" s="28" t="s">
        <v>78</v>
      </c>
      <c r="F73" s="25" t="s">
        <v>108</v>
      </c>
      <c r="G73" s="30" t="s">
        <v>92</v>
      </c>
      <c r="H73" s="30" t="s">
        <v>92</v>
      </c>
      <c r="I73" s="58" t="s">
        <v>109</v>
      </c>
      <c r="J73" s="58" t="s">
        <v>87</v>
      </c>
      <c r="K73" s="107">
        <v>3</v>
      </c>
      <c r="L73" s="33">
        <v>0</v>
      </c>
      <c r="M73" s="33">
        <v>0</v>
      </c>
      <c r="N73" s="33">
        <v>3</v>
      </c>
      <c r="O73" s="107">
        <f t="shared" si="25"/>
        <v>12</v>
      </c>
      <c r="P73" s="33">
        <v>0</v>
      </c>
      <c r="Q73" s="33">
        <v>0</v>
      </c>
      <c r="R73" s="33">
        <v>12</v>
      </c>
      <c r="S73" s="107">
        <f>SUM(T73:Y73)</f>
        <v>0</v>
      </c>
      <c r="T73" s="33">
        <v>0</v>
      </c>
      <c r="U73" s="33">
        <v>0</v>
      </c>
      <c r="V73" s="33">
        <v>0</v>
      </c>
      <c r="W73" s="33">
        <v>0</v>
      </c>
      <c r="X73" s="33">
        <v>0</v>
      </c>
      <c r="Y73" s="33">
        <v>0</v>
      </c>
      <c r="Z73" s="107">
        <f>SUM(AA73:AF73)</f>
        <v>0</v>
      </c>
      <c r="AA73" s="33">
        <v>0</v>
      </c>
      <c r="AB73" s="33">
        <v>0</v>
      </c>
      <c r="AC73" s="33">
        <v>0</v>
      </c>
      <c r="AD73" s="33">
        <v>0</v>
      </c>
      <c r="AE73" s="33">
        <v>0</v>
      </c>
      <c r="AF73" s="33">
        <v>0</v>
      </c>
      <c r="AG73" s="107">
        <f>SUM(AH73:AM73)</f>
        <v>3</v>
      </c>
      <c r="AH73" s="33">
        <v>0</v>
      </c>
      <c r="AI73" s="33">
        <v>3</v>
      </c>
      <c r="AJ73" s="33">
        <v>0</v>
      </c>
      <c r="AK73" s="33">
        <v>0</v>
      </c>
      <c r="AL73" s="33">
        <v>0</v>
      </c>
      <c r="AM73" s="33">
        <v>0</v>
      </c>
      <c r="AN73" s="120">
        <f>(Z73+AG73)/K73</f>
        <v>1</v>
      </c>
      <c r="AO73" s="120">
        <f>N73/K73</f>
        <v>1</v>
      </c>
      <c r="AP73" s="27" t="s">
        <v>93</v>
      </c>
      <c r="AQ73" s="27" t="s">
        <v>85</v>
      </c>
      <c r="AR73" s="58" t="s">
        <v>109</v>
      </c>
      <c r="AS73" s="58" t="s">
        <v>87</v>
      </c>
      <c r="AT73" s="58" t="s">
        <v>109</v>
      </c>
      <c r="AU73" s="35" t="s">
        <v>119</v>
      </c>
      <c r="AV73" s="36">
        <v>0</v>
      </c>
      <c r="AW73" s="43"/>
      <c r="AX73" s="43"/>
      <c r="AY73" s="43"/>
      <c r="AZ73" s="43">
        <v>0.31305899999999998</v>
      </c>
      <c r="BA73" s="37"/>
      <c r="BB73" s="37"/>
      <c r="BC73" s="123">
        <f t="shared" si="26"/>
        <v>0.31305899999999998</v>
      </c>
      <c r="BD73" s="36" t="s">
        <v>111</v>
      </c>
      <c r="BE73" s="44"/>
      <c r="BF73" s="44"/>
      <c r="BG73" s="44"/>
      <c r="BH73" s="124">
        <f t="shared" si="27"/>
        <v>0.31305899999999998</v>
      </c>
      <c r="BI73" s="59">
        <f>BH73/K73</f>
        <v>0.10435299999999999</v>
      </c>
      <c r="BJ73" s="39" t="s">
        <v>102</v>
      </c>
      <c r="BK73" s="136">
        <v>40</v>
      </c>
      <c r="BL73" s="137">
        <v>40</v>
      </c>
      <c r="BM73" s="137">
        <v>50</v>
      </c>
      <c r="BN73" s="137">
        <v>10</v>
      </c>
      <c r="BO73" s="137">
        <v>20</v>
      </c>
      <c r="BP73" s="137">
        <v>30</v>
      </c>
      <c r="BQ73" s="138">
        <f t="shared" si="28"/>
        <v>80</v>
      </c>
      <c r="BR73" s="138">
        <f t="shared" si="29"/>
        <v>60</v>
      </c>
      <c r="BS73" s="138">
        <f t="shared" si="30"/>
        <v>50</v>
      </c>
      <c r="BT73" s="138">
        <f t="shared" si="31"/>
        <v>190</v>
      </c>
      <c r="BU73" s="27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</row>
    <row r="74" spans="1:114" ht="12.75" hidden="1" customHeight="1">
      <c r="A74" s="25" t="s">
        <v>299</v>
      </c>
      <c r="B74" s="29" t="s">
        <v>300</v>
      </c>
      <c r="C74" s="29" t="s">
        <v>301</v>
      </c>
      <c r="D74" s="29" t="s">
        <v>77</v>
      </c>
      <c r="E74" s="28" t="s">
        <v>78</v>
      </c>
      <c r="F74" s="25" t="s">
        <v>108</v>
      </c>
      <c r="G74" s="30" t="s">
        <v>92</v>
      </c>
      <c r="H74" s="30" t="s">
        <v>92</v>
      </c>
      <c r="I74" s="31" t="s">
        <v>158</v>
      </c>
      <c r="J74" s="47" t="s">
        <v>101</v>
      </c>
      <c r="K74" s="112">
        <v>13</v>
      </c>
      <c r="L74" s="33">
        <v>13</v>
      </c>
      <c r="M74" s="33">
        <v>0</v>
      </c>
      <c r="N74" s="33">
        <v>0</v>
      </c>
      <c r="O74" s="106">
        <f t="shared" si="25"/>
        <v>58</v>
      </c>
      <c r="P74" s="33">
        <v>58</v>
      </c>
      <c r="Q74" s="33">
        <v>0</v>
      </c>
      <c r="R74" s="33">
        <v>0</v>
      </c>
      <c r="S74" s="106">
        <f>SUM(T74:Y74)</f>
        <v>13</v>
      </c>
      <c r="T74" s="33">
        <v>0</v>
      </c>
      <c r="U74" s="33">
        <v>7</v>
      </c>
      <c r="V74" s="33">
        <v>6</v>
      </c>
      <c r="W74" s="33">
        <v>0</v>
      </c>
      <c r="X74" s="33">
        <v>0</v>
      </c>
      <c r="Y74" s="33">
        <v>0</v>
      </c>
      <c r="Z74" s="106">
        <f>SUM(AA74:AF74)</f>
        <v>0</v>
      </c>
      <c r="AA74" s="33">
        <v>0</v>
      </c>
      <c r="AB74" s="33">
        <v>0</v>
      </c>
      <c r="AC74" s="33">
        <v>0</v>
      </c>
      <c r="AD74" s="33">
        <v>0</v>
      </c>
      <c r="AE74" s="33">
        <v>0</v>
      </c>
      <c r="AF74" s="33">
        <v>0</v>
      </c>
      <c r="AG74" s="106">
        <f>SUM(AH74:AM74)</f>
        <v>0</v>
      </c>
      <c r="AH74" s="24">
        <v>0</v>
      </c>
      <c r="AI74" s="33">
        <v>0</v>
      </c>
      <c r="AJ74" s="33">
        <v>0</v>
      </c>
      <c r="AK74" s="24">
        <v>0</v>
      </c>
      <c r="AL74" s="24">
        <v>0</v>
      </c>
      <c r="AM74" s="24">
        <v>0</v>
      </c>
      <c r="AN74" s="120">
        <f>(M74+N74)/K74</f>
        <v>0</v>
      </c>
      <c r="AO74" s="120">
        <f>N74/K74</f>
        <v>0</v>
      </c>
      <c r="AP74" s="27" t="s">
        <v>84</v>
      </c>
      <c r="AQ74" s="29" t="s">
        <v>85</v>
      </c>
      <c r="AR74" s="35" t="s">
        <v>158</v>
      </c>
      <c r="AS74" s="47" t="s">
        <v>110</v>
      </c>
      <c r="AT74" s="35" t="s">
        <v>82</v>
      </c>
      <c r="AU74" s="27" t="s">
        <v>83</v>
      </c>
      <c r="AV74" s="36">
        <v>0.2</v>
      </c>
      <c r="AW74" s="36">
        <v>0.91129048000000001</v>
      </c>
      <c r="AX74" s="37"/>
      <c r="AY74" s="37"/>
      <c r="AZ74" s="37"/>
      <c r="BA74" s="37"/>
      <c r="BB74" s="37"/>
      <c r="BC74" s="123">
        <f t="shared" si="26"/>
        <v>1.1112904800000001</v>
      </c>
      <c r="BD74" s="36" t="s">
        <v>111</v>
      </c>
      <c r="BE74" s="49"/>
      <c r="BF74" s="49"/>
      <c r="BG74" s="49"/>
      <c r="BH74" s="124">
        <f t="shared" si="27"/>
        <v>1.1112904800000001</v>
      </c>
      <c r="BI74" s="45">
        <f>BH74/K74</f>
        <v>8.548388307692309E-2</v>
      </c>
      <c r="BJ74" s="39" t="s">
        <v>88</v>
      </c>
      <c r="BK74" s="136">
        <v>40</v>
      </c>
      <c r="BL74" s="137">
        <v>20</v>
      </c>
      <c r="BM74" s="137">
        <v>0</v>
      </c>
      <c r="BN74" s="137">
        <v>30</v>
      </c>
      <c r="BO74" s="137">
        <v>20</v>
      </c>
      <c r="BP74" s="137">
        <v>10</v>
      </c>
      <c r="BQ74" s="138">
        <f t="shared" si="28"/>
        <v>60</v>
      </c>
      <c r="BR74" s="138">
        <f t="shared" si="29"/>
        <v>30</v>
      </c>
      <c r="BS74" s="138">
        <f t="shared" si="30"/>
        <v>30</v>
      </c>
      <c r="BT74" s="138">
        <f t="shared" si="31"/>
        <v>120</v>
      </c>
      <c r="BU74" s="27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</row>
    <row r="75" spans="1:114" ht="13.5" hidden="1" customHeight="1">
      <c r="A75" s="25" t="s">
        <v>302</v>
      </c>
      <c r="B75" s="29" t="s">
        <v>303</v>
      </c>
      <c r="C75" s="29" t="s">
        <v>301</v>
      </c>
      <c r="D75" s="29" t="s">
        <v>77</v>
      </c>
      <c r="E75" s="28" t="s">
        <v>78</v>
      </c>
      <c r="F75" s="25" t="s">
        <v>108</v>
      </c>
      <c r="G75" s="30" t="s">
        <v>92</v>
      </c>
      <c r="H75" s="30" t="s">
        <v>92</v>
      </c>
      <c r="I75" s="31" t="s">
        <v>158</v>
      </c>
      <c r="J75" s="47" t="s">
        <v>101</v>
      </c>
      <c r="K75" s="112">
        <v>31</v>
      </c>
      <c r="L75" s="33">
        <v>20</v>
      </c>
      <c r="M75" s="33">
        <v>8</v>
      </c>
      <c r="N75" s="33">
        <v>3</v>
      </c>
      <c r="O75" s="106">
        <f t="shared" si="25"/>
        <v>144</v>
      </c>
      <c r="P75" s="33">
        <v>91</v>
      </c>
      <c r="Q75" s="33">
        <v>40</v>
      </c>
      <c r="R75" s="33">
        <v>13</v>
      </c>
      <c r="S75" s="106">
        <f>SUM(T75:Y75)</f>
        <v>20</v>
      </c>
      <c r="T75" s="33">
        <v>0</v>
      </c>
      <c r="U75" s="33">
        <v>11</v>
      </c>
      <c r="V75" s="33">
        <v>7</v>
      </c>
      <c r="W75" s="33">
        <v>2</v>
      </c>
      <c r="X75" s="33">
        <v>0</v>
      </c>
      <c r="Y75" s="33">
        <v>0</v>
      </c>
      <c r="Z75" s="106">
        <f>SUM(AA75:AF75)</f>
        <v>8</v>
      </c>
      <c r="AA75" s="33">
        <v>0</v>
      </c>
      <c r="AB75" s="33">
        <v>6</v>
      </c>
      <c r="AC75" s="33">
        <v>0</v>
      </c>
      <c r="AD75" s="33">
        <v>0</v>
      </c>
      <c r="AE75" s="33">
        <v>2</v>
      </c>
      <c r="AF75" s="33">
        <v>0</v>
      </c>
      <c r="AG75" s="106">
        <f>SUM(AH75:AM75)</f>
        <v>3</v>
      </c>
      <c r="AH75" s="24">
        <v>0</v>
      </c>
      <c r="AI75" s="33">
        <v>2</v>
      </c>
      <c r="AJ75" s="33">
        <v>1</v>
      </c>
      <c r="AK75" s="24">
        <v>0</v>
      </c>
      <c r="AL75" s="24">
        <v>0</v>
      </c>
      <c r="AM75" s="24">
        <v>0</v>
      </c>
      <c r="AN75" s="120">
        <f>(M75+N75)/K75</f>
        <v>0.35483870967741937</v>
      </c>
      <c r="AO75" s="120">
        <f>N75/K75</f>
        <v>9.6774193548387094E-2</v>
      </c>
      <c r="AP75" s="27" t="s">
        <v>93</v>
      </c>
      <c r="AQ75" s="29" t="s">
        <v>85</v>
      </c>
      <c r="AR75" s="35" t="s">
        <v>158</v>
      </c>
      <c r="AS75" s="47" t="s">
        <v>110</v>
      </c>
      <c r="AT75" s="35" t="s">
        <v>82</v>
      </c>
      <c r="AU75" s="27" t="s">
        <v>83</v>
      </c>
      <c r="AV75" s="36">
        <v>2.5</v>
      </c>
      <c r="AW75" s="36">
        <v>0.55225064999999995</v>
      </c>
      <c r="AX75" s="37"/>
      <c r="AY75" s="37"/>
      <c r="AZ75" s="37"/>
      <c r="BA75" s="37"/>
      <c r="BB75" s="37"/>
      <c r="BC75" s="123">
        <f t="shared" si="26"/>
        <v>3.05225065</v>
      </c>
      <c r="BD75" s="36" t="s">
        <v>111</v>
      </c>
      <c r="BE75" s="49"/>
      <c r="BF75" s="49">
        <v>0.6</v>
      </c>
      <c r="BG75" s="49"/>
      <c r="BH75" s="124">
        <f t="shared" si="27"/>
        <v>3.65225065</v>
      </c>
      <c r="BI75" s="45">
        <f>BH75/K75</f>
        <v>0.1178145370967742</v>
      </c>
      <c r="BJ75" s="39" t="s">
        <v>88</v>
      </c>
      <c r="BK75" s="136">
        <v>40</v>
      </c>
      <c r="BL75" s="137">
        <v>20</v>
      </c>
      <c r="BM75" s="137">
        <v>0</v>
      </c>
      <c r="BN75" s="137">
        <v>30</v>
      </c>
      <c r="BO75" s="137">
        <v>20</v>
      </c>
      <c r="BP75" s="137">
        <v>20</v>
      </c>
      <c r="BQ75" s="138">
        <f t="shared" si="28"/>
        <v>60</v>
      </c>
      <c r="BR75" s="138">
        <f t="shared" si="29"/>
        <v>30</v>
      </c>
      <c r="BS75" s="138">
        <f t="shared" si="30"/>
        <v>40</v>
      </c>
      <c r="BT75" s="138">
        <f t="shared" si="31"/>
        <v>130</v>
      </c>
      <c r="BU75" s="27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</row>
    <row r="76" spans="1:114" ht="12.75" hidden="1" customHeight="1">
      <c r="A76" s="54" t="s">
        <v>304</v>
      </c>
      <c r="B76" s="58" t="s">
        <v>305</v>
      </c>
      <c r="C76" s="58" t="s">
        <v>301</v>
      </c>
      <c r="D76" s="47" t="s">
        <v>77</v>
      </c>
      <c r="E76" s="28" t="s">
        <v>78</v>
      </c>
      <c r="F76" s="54" t="s">
        <v>79</v>
      </c>
      <c r="G76" s="47" t="s">
        <v>80</v>
      </c>
      <c r="H76" s="47" t="s">
        <v>80</v>
      </c>
      <c r="I76" s="47" t="s">
        <v>109</v>
      </c>
      <c r="J76" s="47" t="s">
        <v>135</v>
      </c>
      <c r="K76" s="112">
        <v>0</v>
      </c>
      <c r="L76" s="33">
        <v>29</v>
      </c>
      <c r="M76" s="33">
        <v>14</v>
      </c>
      <c r="N76" s="33">
        <v>2</v>
      </c>
      <c r="O76" s="106">
        <f t="shared" si="25"/>
        <v>189</v>
      </c>
      <c r="P76" s="33">
        <v>116</v>
      </c>
      <c r="Q76" s="33">
        <v>65</v>
      </c>
      <c r="R76" s="33">
        <v>8</v>
      </c>
      <c r="S76" s="106">
        <v>0</v>
      </c>
      <c r="T76" s="33">
        <v>0</v>
      </c>
      <c r="U76" s="33">
        <v>18</v>
      </c>
      <c r="V76" s="33">
        <v>11</v>
      </c>
      <c r="W76" s="33">
        <v>0</v>
      </c>
      <c r="X76" s="33">
        <v>0</v>
      </c>
      <c r="Y76" s="33">
        <v>0</v>
      </c>
      <c r="Z76" s="106">
        <v>0</v>
      </c>
      <c r="AA76" s="33">
        <v>0</v>
      </c>
      <c r="AB76" s="33">
        <v>8</v>
      </c>
      <c r="AC76" s="33">
        <v>3</v>
      </c>
      <c r="AD76" s="33">
        <v>3</v>
      </c>
      <c r="AE76" s="33">
        <v>0</v>
      </c>
      <c r="AF76" s="33">
        <v>0</v>
      </c>
      <c r="AG76" s="106">
        <v>0</v>
      </c>
      <c r="AH76" s="33">
        <v>0</v>
      </c>
      <c r="AI76" s="33">
        <v>2</v>
      </c>
      <c r="AJ76" s="33">
        <v>0</v>
      </c>
      <c r="AK76" s="33">
        <v>0</v>
      </c>
      <c r="AL76" s="33">
        <v>0</v>
      </c>
      <c r="AM76" s="33">
        <v>0</v>
      </c>
      <c r="AN76" s="120">
        <f>(M76+N76)/BV76</f>
        <v>0.35555555555555557</v>
      </c>
      <c r="AO76" s="120">
        <f>N76/BV76</f>
        <v>4.4444444444444446E-2</v>
      </c>
      <c r="AP76" s="35" t="s">
        <v>93</v>
      </c>
      <c r="AQ76" s="35" t="s">
        <v>85</v>
      </c>
      <c r="AR76" s="47" t="s">
        <v>109</v>
      </c>
      <c r="AS76" s="47" t="s">
        <v>135</v>
      </c>
      <c r="AT76" s="47" t="s">
        <v>120</v>
      </c>
      <c r="AU76" s="35" t="s">
        <v>119</v>
      </c>
      <c r="AV76" s="36">
        <v>0</v>
      </c>
      <c r="AW76" s="70"/>
      <c r="AX76" s="70"/>
      <c r="AY76" s="36"/>
      <c r="AZ76" s="36">
        <v>1</v>
      </c>
      <c r="BA76" s="36">
        <v>3.008</v>
      </c>
      <c r="BB76" s="36"/>
      <c r="BC76" s="123">
        <f t="shared" si="26"/>
        <v>4.008</v>
      </c>
      <c r="BD76" s="36"/>
      <c r="BE76" s="49"/>
      <c r="BF76" s="49"/>
      <c r="BG76" s="49"/>
      <c r="BH76" s="124">
        <f t="shared" si="27"/>
        <v>4.008</v>
      </c>
      <c r="BI76" s="45">
        <f>BH76/BV76</f>
        <v>8.9066666666666669E-2</v>
      </c>
      <c r="BJ76" s="39" t="s">
        <v>88</v>
      </c>
      <c r="BK76" s="136">
        <v>40</v>
      </c>
      <c r="BL76" s="137">
        <v>20</v>
      </c>
      <c r="BM76" s="137">
        <v>10</v>
      </c>
      <c r="BN76" s="137">
        <v>30</v>
      </c>
      <c r="BO76" s="137">
        <v>0</v>
      </c>
      <c r="BP76" s="137">
        <v>10</v>
      </c>
      <c r="BQ76" s="138">
        <f t="shared" si="28"/>
        <v>60</v>
      </c>
      <c r="BR76" s="138">
        <f t="shared" si="29"/>
        <v>40</v>
      </c>
      <c r="BS76" s="138">
        <f t="shared" si="30"/>
        <v>10</v>
      </c>
      <c r="BT76" s="138">
        <f t="shared" si="31"/>
        <v>110</v>
      </c>
      <c r="BU76" s="27" t="s">
        <v>306</v>
      </c>
      <c r="BV76" s="202">
        <v>45</v>
      </c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</row>
    <row r="77" spans="1:114" ht="13.5" hidden="1" customHeight="1">
      <c r="A77" s="25" t="s">
        <v>307</v>
      </c>
      <c r="B77" s="29" t="s">
        <v>308</v>
      </c>
      <c r="C77" s="29" t="s">
        <v>309</v>
      </c>
      <c r="D77" s="29" t="s">
        <v>127</v>
      </c>
      <c r="E77" s="28" t="s">
        <v>78</v>
      </c>
      <c r="F77" s="25" t="s">
        <v>108</v>
      </c>
      <c r="G77" s="27" t="s">
        <v>80</v>
      </c>
      <c r="H77" s="27" t="s">
        <v>80</v>
      </c>
      <c r="I77" s="31" t="s">
        <v>109</v>
      </c>
      <c r="J77" s="28" t="s">
        <v>101</v>
      </c>
      <c r="K77" s="112">
        <v>6</v>
      </c>
      <c r="L77" s="33">
        <v>3</v>
      </c>
      <c r="M77" s="33">
        <v>3</v>
      </c>
      <c r="N77" s="33">
        <v>0</v>
      </c>
      <c r="O77" s="106">
        <f t="shared" si="25"/>
        <v>24</v>
      </c>
      <c r="P77" s="33">
        <v>12</v>
      </c>
      <c r="Q77" s="33">
        <v>12</v>
      </c>
      <c r="R77" s="33">
        <v>0</v>
      </c>
      <c r="S77" s="106">
        <f>SUM(T77:Y77)</f>
        <v>3</v>
      </c>
      <c r="T77" s="33">
        <v>0</v>
      </c>
      <c r="U77" s="33">
        <v>3</v>
      </c>
      <c r="V77" s="33">
        <v>0</v>
      </c>
      <c r="W77" s="33">
        <v>0</v>
      </c>
      <c r="X77" s="33">
        <v>0</v>
      </c>
      <c r="Y77" s="33">
        <v>0</v>
      </c>
      <c r="Z77" s="106">
        <f>SUM(AA77:AF77)</f>
        <v>3</v>
      </c>
      <c r="AA77" s="33">
        <v>0</v>
      </c>
      <c r="AB77" s="33">
        <v>3</v>
      </c>
      <c r="AC77" s="33">
        <v>0</v>
      </c>
      <c r="AD77" s="33">
        <v>0</v>
      </c>
      <c r="AE77" s="33">
        <v>0</v>
      </c>
      <c r="AF77" s="33">
        <v>0</v>
      </c>
      <c r="AG77" s="106">
        <f>SUM(AH77:AM77)</f>
        <v>0</v>
      </c>
      <c r="AH77" s="33">
        <v>0</v>
      </c>
      <c r="AI77" s="33">
        <v>0</v>
      </c>
      <c r="AJ77" s="33">
        <v>0</v>
      </c>
      <c r="AK77" s="33">
        <v>0</v>
      </c>
      <c r="AL77" s="33">
        <v>0</v>
      </c>
      <c r="AM77" s="33">
        <v>0</v>
      </c>
      <c r="AN77" s="120">
        <f>(M77+N77)/K77</f>
        <v>0.5</v>
      </c>
      <c r="AO77" s="120">
        <f>N77/K77</f>
        <v>0</v>
      </c>
      <c r="AP77" s="27" t="s">
        <v>93</v>
      </c>
      <c r="AQ77" s="29" t="s">
        <v>85</v>
      </c>
      <c r="AR77" s="35" t="s">
        <v>109</v>
      </c>
      <c r="AS77" s="27" t="s">
        <v>101</v>
      </c>
      <c r="AT77" s="35" t="s">
        <v>94</v>
      </c>
      <c r="AU77" s="27" t="s">
        <v>99</v>
      </c>
      <c r="AV77" s="36">
        <v>0</v>
      </c>
      <c r="AW77" s="37"/>
      <c r="AX77" s="37"/>
      <c r="AY77" s="37"/>
      <c r="AZ77" s="43">
        <v>0.2</v>
      </c>
      <c r="BA77" s="43">
        <v>0.38800000000000001</v>
      </c>
      <c r="BB77" s="43"/>
      <c r="BC77" s="123">
        <f t="shared" si="26"/>
        <v>0.58800000000000008</v>
      </c>
      <c r="BD77" s="36"/>
      <c r="BE77" s="49"/>
      <c r="BF77" s="49"/>
      <c r="BG77" s="49"/>
      <c r="BH77" s="124">
        <f t="shared" si="27"/>
        <v>0.58800000000000008</v>
      </c>
      <c r="BI77" s="45">
        <f>BH77/K77</f>
        <v>9.8000000000000018E-2</v>
      </c>
      <c r="BJ77" s="39" t="s">
        <v>88</v>
      </c>
      <c r="BK77" s="136">
        <v>40</v>
      </c>
      <c r="BL77" s="137">
        <v>10</v>
      </c>
      <c r="BM77" s="137">
        <v>50</v>
      </c>
      <c r="BN77" s="137">
        <v>30</v>
      </c>
      <c r="BO77" s="137">
        <v>0</v>
      </c>
      <c r="BP77" s="137">
        <v>10</v>
      </c>
      <c r="BQ77" s="138">
        <f t="shared" si="28"/>
        <v>50</v>
      </c>
      <c r="BR77" s="138">
        <f t="shared" si="29"/>
        <v>80</v>
      </c>
      <c r="BS77" s="138">
        <f t="shared" si="30"/>
        <v>10</v>
      </c>
      <c r="BT77" s="138">
        <f t="shared" si="31"/>
        <v>140</v>
      </c>
      <c r="BU77" s="27"/>
      <c r="BV77" s="8"/>
      <c r="BW77" s="8"/>
      <c r="BX77" s="8"/>
      <c r="BY77" s="71"/>
      <c r="BZ77" s="71"/>
      <c r="CA77" s="71"/>
      <c r="CB77" s="71"/>
      <c r="CC77" s="71"/>
      <c r="CD77" s="71"/>
      <c r="CE77" s="71"/>
      <c r="CF77" s="71"/>
      <c r="CG77" s="71"/>
      <c r="CH77" s="71"/>
      <c r="CI77" s="71"/>
      <c r="CJ77" s="71"/>
      <c r="CK77" s="71"/>
      <c r="CL77" s="71"/>
      <c r="CM77" s="71"/>
      <c r="CN77" s="71"/>
      <c r="CO77" s="71"/>
      <c r="CP77" s="71"/>
      <c r="CQ77" s="71"/>
      <c r="CR77" s="71"/>
      <c r="CS77" s="71"/>
      <c r="CT77" s="71"/>
      <c r="CU77" s="71"/>
      <c r="CV77" s="71"/>
      <c r="CW77" s="71"/>
      <c r="CX77" s="71"/>
      <c r="CY77" s="71"/>
      <c r="CZ77" s="71"/>
      <c r="DA77" s="71"/>
      <c r="DB77" s="71"/>
      <c r="DC77" s="71"/>
      <c r="DD77" s="71"/>
      <c r="DE77" s="71"/>
      <c r="DF77" s="71"/>
      <c r="DG77" s="71"/>
      <c r="DH77" s="71"/>
      <c r="DI77" s="71"/>
      <c r="DJ77" s="71"/>
    </row>
    <row r="78" spans="1:114" ht="12.75" hidden="1" customHeight="1">
      <c r="A78" s="25" t="s">
        <v>310</v>
      </c>
      <c r="B78" s="30" t="s">
        <v>311</v>
      </c>
      <c r="C78" s="29" t="s">
        <v>312</v>
      </c>
      <c r="D78" s="29" t="s">
        <v>313</v>
      </c>
      <c r="E78" s="28" t="s">
        <v>151</v>
      </c>
      <c r="F78" s="25" t="s">
        <v>108</v>
      </c>
      <c r="G78" s="27" t="s">
        <v>80</v>
      </c>
      <c r="H78" s="27" t="s">
        <v>80</v>
      </c>
      <c r="I78" s="31" t="s">
        <v>86</v>
      </c>
      <c r="J78" s="30" t="s">
        <v>87</v>
      </c>
      <c r="K78" s="106">
        <v>48</v>
      </c>
      <c r="L78" s="33">
        <v>31</v>
      </c>
      <c r="M78" s="33">
        <v>17</v>
      </c>
      <c r="N78" s="33">
        <v>0</v>
      </c>
      <c r="O78" s="106">
        <f t="shared" si="25"/>
        <v>210</v>
      </c>
      <c r="P78" s="33">
        <v>132</v>
      </c>
      <c r="Q78" s="33">
        <v>78</v>
      </c>
      <c r="R78" s="33">
        <v>0</v>
      </c>
      <c r="S78" s="106">
        <f>SUM(T78:Y78)</f>
        <v>31</v>
      </c>
      <c r="T78" s="33">
        <v>0</v>
      </c>
      <c r="U78" s="33">
        <v>23</v>
      </c>
      <c r="V78" s="33">
        <v>8</v>
      </c>
      <c r="W78" s="33">
        <v>0</v>
      </c>
      <c r="X78" s="33">
        <v>0</v>
      </c>
      <c r="Y78" s="33">
        <v>0</v>
      </c>
      <c r="Z78" s="106">
        <f>SUM(AA78:AF78)</f>
        <v>17</v>
      </c>
      <c r="AA78" s="33">
        <v>0</v>
      </c>
      <c r="AB78" s="33">
        <v>11</v>
      </c>
      <c r="AC78" s="33">
        <v>4</v>
      </c>
      <c r="AD78" s="33">
        <v>1</v>
      </c>
      <c r="AE78" s="33">
        <v>1</v>
      </c>
      <c r="AF78" s="33">
        <v>0</v>
      </c>
      <c r="AG78" s="106">
        <f>SUM(AH78:AM78)</f>
        <v>0</v>
      </c>
      <c r="AH78" s="33">
        <v>0</v>
      </c>
      <c r="AI78" s="33">
        <v>0</v>
      </c>
      <c r="AJ78" s="33">
        <v>0</v>
      </c>
      <c r="AK78" s="33">
        <v>0</v>
      </c>
      <c r="AL78" s="33">
        <v>0</v>
      </c>
      <c r="AM78" s="33">
        <v>0</v>
      </c>
      <c r="AN78" s="120">
        <f>(M78+N78)/K78</f>
        <v>0.35416666666666669</v>
      </c>
      <c r="AO78" s="120">
        <f>N78/K78</f>
        <v>0</v>
      </c>
      <c r="AP78" s="27" t="s">
        <v>93</v>
      </c>
      <c r="AQ78" s="27" t="s">
        <v>85</v>
      </c>
      <c r="AR78" s="35" t="s">
        <v>86</v>
      </c>
      <c r="AS78" s="30" t="s">
        <v>87</v>
      </c>
      <c r="AT78" s="35" t="s">
        <v>94</v>
      </c>
      <c r="AU78" s="30" t="s">
        <v>119</v>
      </c>
      <c r="AV78" s="36">
        <v>0</v>
      </c>
      <c r="AW78" s="36"/>
      <c r="AX78" s="36"/>
      <c r="AY78" s="36">
        <v>2.351</v>
      </c>
      <c r="AZ78" s="36">
        <v>2.351</v>
      </c>
      <c r="BA78" s="36"/>
      <c r="BB78" s="36"/>
      <c r="BC78" s="123">
        <f t="shared" si="26"/>
        <v>4.702</v>
      </c>
      <c r="BD78" s="36"/>
      <c r="BE78" s="49"/>
      <c r="BF78" s="49"/>
      <c r="BG78" s="49"/>
      <c r="BH78" s="124">
        <f t="shared" si="27"/>
        <v>4.702</v>
      </c>
      <c r="BI78" s="45">
        <f>BH78/K78</f>
        <v>9.7958333333333328E-2</v>
      </c>
      <c r="BJ78" s="39" t="s">
        <v>102</v>
      </c>
      <c r="BK78" s="136">
        <v>50</v>
      </c>
      <c r="BL78" s="137">
        <v>45</v>
      </c>
      <c r="BM78" s="137">
        <v>0</v>
      </c>
      <c r="BN78" s="137">
        <v>70</v>
      </c>
      <c r="BO78" s="137">
        <v>0</v>
      </c>
      <c r="BP78" s="137">
        <v>10</v>
      </c>
      <c r="BQ78" s="138">
        <f t="shared" si="28"/>
        <v>95</v>
      </c>
      <c r="BR78" s="138">
        <f t="shared" si="29"/>
        <v>70</v>
      </c>
      <c r="BS78" s="138">
        <f t="shared" si="30"/>
        <v>10</v>
      </c>
      <c r="BT78" s="138">
        <f t="shared" si="31"/>
        <v>175</v>
      </c>
      <c r="BU78" s="55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</row>
    <row r="79" spans="1:114" ht="15.75" hidden="1" customHeight="1">
      <c r="A79" s="26" t="s">
        <v>314</v>
      </c>
      <c r="B79" s="30" t="s">
        <v>315</v>
      </c>
      <c r="C79" s="30" t="s">
        <v>312</v>
      </c>
      <c r="D79" s="29" t="s">
        <v>313</v>
      </c>
      <c r="E79" s="28" t="s">
        <v>151</v>
      </c>
      <c r="F79" s="24" t="s">
        <v>79</v>
      </c>
      <c r="G79" s="27" t="s">
        <v>91</v>
      </c>
      <c r="H79" s="27" t="s">
        <v>92</v>
      </c>
      <c r="I79" s="51" t="s">
        <v>82</v>
      </c>
      <c r="J79" s="48" t="s">
        <v>121</v>
      </c>
      <c r="K79" s="107">
        <v>14</v>
      </c>
      <c r="L79" s="24">
        <v>10</v>
      </c>
      <c r="M79" s="24">
        <v>3</v>
      </c>
      <c r="N79" s="24">
        <v>1</v>
      </c>
      <c r="O79" s="106">
        <f t="shared" si="25"/>
        <v>64</v>
      </c>
      <c r="P79" s="24">
        <v>48</v>
      </c>
      <c r="Q79" s="24">
        <v>12</v>
      </c>
      <c r="R79" s="24">
        <v>4</v>
      </c>
      <c r="S79" s="106">
        <f>SUM(T79:Y79)</f>
        <v>10</v>
      </c>
      <c r="T79" s="24">
        <v>0</v>
      </c>
      <c r="U79" s="24">
        <v>4</v>
      </c>
      <c r="V79" s="24">
        <v>4</v>
      </c>
      <c r="W79" s="24">
        <v>2</v>
      </c>
      <c r="X79" s="24">
        <v>0</v>
      </c>
      <c r="Y79" s="24">
        <v>0</v>
      </c>
      <c r="Z79" s="106">
        <f>SUM(AA79:AF79)</f>
        <v>3</v>
      </c>
      <c r="AA79" s="24">
        <v>0</v>
      </c>
      <c r="AB79" s="24">
        <v>2</v>
      </c>
      <c r="AC79" s="24">
        <v>0</v>
      </c>
      <c r="AD79" s="24">
        <v>0</v>
      </c>
      <c r="AE79" s="24">
        <v>1</v>
      </c>
      <c r="AF79" s="24">
        <v>0</v>
      </c>
      <c r="AG79" s="106">
        <f>SUM(AH79:AM79)</f>
        <v>1</v>
      </c>
      <c r="AH79" s="24">
        <v>0</v>
      </c>
      <c r="AI79" s="24">
        <v>1</v>
      </c>
      <c r="AJ79" s="24">
        <v>0</v>
      </c>
      <c r="AK79" s="24">
        <v>0</v>
      </c>
      <c r="AL79" s="24">
        <v>0</v>
      </c>
      <c r="AM79" s="24">
        <v>0</v>
      </c>
      <c r="AN79" s="120">
        <f>(M79+N79)/K79</f>
        <v>0.2857142857142857</v>
      </c>
      <c r="AO79" s="120">
        <f>N79/K79</f>
        <v>7.1428571428571425E-2</v>
      </c>
      <c r="AP79" s="27" t="s">
        <v>93</v>
      </c>
      <c r="AQ79" s="27" t="s">
        <v>85</v>
      </c>
      <c r="AR79" s="27" t="s">
        <v>82</v>
      </c>
      <c r="AS79" s="30" t="s">
        <v>121</v>
      </c>
      <c r="AT79" s="27" t="s">
        <v>86</v>
      </c>
      <c r="AU79" s="28" t="s">
        <v>140</v>
      </c>
      <c r="AV79" s="36">
        <v>0</v>
      </c>
      <c r="AW79" s="43"/>
      <c r="AX79" s="43"/>
      <c r="AY79" s="43">
        <v>1.460942</v>
      </c>
      <c r="AZ79" s="43"/>
      <c r="BA79" s="43"/>
      <c r="BB79" s="43"/>
      <c r="BC79" s="123">
        <f t="shared" si="26"/>
        <v>1.460942</v>
      </c>
      <c r="BD79" s="36"/>
      <c r="BE79" s="44"/>
      <c r="BF79" s="44"/>
      <c r="BG79" s="44"/>
      <c r="BH79" s="124">
        <f t="shared" si="27"/>
        <v>1.460942</v>
      </c>
      <c r="BI79" s="45">
        <f>BH79/K79</f>
        <v>0.104353</v>
      </c>
      <c r="BJ79" s="39" t="s">
        <v>102</v>
      </c>
      <c r="BK79" s="136">
        <v>50</v>
      </c>
      <c r="BL79" s="137">
        <v>45</v>
      </c>
      <c r="BM79" s="137">
        <v>40</v>
      </c>
      <c r="BN79" s="137">
        <v>30</v>
      </c>
      <c r="BO79" s="137">
        <v>0</v>
      </c>
      <c r="BP79" s="137">
        <v>20</v>
      </c>
      <c r="BQ79" s="138">
        <f t="shared" si="28"/>
        <v>95</v>
      </c>
      <c r="BR79" s="138">
        <f t="shared" si="29"/>
        <v>70</v>
      </c>
      <c r="BS79" s="138">
        <f t="shared" si="30"/>
        <v>20</v>
      </c>
      <c r="BT79" s="138">
        <f t="shared" si="31"/>
        <v>185</v>
      </c>
      <c r="BU79" s="27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</row>
    <row r="80" spans="1:114" ht="18" hidden="1" customHeight="1">
      <c r="A80" s="24" t="s">
        <v>316</v>
      </c>
      <c r="B80" s="30" t="s">
        <v>317</v>
      </c>
      <c r="C80" s="30" t="s">
        <v>318</v>
      </c>
      <c r="D80" s="29" t="s">
        <v>133</v>
      </c>
      <c r="E80" s="28" t="s">
        <v>78</v>
      </c>
      <c r="F80" s="24" t="s">
        <v>79</v>
      </c>
      <c r="G80" s="27" t="s">
        <v>91</v>
      </c>
      <c r="H80" s="27" t="s">
        <v>92</v>
      </c>
      <c r="I80" s="27" t="s">
        <v>86</v>
      </c>
      <c r="J80" s="30" t="s">
        <v>121</v>
      </c>
      <c r="K80" s="107">
        <v>40</v>
      </c>
      <c r="L80" s="24">
        <v>27</v>
      </c>
      <c r="M80" s="24">
        <v>9</v>
      </c>
      <c r="N80" s="24">
        <v>4</v>
      </c>
      <c r="O80" s="107">
        <f t="shared" si="25"/>
        <v>177</v>
      </c>
      <c r="P80" s="24">
        <v>123</v>
      </c>
      <c r="Q80" s="24">
        <v>37</v>
      </c>
      <c r="R80" s="24">
        <v>17</v>
      </c>
      <c r="S80" s="107">
        <f>SUM(T80:Y80)</f>
        <v>27</v>
      </c>
      <c r="T80" s="24">
        <v>0</v>
      </c>
      <c r="U80" s="24">
        <v>12</v>
      </c>
      <c r="V80" s="24">
        <v>9</v>
      </c>
      <c r="W80" s="24">
        <v>6</v>
      </c>
      <c r="X80" s="24">
        <v>0</v>
      </c>
      <c r="Y80" s="24">
        <v>0</v>
      </c>
      <c r="Z80" s="107">
        <f>SUM(AA80:AF80)</f>
        <v>9</v>
      </c>
      <c r="AA80" s="24">
        <v>0</v>
      </c>
      <c r="AB80" s="24">
        <v>6</v>
      </c>
      <c r="AC80" s="24">
        <v>1</v>
      </c>
      <c r="AD80" s="24">
        <v>0</v>
      </c>
      <c r="AE80" s="24">
        <v>2</v>
      </c>
      <c r="AF80" s="24">
        <v>0</v>
      </c>
      <c r="AG80" s="107">
        <f>SUM(AH80:AM80)</f>
        <v>4</v>
      </c>
      <c r="AH80" s="24">
        <v>0</v>
      </c>
      <c r="AI80" s="24">
        <v>3</v>
      </c>
      <c r="AJ80" s="24">
        <v>1</v>
      </c>
      <c r="AK80" s="24">
        <v>0</v>
      </c>
      <c r="AL80" s="24">
        <v>0</v>
      </c>
      <c r="AM80" s="24">
        <v>0</v>
      </c>
      <c r="AN80" s="120">
        <f>(Z80+AG80)/K80</f>
        <v>0.32500000000000001</v>
      </c>
      <c r="AO80" s="120">
        <f>N80/K80</f>
        <v>0.1</v>
      </c>
      <c r="AP80" s="27" t="s">
        <v>93</v>
      </c>
      <c r="AQ80" s="27" t="s">
        <v>85</v>
      </c>
      <c r="AR80" s="27" t="s">
        <v>86</v>
      </c>
      <c r="AS80" s="30" t="s">
        <v>121</v>
      </c>
      <c r="AT80" s="27" t="s">
        <v>94</v>
      </c>
      <c r="AU80" s="28" t="s">
        <v>135</v>
      </c>
      <c r="AV80" s="36">
        <v>0</v>
      </c>
      <c r="AW80" s="43"/>
      <c r="AX80" s="43"/>
      <c r="AY80" s="43">
        <v>2</v>
      </c>
      <c r="AZ80" s="43">
        <v>2.1741199999999998</v>
      </c>
      <c r="BA80" s="43"/>
      <c r="BB80" s="43"/>
      <c r="BC80" s="123">
        <f t="shared" si="26"/>
        <v>4.1741200000000003</v>
      </c>
      <c r="BD80" s="36" t="s">
        <v>111</v>
      </c>
      <c r="BE80" s="44"/>
      <c r="BF80" s="44"/>
      <c r="BG80" s="44"/>
      <c r="BH80" s="124">
        <f t="shared" si="27"/>
        <v>4.1741200000000003</v>
      </c>
      <c r="BI80" s="45">
        <f>BH80/K80</f>
        <v>0.104353</v>
      </c>
      <c r="BJ80" s="39" t="s">
        <v>88</v>
      </c>
      <c r="BK80" s="136">
        <v>40</v>
      </c>
      <c r="BL80" s="137">
        <v>40</v>
      </c>
      <c r="BM80" s="137">
        <v>10</v>
      </c>
      <c r="BN80" s="137">
        <v>10</v>
      </c>
      <c r="BO80" s="137">
        <v>20</v>
      </c>
      <c r="BP80" s="137">
        <v>20</v>
      </c>
      <c r="BQ80" s="138">
        <f t="shared" si="28"/>
        <v>80</v>
      </c>
      <c r="BR80" s="138">
        <f t="shared" si="29"/>
        <v>20</v>
      </c>
      <c r="BS80" s="138">
        <f t="shared" si="30"/>
        <v>40</v>
      </c>
      <c r="BT80" s="138">
        <f t="shared" si="31"/>
        <v>140</v>
      </c>
      <c r="BU80" s="27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</row>
    <row r="81" spans="1:114" ht="13.5" hidden="1" customHeight="1">
      <c r="A81" s="25" t="s">
        <v>319</v>
      </c>
      <c r="B81" s="30" t="s">
        <v>320</v>
      </c>
      <c r="C81" s="29" t="s">
        <v>318</v>
      </c>
      <c r="D81" s="29" t="s">
        <v>133</v>
      </c>
      <c r="E81" s="28" t="s">
        <v>78</v>
      </c>
      <c r="F81" s="25" t="s">
        <v>79</v>
      </c>
      <c r="G81" s="27" t="s">
        <v>92</v>
      </c>
      <c r="H81" s="27" t="s">
        <v>92</v>
      </c>
      <c r="I81" s="27" t="s">
        <v>109</v>
      </c>
      <c r="J81" s="27" t="s">
        <v>135</v>
      </c>
      <c r="K81" s="107">
        <v>0</v>
      </c>
      <c r="L81" s="33">
        <v>26</v>
      </c>
      <c r="M81" s="33">
        <v>10</v>
      </c>
      <c r="N81" s="33">
        <v>4</v>
      </c>
      <c r="O81" s="107">
        <f t="shared" si="25"/>
        <v>178</v>
      </c>
      <c r="P81" s="33">
        <v>112</v>
      </c>
      <c r="Q81" s="33">
        <v>49</v>
      </c>
      <c r="R81" s="33">
        <v>17</v>
      </c>
      <c r="S81" s="107">
        <v>0</v>
      </c>
      <c r="T81" s="33">
        <v>0</v>
      </c>
      <c r="U81" s="33">
        <v>12</v>
      </c>
      <c r="V81" s="33">
        <v>8</v>
      </c>
      <c r="W81" s="33">
        <v>6</v>
      </c>
      <c r="X81" s="33">
        <v>0</v>
      </c>
      <c r="Y81" s="33">
        <v>0</v>
      </c>
      <c r="Z81" s="107">
        <v>0</v>
      </c>
      <c r="AA81" s="33">
        <v>0</v>
      </c>
      <c r="AB81" s="33">
        <v>7</v>
      </c>
      <c r="AC81" s="33">
        <v>1</v>
      </c>
      <c r="AD81" s="33">
        <v>0</v>
      </c>
      <c r="AE81" s="33">
        <v>2</v>
      </c>
      <c r="AF81" s="33">
        <v>0</v>
      </c>
      <c r="AG81" s="107">
        <v>0</v>
      </c>
      <c r="AH81" s="33">
        <v>0</v>
      </c>
      <c r="AI81" s="33">
        <v>3</v>
      </c>
      <c r="AJ81" s="33">
        <v>1</v>
      </c>
      <c r="AK81" s="33">
        <v>0</v>
      </c>
      <c r="AL81" s="33">
        <v>0</v>
      </c>
      <c r="AM81" s="33">
        <v>0</v>
      </c>
      <c r="AN81" s="120">
        <f>(M81+N81)/BV81</f>
        <v>0.35</v>
      </c>
      <c r="AO81" s="120">
        <f>N81/BV81</f>
        <v>0.1</v>
      </c>
      <c r="AP81" s="27" t="s">
        <v>93</v>
      </c>
      <c r="AQ81" s="27" t="s">
        <v>85</v>
      </c>
      <c r="AR81" s="27" t="s">
        <v>109</v>
      </c>
      <c r="AS81" s="27" t="s">
        <v>135</v>
      </c>
      <c r="AT81" s="27" t="s">
        <v>120</v>
      </c>
      <c r="AU81" s="27" t="s">
        <v>135</v>
      </c>
      <c r="AV81" s="36">
        <v>0</v>
      </c>
      <c r="AW81" s="43"/>
      <c r="AX81" s="43"/>
      <c r="AY81" s="43"/>
      <c r="AZ81" s="43">
        <v>1</v>
      </c>
      <c r="BA81" s="36">
        <v>3.1741199999999998</v>
      </c>
      <c r="BB81" s="36"/>
      <c r="BC81" s="123">
        <f t="shared" si="26"/>
        <v>4.1741200000000003</v>
      </c>
      <c r="BD81" s="36" t="s">
        <v>111</v>
      </c>
      <c r="BE81" s="44"/>
      <c r="BF81" s="44"/>
      <c r="BG81" s="44"/>
      <c r="BH81" s="124">
        <f t="shared" si="27"/>
        <v>4.1741200000000003</v>
      </c>
      <c r="BI81" s="45">
        <f>BH81/BV81</f>
        <v>0.104353</v>
      </c>
      <c r="BJ81" s="39" t="s">
        <v>88</v>
      </c>
      <c r="BK81" s="136">
        <v>40</v>
      </c>
      <c r="BL81" s="137">
        <v>40</v>
      </c>
      <c r="BM81" s="137">
        <v>10</v>
      </c>
      <c r="BN81" s="137">
        <v>10</v>
      </c>
      <c r="BO81" s="137">
        <v>20</v>
      </c>
      <c r="BP81" s="137">
        <v>20</v>
      </c>
      <c r="BQ81" s="138">
        <f t="shared" si="28"/>
        <v>80</v>
      </c>
      <c r="BR81" s="138">
        <f t="shared" si="29"/>
        <v>20</v>
      </c>
      <c r="BS81" s="138">
        <f t="shared" si="30"/>
        <v>40</v>
      </c>
      <c r="BT81" s="138">
        <f t="shared" si="31"/>
        <v>140</v>
      </c>
      <c r="BU81" s="27" t="s">
        <v>129</v>
      </c>
      <c r="BV81" s="202">
        <v>40</v>
      </c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</row>
    <row r="82" spans="1:114" ht="13.5" hidden="1" customHeight="1">
      <c r="A82" s="24" t="s">
        <v>321</v>
      </c>
      <c r="B82" s="150" t="s">
        <v>322</v>
      </c>
      <c r="C82" s="151" t="s">
        <v>323</v>
      </c>
      <c r="D82" s="29" t="s">
        <v>155</v>
      </c>
      <c r="E82" s="28" t="s">
        <v>151</v>
      </c>
      <c r="F82" s="152" t="s">
        <v>108</v>
      </c>
      <c r="G82" s="153" t="s">
        <v>91</v>
      </c>
      <c r="H82" s="27" t="s">
        <v>92</v>
      </c>
      <c r="I82" s="56" t="s">
        <v>158</v>
      </c>
      <c r="J82" s="28" t="s">
        <v>87</v>
      </c>
      <c r="K82" s="107">
        <v>25</v>
      </c>
      <c r="L82" s="33">
        <v>23</v>
      </c>
      <c r="M82" s="33">
        <v>0</v>
      </c>
      <c r="N82" s="33">
        <v>2</v>
      </c>
      <c r="O82" s="107">
        <f t="shared" si="25"/>
        <v>98</v>
      </c>
      <c r="P82" s="33">
        <v>92</v>
      </c>
      <c r="Q82" s="33">
        <v>0</v>
      </c>
      <c r="R82" s="33">
        <v>6</v>
      </c>
      <c r="S82" s="107">
        <f>SUM(T82:Y82)</f>
        <v>23</v>
      </c>
      <c r="T82" s="33">
        <v>0</v>
      </c>
      <c r="U82" s="33">
        <v>23</v>
      </c>
      <c r="V82" s="33">
        <v>0</v>
      </c>
      <c r="W82" s="33">
        <v>0</v>
      </c>
      <c r="X82" s="33">
        <v>0</v>
      </c>
      <c r="Y82" s="33">
        <v>0</v>
      </c>
      <c r="Z82" s="107">
        <f>SUM(AA82:AF82)</f>
        <v>0</v>
      </c>
      <c r="AA82" s="33">
        <v>0</v>
      </c>
      <c r="AB82" s="33">
        <v>0</v>
      </c>
      <c r="AC82" s="33">
        <v>0</v>
      </c>
      <c r="AD82" s="33">
        <v>0</v>
      </c>
      <c r="AE82" s="33">
        <v>0</v>
      </c>
      <c r="AF82" s="33">
        <v>0</v>
      </c>
      <c r="AG82" s="107">
        <f>SUM(AH82:AM82)</f>
        <v>2</v>
      </c>
      <c r="AH82" s="33">
        <v>0</v>
      </c>
      <c r="AI82" s="33">
        <v>2</v>
      </c>
      <c r="AJ82" s="33">
        <v>0</v>
      </c>
      <c r="AK82" s="33">
        <v>0</v>
      </c>
      <c r="AL82" s="33">
        <v>0</v>
      </c>
      <c r="AM82" s="33">
        <v>0</v>
      </c>
      <c r="AN82" s="120">
        <f>(Z82+AG82)/K82</f>
        <v>0.08</v>
      </c>
      <c r="AO82" s="120">
        <f>N82/K82</f>
        <v>0.08</v>
      </c>
      <c r="AP82" s="27" t="s">
        <v>93</v>
      </c>
      <c r="AQ82" s="27" t="s">
        <v>85</v>
      </c>
      <c r="AR82" s="27" t="s">
        <v>158</v>
      </c>
      <c r="AS82" s="27" t="s">
        <v>87</v>
      </c>
      <c r="AT82" s="27" t="s">
        <v>100</v>
      </c>
      <c r="AU82" s="27" t="s">
        <v>140</v>
      </c>
      <c r="AV82" s="36">
        <v>2.8234585000000001</v>
      </c>
      <c r="AW82" s="43"/>
      <c r="AX82" s="43"/>
      <c r="AY82" s="43"/>
      <c r="AZ82" s="36"/>
      <c r="BA82" s="36"/>
      <c r="BB82" s="36"/>
      <c r="BC82" s="123">
        <f t="shared" si="26"/>
        <v>2.8234585000000001</v>
      </c>
      <c r="BD82" s="36" t="s">
        <v>111</v>
      </c>
      <c r="BE82" s="44"/>
      <c r="BF82" s="44"/>
      <c r="BG82" s="44"/>
      <c r="BH82" s="124">
        <f t="shared" si="27"/>
        <v>2.8234585000000001</v>
      </c>
      <c r="BI82" s="59">
        <f>BH82/K82</f>
        <v>0.11293834</v>
      </c>
      <c r="BJ82" s="39" t="s">
        <v>102</v>
      </c>
      <c r="BK82" s="136">
        <v>50</v>
      </c>
      <c r="BL82" s="137">
        <v>50</v>
      </c>
      <c r="BM82" s="137">
        <v>10</v>
      </c>
      <c r="BN82" s="137">
        <v>70</v>
      </c>
      <c r="BO82" s="137">
        <v>20</v>
      </c>
      <c r="BP82" s="137">
        <v>20</v>
      </c>
      <c r="BQ82" s="138">
        <f t="shared" si="28"/>
        <v>100</v>
      </c>
      <c r="BR82" s="138">
        <f t="shared" si="29"/>
        <v>80</v>
      </c>
      <c r="BS82" s="138">
        <f t="shared" si="30"/>
        <v>40</v>
      </c>
      <c r="BT82" s="138">
        <f t="shared" si="31"/>
        <v>220</v>
      </c>
      <c r="BU82" s="27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</row>
    <row r="83" spans="1:114" ht="12.75" hidden="1" customHeight="1">
      <c r="A83" s="24" t="s">
        <v>324</v>
      </c>
      <c r="B83" s="50" t="s">
        <v>325</v>
      </c>
      <c r="C83" s="29" t="s">
        <v>155</v>
      </c>
      <c r="D83" s="29" t="s">
        <v>155</v>
      </c>
      <c r="E83" s="28" t="s">
        <v>151</v>
      </c>
      <c r="F83" s="24" t="s">
        <v>108</v>
      </c>
      <c r="G83" s="27" t="s">
        <v>91</v>
      </c>
      <c r="H83" s="27" t="s">
        <v>92</v>
      </c>
      <c r="I83" s="56" t="s">
        <v>214</v>
      </c>
      <c r="J83" s="27" t="s">
        <v>87</v>
      </c>
      <c r="K83" s="106">
        <v>10</v>
      </c>
      <c r="L83" s="33">
        <v>4</v>
      </c>
      <c r="M83" s="33">
        <v>4</v>
      </c>
      <c r="N83" s="33">
        <v>2</v>
      </c>
      <c r="O83" s="106">
        <f t="shared" si="25"/>
        <v>65</v>
      </c>
      <c r="P83" s="33">
        <v>24</v>
      </c>
      <c r="Q83" s="33">
        <v>32</v>
      </c>
      <c r="R83" s="33">
        <v>9</v>
      </c>
      <c r="S83" s="106">
        <f>SUM(T83:Y83)</f>
        <v>4</v>
      </c>
      <c r="T83" s="33">
        <v>0</v>
      </c>
      <c r="U83" s="33">
        <v>0</v>
      </c>
      <c r="V83" s="33">
        <v>0</v>
      </c>
      <c r="W83" s="33">
        <v>4</v>
      </c>
      <c r="X83" s="33">
        <v>0</v>
      </c>
      <c r="Y83" s="33">
        <v>0</v>
      </c>
      <c r="Z83" s="106">
        <f>SUM(AA83:AF83)</f>
        <v>4</v>
      </c>
      <c r="AA83" s="33">
        <v>0</v>
      </c>
      <c r="AB83" s="33">
        <v>0</v>
      </c>
      <c r="AC83" s="33">
        <v>0</v>
      </c>
      <c r="AD83" s="33">
        <v>0</v>
      </c>
      <c r="AE83" s="33">
        <v>4</v>
      </c>
      <c r="AF83" s="33">
        <v>0</v>
      </c>
      <c r="AG83" s="106">
        <f>SUM(AH83:AM83)</f>
        <v>2</v>
      </c>
      <c r="AH83" s="33">
        <v>0</v>
      </c>
      <c r="AI83" s="33">
        <v>1</v>
      </c>
      <c r="AJ83" s="33">
        <v>1</v>
      </c>
      <c r="AK83" s="33">
        <v>0</v>
      </c>
      <c r="AL83" s="33">
        <v>0</v>
      </c>
      <c r="AM83" s="33">
        <v>0</v>
      </c>
      <c r="AN83" s="120">
        <f>(Z83+AG83)/K83</f>
        <v>0.6</v>
      </c>
      <c r="AO83" s="120">
        <f>N83/K83</f>
        <v>0.2</v>
      </c>
      <c r="AP83" s="27" t="s">
        <v>93</v>
      </c>
      <c r="AQ83" s="27" t="s">
        <v>262</v>
      </c>
      <c r="AR83" s="35" t="s">
        <v>210</v>
      </c>
      <c r="AS83" s="35" t="s">
        <v>135</v>
      </c>
      <c r="AT83" s="35" t="s">
        <v>100</v>
      </c>
      <c r="AU83" s="35" t="s">
        <v>83</v>
      </c>
      <c r="AV83" s="36">
        <v>0.983317</v>
      </c>
      <c r="AW83" s="37"/>
      <c r="AX83" s="37"/>
      <c r="AY83" s="37"/>
      <c r="AZ83" s="37"/>
      <c r="BA83" s="37"/>
      <c r="BB83" s="37"/>
      <c r="BC83" s="123">
        <f t="shared" si="26"/>
        <v>0.983317</v>
      </c>
      <c r="BD83" s="36" t="s">
        <v>111</v>
      </c>
      <c r="BE83" s="44"/>
      <c r="BF83" s="44"/>
      <c r="BG83" s="44">
        <v>2.7933329999999999E-2</v>
      </c>
      <c r="BH83" s="124">
        <f t="shared" si="27"/>
        <v>1.01125033</v>
      </c>
      <c r="BI83" s="45">
        <f>BH83/K83</f>
        <v>0.101125033</v>
      </c>
      <c r="BJ83" s="39" t="s">
        <v>102</v>
      </c>
      <c r="BK83" s="136">
        <v>50</v>
      </c>
      <c r="BL83" s="137">
        <v>50</v>
      </c>
      <c r="BM83" s="137">
        <v>80</v>
      </c>
      <c r="BN83" s="137">
        <v>70</v>
      </c>
      <c r="BO83" s="137">
        <v>20</v>
      </c>
      <c r="BP83" s="137">
        <v>20</v>
      </c>
      <c r="BQ83" s="138">
        <f t="shared" si="28"/>
        <v>100</v>
      </c>
      <c r="BR83" s="138">
        <f t="shared" si="29"/>
        <v>150</v>
      </c>
      <c r="BS83" s="138">
        <f t="shared" si="30"/>
        <v>40</v>
      </c>
      <c r="BT83" s="138">
        <f t="shared" si="31"/>
        <v>290</v>
      </c>
      <c r="BU83" s="55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</row>
    <row r="84" spans="1:114" ht="12.75" hidden="1" customHeight="1">
      <c r="A84" s="54" t="s">
        <v>326</v>
      </c>
      <c r="B84" s="27" t="s">
        <v>327</v>
      </c>
      <c r="C84" s="28" t="s">
        <v>155</v>
      </c>
      <c r="D84" s="29" t="s">
        <v>155</v>
      </c>
      <c r="E84" s="28" t="s">
        <v>151</v>
      </c>
      <c r="F84" s="54" t="s">
        <v>108</v>
      </c>
      <c r="G84" s="27" t="s">
        <v>80</v>
      </c>
      <c r="H84" s="27" t="s">
        <v>81</v>
      </c>
      <c r="I84" s="31" t="s">
        <v>109</v>
      </c>
      <c r="J84" s="47" t="s">
        <v>110</v>
      </c>
      <c r="K84" s="112">
        <v>0</v>
      </c>
      <c r="L84" s="33">
        <v>20</v>
      </c>
      <c r="M84" s="33">
        <v>3</v>
      </c>
      <c r="N84" s="33">
        <v>1</v>
      </c>
      <c r="O84" s="107">
        <f t="shared" si="25"/>
        <v>95</v>
      </c>
      <c r="P84" s="33">
        <v>80</v>
      </c>
      <c r="Q84" s="33">
        <v>3</v>
      </c>
      <c r="R84" s="33">
        <v>12</v>
      </c>
      <c r="S84" s="107">
        <v>0</v>
      </c>
      <c r="T84" s="33">
        <v>0</v>
      </c>
      <c r="U84" s="33">
        <v>20</v>
      </c>
      <c r="V84" s="33">
        <v>0</v>
      </c>
      <c r="W84" s="33">
        <v>0</v>
      </c>
      <c r="X84" s="33">
        <v>0</v>
      </c>
      <c r="Y84" s="33">
        <v>0</v>
      </c>
      <c r="Z84" s="107">
        <v>0</v>
      </c>
      <c r="AA84" s="33">
        <v>0</v>
      </c>
      <c r="AB84" s="33">
        <v>3</v>
      </c>
      <c r="AC84" s="33">
        <v>0</v>
      </c>
      <c r="AD84" s="33">
        <v>0</v>
      </c>
      <c r="AE84" s="33">
        <v>0</v>
      </c>
      <c r="AF84" s="33">
        <v>0</v>
      </c>
      <c r="AG84" s="107">
        <v>0</v>
      </c>
      <c r="AH84" s="33">
        <v>0</v>
      </c>
      <c r="AI84" s="33">
        <v>1</v>
      </c>
      <c r="AJ84" s="33">
        <v>0</v>
      </c>
      <c r="AK84" s="33">
        <v>0</v>
      </c>
      <c r="AL84" s="33">
        <v>0</v>
      </c>
      <c r="AM84" s="33">
        <v>0</v>
      </c>
      <c r="AN84" s="120">
        <f>(M84+N84)/BV84</f>
        <v>0.16666666666666666</v>
      </c>
      <c r="AO84" s="120">
        <f>N84/BV84</f>
        <v>4.1666666666666664E-2</v>
      </c>
      <c r="AP84" s="27" t="s">
        <v>84</v>
      </c>
      <c r="AQ84" s="27" t="s">
        <v>85</v>
      </c>
      <c r="AR84" s="35" t="s">
        <v>109</v>
      </c>
      <c r="AS84" s="47" t="s">
        <v>110</v>
      </c>
      <c r="AT84" s="35" t="s">
        <v>120</v>
      </c>
      <c r="AU84" s="47" t="s">
        <v>87</v>
      </c>
      <c r="AV84" s="36">
        <v>0</v>
      </c>
      <c r="AW84" s="36"/>
      <c r="AX84" s="36"/>
      <c r="AY84" s="36"/>
      <c r="AZ84" s="36">
        <v>1.105</v>
      </c>
      <c r="BA84" s="36">
        <v>0.83899999999999997</v>
      </c>
      <c r="BB84" s="37"/>
      <c r="BC84" s="123">
        <f t="shared" si="26"/>
        <v>1.944</v>
      </c>
      <c r="BD84" s="24"/>
      <c r="BE84" s="24"/>
      <c r="BF84" s="24"/>
      <c r="BG84" s="24"/>
      <c r="BH84" s="124">
        <f t="shared" si="27"/>
        <v>1.944</v>
      </c>
      <c r="BI84" s="45">
        <f>BH84/BV84</f>
        <v>8.1000000000000003E-2</v>
      </c>
      <c r="BJ84" s="39" t="s">
        <v>88</v>
      </c>
      <c r="BK84" s="136">
        <v>50</v>
      </c>
      <c r="BL84" s="137">
        <v>50</v>
      </c>
      <c r="BM84" s="137">
        <v>0</v>
      </c>
      <c r="BN84" s="137">
        <v>30</v>
      </c>
      <c r="BO84" s="137">
        <v>20</v>
      </c>
      <c r="BP84" s="137">
        <v>10</v>
      </c>
      <c r="BQ84" s="138">
        <f t="shared" si="28"/>
        <v>100</v>
      </c>
      <c r="BR84" s="138">
        <f t="shared" si="29"/>
        <v>30</v>
      </c>
      <c r="BS84" s="138">
        <f t="shared" si="30"/>
        <v>30</v>
      </c>
      <c r="BT84" s="138">
        <f t="shared" si="31"/>
        <v>160</v>
      </c>
      <c r="BU84" s="27" t="s">
        <v>328</v>
      </c>
      <c r="BV84" s="202">
        <v>24</v>
      </c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</row>
    <row r="85" spans="1:114" ht="12.75" hidden="1" customHeight="1">
      <c r="A85" s="25" t="s">
        <v>329</v>
      </c>
      <c r="B85" s="29" t="s">
        <v>330</v>
      </c>
      <c r="C85" s="29" t="s">
        <v>155</v>
      </c>
      <c r="D85" s="29" t="s">
        <v>155</v>
      </c>
      <c r="E85" s="28" t="s">
        <v>151</v>
      </c>
      <c r="F85" s="25" t="s">
        <v>79</v>
      </c>
      <c r="G85" s="27" t="s">
        <v>91</v>
      </c>
      <c r="H85" s="27" t="s">
        <v>92</v>
      </c>
      <c r="I85" s="56" t="s">
        <v>94</v>
      </c>
      <c r="J85" s="27" t="s">
        <v>134</v>
      </c>
      <c r="K85" s="107">
        <v>0</v>
      </c>
      <c r="L85" s="33">
        <v>35</v>
      </c>
      <c r="M85" s="33">
        <v>13</v>
      </c>
      <c r="N85" s="33">
        <v>2</v>
      </c>
      <c r="O85" s="106">
        <f t="shared" si="25"/>
        <v>227</v>
      </c>
      <c r="P85" s="33">
        <v>165</v>
      </c>
      <c r="Q85" s="33">
        <v>52</v>
      </c>
      <c r="R85" s="33">
        <v>10</v>
      </c>
      <c r="S85" s="106">
        <v>0</v>
      </c>
      <c r="T85" s="33">
        <v>0</v>
      </c>
      <c r="U85" s="33">
        <v>16</v>
      </c>
      <c r="V85" s="33">
        <v>16</v>
      </c>
      <c r="W85" s="33">
        <v>3</v>
      </c>
      <c r="X85" s="33">
        <v>0</v>
      </c>
      <c r="Y85" s="33">
        <v>0</v>
      </c>
      <c r="Z85" s="106">
        <v>0</v>
      </c>
      <c r="AA85" s="33">
        <v>0</v>
      </c>
      <c r="AB85" s="33">
        <v>12</v>
      </c>
      <c r="AC85" s="33">
        <v>0</v>
      </c>
      <c r="AD85" s="33">
        <v>0</v>
      </c>
      <c r="AE85" s="33">
        <v>1</v>
      </c>
      <c r="AF85" s="33">
        <v>0</v>
      </c>
      <c r="AG85" s="106">
        <v>0</v>
      </c>
      <c r="AH85" s="33">
        <v>0</v>
      </c>
      <c r="AI85" s="33">
        <v>2</v>
      </c>
      <c r="AJ85" s="33">
        <v>0</v>
      </c>
      <c r="AK85" s="33">
        <v>0</v>
      </c>
      <c r="AL85" s="33">
        <v>0</v>
      </c>
      <c r="AM85" s="33">
        <v>0</v>
      </c>
      <c r="AN85" s="120">
        <f>(M85+N85)/BV85</f>
        <v>0.3</v>
      </c>
      <c r="AO85" s="120">
        <f>N85/BV85</f>
        <v>0.04</v>
      </c>
      <c r="AP85" s="27" t="s">
        <v>93</v>
      </c>
      <c r="AQ85" s="27" t="s">
        <v>85</v>
      </c>
      <c r="AR85" s="27" t="s">
        <v>94</v>
      </c>
      <c r="AS85" s="27" t="s">
        <v>134</v>
      </c>
      <c r="AT85" s="35" t="s">
        <v>128</v>
      </c>
      <c r="AU85" s="27" t="s">
        <v>98</v>
      </c>
      <c r="AV85" s="36">
        <v>0</v>
      </c>
      <c r="AW85" s="43"/>
      <c r="AX85" s="43"/>
      <c r="AY85" s="43"/>
      <c r="AZ85" s="43"/>
      <c r="BA85" s="43">
        <v>0.5</v>
      </c>
      <c r="BB85" s="43">
        <v>4.7176499999999999</v>
      </c>
      <c r="BC85" s="123">
        <f t="shared" si="26"/>
        <v>5.2176499999999999</v>
      </c>
      <c r="BD85" s="36" t="s">
        <v>111</v>
      </c>
      <c r="BE85" s="44"/>
      <c r="BF85" s="44"/>
      <c r="BG85" s="44"/>
      <c r="BH85" s="124">
        <f t="shared" si="27"/>
        <v>5.2176499999999999</v>
      </c>
      <c r="BI85" s="45">
        <f>BH85/BV85</f>
        <v>0.104353</v>
      </c>
      <c r="BJ85" s="39" t="s">
        <v>88</v>
      </c>
      <c r="BK85" s="136">
        <v>50</v>
      </c>
      <c r="BL85" s="137">
        <v>50</v>
      </c>
      <c r="BM85" s="137">
        <v>10</v>
      </c>
      <c r="BN85" s="137">
        <v>10</v>
      </c>
      <c r="BO85" s="137">
        <v>20</v>
      </c>
      <c r="BP85" s="137">
        <v>20</v>
      </c>
      <c r="BQ85" s="138">
        <f t="shared" si="28"/>
        <v>100</v>
      </c>
      <c r="BR85" s="138">
        <f t="shared" si="29"/>
        <v>20</v>
      </c>
      <c r="BS85" s="138">
        <f t="shared" si="30"/>
        <v>40</v>
      </c>
      <c r="BT85" s="138">
        <f t="shared" si="31"/>
        <v>160</v>
      </c>
      <c r="BU85" s="27" t="s">
        <v>331</v>
      </c>
      <c r="BV85" s="202">
        <v>50</v>
      </c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</row>
    <row r="86" spans="1:114" ht="13.5" hidden="1" customHeight="1">
      <c r="A86" s="24" t="s">
        <v>332</v>
      </c>
      <c r="B86" s="29" t="s">
        <v>333</v>
      </c>
      <c r="C86" s="30" t="s">
        <v>155</v>
      </c>
      <c r="D86" s="29" t="s">
        <v>155</v>
      </c>
      <c r="E86" s="28" t="s">
        <v>151</v>
      </c>
      <c r="F86" s="24" t="s">
        <v>79</v>
      </c>
      <c r="G86" s="29" t="s">
        <v>91</v>
      </c>
      <c r="H86" s="29" t="s">
        <v>92</v>
      </c>
      <c r="I86" s="29" t="s">
        <v>109</v>
      </c>
      <c r="J86" s="27" t="s">
        <v>134</v>
      </c>
      <c r="K86" s="112">
        <v>0</v>
      </c>
      <c r="L86" s="72">
        <v>60</v>
      </c>
      <c r="M86" s="72">
        <v>23</v>
      </c>
      <c r="N86" s="72">
        <v>4</v>
      </c>
      <c r="O86" s="106">
        <f t="shared" si="25"/>
        <v>395</v>
      </c>
      <c r="P86" s="33">
        <v>286</v>
      </c>
      <c r="Q86" s="33">
        <v>91</v>
      </c>
      <c r="R86" s="33">
        <v>18</v>
      </c>
      <c r="S86" s="106">
        <v>0</v>
      </c>
      <c r="T86" s="33">
        <v>0</v>
      </c>
      <c r="U86" s="33">
        <v>28</v>
      </c>
      <c r="V86" s="33">
        <v>26</v>
      </c>
      <c r="W86" s="33">
        <v>6</v>
      </c>
      <c r="X86" s="33">
        <v>0</v>
      </c>
      <c r="Y86" s="33">
        <v>0</v>
      </c>
      <c r="Z86" s="106">
        <v>0</v>
      </c>
      <c r="AA86" s="33">
        <v>0</v>
      </c>
      <c r="AB86" s="33">
        <v>21</v>
      </c>
      <c r="AC86" s="33">
        <v>0</v>
      </c>
      <c r="AD86" s="33">
        <v>0</v>
      </c>
      <c r="AE86" s="33">
        <v>2</v>
      </c>
      <c r="AF86" s="33">
        <v>0</v>
      </c>
      <c r="AG86" s="106">
        <v>0</v>
      </c>
      <c r="AH86" s="72">
        <v>0</v>
      </c>
      <c r="AI86" s="72">
        <v>4</v>
      </c>
      <c r="AJ86" s="72">
        <v>0</v>
      </c>
      <c r="AK86" s="72">
        <v>0</v>
      </c>
      <c r="AL86" s="72">
        <v>0</v>
      </c>
      <c r="AM86" s="72">
        <v>0</v>
      </c>
      <c r="AN86" s="120">
        <f>(M86+N86)/BV86</f>
        <v>0.31034482758620691</v>
      </c>
      <c r="AO86" s="120">
        <f>N86/BV86</f>
        <v>4.5977011494252873E-2</v>
      </c>
      <c r="AP86" s="27" t="s">
        <v>93</v>
      </c>
      <c r="AQ86" s="27" t="s">
        <v>85</v>
      </c>
      <c r="AR86" s="29" t="s">
        <v>109</v>
      </c>
      <c r="AS86" s="27" t="s">
        <v>134</v>
      </c>
      <c r="AT86" s="29" t="s">
        <v>128</v>
      </c>
      <c r="AU86" s="27" t="s">
        <v>134</v>
      </c>
      <c r="AV86" s="36">
        <v>0</v>
      </c>
      <c r="AW86" s="36"/>
      <c r="AX86" s="36"/>
      <c r="AY86" s="36"/>
      <c r="AZ86" s="36">
        <v>1</v>
      </c>
      <c r="BA86" s="36">
        <v>4</v>
      </c>
      <c r="BB86" s="36">
        <f>4.078711-0.5-0.1</f>
        <v>3.4787110000000001</v>
      </c>
      <c r="BC86" s="123">
        <f t="shared" si="26"/>
        <v>8.4787110000000006</v>
      </c>
      <c r="BD86" s="24" t="s">
        <v>111</v>
      </c>
      <c r="BE86" s="44"/>
      <c r="BF86" s="44">
        <v>0.6</v>
      </c>
      <c r="BG86" s="49"/>
      <c r="BH86" s="124">
        <f t="shared" si="27"/>
        <v>9.0787110000000002</v>
      </c>
      <c r="BI86" s="45">
        <f>BH86/BV86</f>
        <v>0.104353</v>
      </c>
      <c r="BJ86" s="39" t="s">
        <v>102</v>
      </c>
      <c r="BK86" s="136">
        <v>50</v>
      </c>
      <c r="BL86" s="137">
        <v>50</v>
      </c>
      <c r="BM86" s="137">
        <v>40</v>
      </c>
      <c r="BN86" s="137">
        <v>30</v>
      </c>
      <c r="BO86" s="137">
        <v>20</v>
      </c>
      <c r="BP86" s="137">
        <v>20</v>
      </c>
      <c r="BQ86" s="138">
        <f t="shared" si="28"/>
        <v>100</v>
      </c>
      <c r="BR86" s="138">
        <f t="shared" si="29"/>
        <v>70</v>
      </c>
      <c r="BS86" s="138">
        <f t="shared" si="30"/>
        <v>40</v>
      </c>
      <c r="BT86" s="138">
        <f t="shared" si="31"/>
        <v>210</v>
      </c>
      <c r="BU86" s="27" t="s">
        <v>334</v>
      </c>
      <c r="BV86" s="202">
        <v>87</v>
      </c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</row>
    <row r="87" spans="1:114" ht="13.5" hidden="1" customHeight="1">
      <c r="A87" s="25" t="s">
        <v>335</v>
      </c>
      <c r="B87" s="29" t="s">
        <v>336</v>
      </c>
      <c r="C87" s="58" t="s">
        <v>155</v>
      </c>
      <c r="D87" s="30" t="s">
        <v>155</v>
      </c>
      <c r="E87" s="28" t="s">
        <v>151</v>
      </c>
      <c r="F87" s="25" t="s">
        <v>108</v>
      </c>
      <c r="G87" s="28" t="s">
        <v>92</v>
      </c>
      <c r="H87" s="28" t="s">
        <v>92</v>
      </c>
      <c r="I87" s="30" t="s">
        <v>86</v>
      </c>
      <c r="J87" s="28" t="s">
        <v>110</v>
      </c>
      <c r="K87" s="106">
        <v>12</v>
      </c>
      <c r="L87" s="33">
        <v>8</v>
      </c>
      <c r="M87" s="33">
        <v>0</v>
      </c>
      <c r="N87" s="33">
        <v>4</v>
      </c>
      <c r="O87" s="106">
        <f t="shared" si="25"/>
        <v>44</v>
      </c>
      <c r="P87" s="33">
        <v>24</v>
      </c>
      <c r="Q87" s="33">
        <v>0</v>
      </c>
      <c r="R87" s="33">
        <v>20</v>
      </c>
      <c r="S87" s="106">
        <f t="shared" ref="S87:S100" si="32">SUM(T87:Y87)</f>
        <v>8</v>
      </c>
      <c r="T87" s="33">
        <v>0</v>
      </c>
      <c r="U87" s="33">
        <v>0</v>
      </c>
      <c r="V87" s="33">
        <v>0</v>
      </c>
      <c r="W87" s="33">
        <v>8</v>
      </c>
      <c r="X87" s="33">
        <v>0</v>
      </c>
      <c r="Y87" s="33">
        <v>0</v>
      </c>
      <c r="Z87" s="106">
        <f t="shared" ref="Z87:Z100" si="33">SUM(AA87:AF87)</f>
        <v>0</v>
      </c>
      <c r="AA87" s="33">
        <v>0</v>
      </c>
      <c r="AB87" s="33">
        <v>0</v>
      </c>
      <c r="AC87" s="33">
        <v>0</v>
      </c>
      <c r="AD87" s="33">
        <v>0</v>
      </c>
      <c r="AE87" s="33">
        <v>0</v>
      </c>
      <c r="AF87" s="33">
        <v>0</v>
      </c>
      <c r="AG87" s="106">
        <f t="shared" ref="AG87:AG100" si="34">SUM(AH87:AM87)</f>
        <v>4</v>
      </c>
      <c r="AH87" s="33">
        <v>0</v>
      </c>
      <c r="AI87" s="33">
        <v>0</v>
      </c>
      <c r="AJ87" s="33">
        <v>4</v>
      </c>
      <c r="AK87" s="33">
        <v>0</v>
      </c>
      <c r="AL87" s="33">
        <v>0</v>
      </c>
      <c r="AM87" s="33">
        <v>0</v>
      </c>
      <c r="AN87" s="120">
        <f t="shared" ref="AN87:AN92" si="35">(M87+N87)/K87</f>
        <v>0.33333333333333331</v>
      </c>
      <c r="AO87" s="120">
        <f t="shared" ref="AO87:AO100" si="36">N87/K87</f>
        <v>0.33333333333333331</v>
      </c>
      <c r="AP87" s="27" t="s">
        <v>93</v>
      </c>
      <c r="AQ87" s="27" t="s">
        <v>241</v>
      </c>
      <c r="AR87" s="30" t="s">
        <v>86</v>
      </c>
      <c r="AS87" s="28" t="s">
        <v>110</v>
      </c>
      <c r="AT87" s="30" t="s">
        <v>94</v>
      </c>
      <c r="AU87" s="27" t="s">
        <v>101</v>
      </c>
      <c r="AV87" s="36">
        <v>0</v>
      </c>
      <c r="AW87" s="43"/>
      <c r="AX87" s="43"/>
      <c r="AY87" s="43">
        <v>1.0522359999999999</v>
      </c>
      <c r="AZ87" s="37"/>
      <c r="BA87" s="37"/>
      <c r="BB87" s="37"/>
      <c r="BC87" s="123">
        <f t="shared" si="26"/>
        <v>1.0522359999999999</v>
      </c>
      <c r="BD87" s="36" t="s">
        <v>111</v>
      </c>
      <c r="BE87" s="44"/>
      <c r="BF87" s="44">
        <v>0.2</v>
      </c>
      <c r="BG87" s="44"/>
      <c r="BH87" s="124">
        <f t="shared" si="27"/>
        <v>1.2522359999999999</v>
      </c>
      <c r="BI87" s="45">
        <f t="shared" ref="BI87:BI100" si="37">BH87/K87</f>
        <v>0.10435299999999999</v>
      </c>
      <c r="BJ87" s="39" t="s">
        <v>102</v>
      </c>
      <c r="BK87" s="136">
        <v>50</v>
      </c>
      <c r="BL87" s="137">
        <v>50</v>
      </c>
      <c r="BM87" s="137">
        <v>0</v>
      </c>
      <c r="BN87" s="137">
        <v>30</v>
      </c>
      <c r="BO87" s="137">
        <v>20</v>
      </c>
      <c r="BP87" s="137">
        <v>20</v>
      </c>
      <c r="BQ87" s="138">
        <f t="shared" si="28"/>
        <v>100</v>
      </c>
      <c r="BR87" s="138">
        <f t="shared" si="29"/>
        <v>30</v>
      </c>
      <c r="BS87" s="138">
        <f t="shared" si="30"/>
        <v>40</v>
      </c>
      <c r="BT87" s="138">
        <f t="shared" si="31"/>
        <v>170</v>
      </c>
      <c r="BU87" s="27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</row>
    <row r="88" spans="1:114" ht="13.5" hidden="1" customHeight="1">
      <c r="A88" s="25" t="s">
        <v>337</v>
      </c>
      <c r="B88" s="30" t="s">
        <v>338</v>
      </c>
      <c r="C88" s="30" t="s">
        <v>155</v>
      </c>
      <c r="D88" s="30" t="s">
        <v>155</v>
      </c>
      <c r="E88" s="28" t="s">
        <v>151</v>
      </c>
      <c r="F88" s="25" t="s">
        <v>108</v>
      </c>
      <c r="G88" s="30" t="s">
        <v>80</v>
      </c>
      <c r="H88" s="30" t="s">
        <v>81</v>
      </c>
      <c r="I88" s="30" t="s">
        <v>86</v>
      </c>
      <c r="J88" s="28" t="s">
        <v>110</v>
      </c>
      <c r="K88" s="107">
        <v>12</v>
      </c>
      <c r="L88" s="33">
        <v>12</v>
      </c>
      <c r="M88" s="33">
        <v>0</v>
      </c>
      <c r="N88" s="33">
        <v>0</v>
      </c>
      <c r="O88" s="106">
        <f t="shared" si="25"/>
        <v>48</v>
      </c>
      <c r="P88" s="33">
        <v>48</v>
      </c>
      <c r="Q88" s="33">
        <v>0</v>
      </c>
      <c r="R88" s="33">
        <v>0</v>
      </c>
      <c r="S88" s="106">
        <f t="shared" si="32"/>
        <v>12</v>
      </c>
      <c r="T88" s="33">
        <v>0</v>
      </c>
      <c r="U88" s="33">
        <v>12</v>
      </c>
      <c r="V88" s="33">
        <v>0</v>
      </c>
      <c r="W88" s="33">
        <v>0</v>
      </c>
      <c r="X88" s="33">
        <v>0</v>
      </c>
      <c r="Y88" s="33">
        <v>0</v>
      </c>
      <c r="Z88" s="106">
        <f t="shared" si="33"/>
        <v>0</v>
      </c>
      <c r="AA88" s="33">
        <v>0</v>
      </c>
      <c r="AB88" s="33">
        <v>0</v>
      </c>
      <c r="AC88" s="33">
        <v>0</v>
      </c>
      <c r="AD88" s="33">
        <v>0</v>
      </c>
      <c r="AE88" s="33">
        <v>0</v>
      </c>
      <c r="AF88" s="33">
        <v>0</v>
      </c>
      <c r="AG88" s="106">
        <f t="shared" si="34"/>
        <v>0</v>
      </c>
      <c r="AH88" s="33">
        <v>0</v>
      </c>
      <c r="AI88" s="33">
        <v>0</v>
      </c>
      <c r="AJ88" s="33">
        <v>0</v>
      </c>
      <c r="AK88" s="33">
        <v>0</v>
      </c>
      <c r="AL88" s="33">
        <v>0</v>
      </c>
      <c r="AM88" s="33">
        <v>0</v>
      </c>
      <c r="AN88" s="120">
        <f t="shared" si="35"/>
        <v>0</v>
      </c>
      <c r="AO88" s="120">
        <f t="shared" si="36"/>
        <v>0</v>
      </c>
      <c r="AP88" s="27" t="s">
        <v>84</v>
      </c>
      <c r="AQ88" s="27" t="s">
        <v>85</v>
      </c>
      <c r="AR88" s="30" t="s">
        <v>86</v>
      </c>
      <c r="AS88" s="28" t="s">
        <v>110</v>
      </c>
      <c r="AT88" s="30" t="s">
        <v>94</v>
      </c>
      <c r="AU88" s="27" t="s">
        <v>121</v>
      </c>
      <c r="AV88" s="36">
        <v>0</v>
      </c>
      <c r="AW88" s="43"/>
      <c r="AX88" s="43"/>
      <c r="AY88" s="43">
        <v>0.97199999999999998</v>
      </c>
      <c r="AZ88" s="37"/>
      <c r="BA88" s="37"/>
      <c r="BB88" s="37"/>
      <c r="BC88" s="123">
        <f t="shared" si="26"/>
        <v>0.97199999999999998</v>
      </c>
      <c r="BD88" s="36" t="s">
        <v>111</v>
      </c>
      <c r="BE88" s="44"/>
      <c r="BF88" s="44"/>
      <c r="BG88" s="44"/>
      <c r="BH88" s="124">
        <f t="shared" si="27"/>
        <v>0.97199999999999998</v>
      </c>
      <c r="BI88" s="45">
        <f t="shared" si="37"/>
        <v>8.1000000000000003E-2</v>
      </c>
      <c r="BJ88" s="39" t="s">
        <v>88</v>
      </c>
      <c r="BK88" s="136">
        <v>50</v>
      </c>
      <c r="BL88" s="137">
        <v>50</v>
      </c>
      <c r="BM88" s="137">
        <v>0</v>
      </c>
      <c r="BN88" s="137">
        <v>30</v>
      </c>
      <c r="BO88" s="137">
        <v>20</v>
      </c>
      <c r="BP88" s="137">
        <v>10</v>
      </c>
      <c r="BQ88" s="138">
        <f t="shared" si="28"/>
        <v>100</v>
      </c>
      <c r="BR88" s="138">
        <f t="shared" si="29"/>
        <v>30</v>
      </c>
      <c r="BS88" s="138">
        <f t="shared" si="30"/>
        <v>30</v>
      </c>
      <c r="BT88" s="138">
        <f t="shared" si="31"/>
        <v>160</v>
      </c>
      <c r="BU88" s="27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</row>
    <row r="89" spans="1:114" ht="13.5" hidden="1" customHeight="1">
      <c r="A89" s="25" t="s">
        <v>339</v>
      </c>
      <c r="B89" s="30" t="s">
        <v>340</v>
      </c>
      <c r="C89" s="30" t="s">
        <v>155</v>
      </c>
      <c r="D89" s="30" t="s">
        <v>155</v>
      </c>
      <c r="E89" s="28" t="s">
        <v>151</v>
      </c>
      <c r="F89" s="25" t="s">
        <v>108</v>
      </c>
      <c r="G89" s="30" t="s">
        <v>92</v>
      </c>
      <c r="H89" s="30" t="s">
        <v>92</v>
      </c>
      <c r="I89" s="30" t="s">
        <v>100</v>
      </c>
      <c r="J89" s="28" t="s">
        <v>110</v>
      </c>
      <c r="K89" s="107">
        <v>30</v>
      </c>
      <c r="L89" s="33">
        <v>0</v>
      </c>
      <c r="M89" s="33">
        <v>27</v>
      </c>
      <c r="N89" s="33">
        <v>3</v>
      </c>
      <c r="O89" s="106">
        <f t="shared" si="25"/>
        <v>80</v>
      </c>
      <c r="P89" s="33">
        <v>0</v>
      </c>
      <c r="Q89" s="33">
        <v>71</v>
      </c>
      <c r="R89" s="33">
        <v>9</v>
      </c>
      <c r="S89" s="106">
        <f t="shared" si="32"/>
        <v>0</v>
      </c>
      <c r="T89" s="33">
        <v>0</v>
      </c>
      <c r="U89" s="33">
        <v>0</v>
      </c>
      <c r="V89" s="33">
        <v>0</v>
      </c>
      <c r="W89" s="33">
        <v>0</v>
      </c>
      <c r="X89" s="33">
        <v>0</v>
      </c>
      <c r="Y89" s="33">
        <v>0</v>
      </c>
      <c r="Z89" s="106">
        <f t="shared" si="33"/>
        <v>27</v>
      </c>
      <c r="AA89" s="33">
        <v>10</v>
      </c>
      <c r="AB89" s="33">
        <v>17</v>
      </c>
      <c r="AC89" s="33">
        <v>0</v>
      </c>
      <c r="AD89" s="33">
        <v>0</v>
      </c>
      <c r="AE89" s="33">
        <v>0</v>
      </c>
      <c r="AF89" s="33">
        <v>0</v>
      </c>
      <c r="AG89" s="106">
        <f t="shared" si="34"/>
        <v>3</v>
      </c>
      <c r="AH89" s="33">
        <v>0</v>
      </c>
      <c r="AI89" s="33">
        <v>3</v>
      </c>
      <c r="AJ89" s="33">
        <v>0</v>
      </c>
      <c r="AK89" s="33">
        <v>0</v>
      </c>
      <c r="AL89" s="33">
        <v>0</v>
      </c>
      <c r="AM89" s="33">
        <v>0</v>
      </c>
      <c r="AN89" s="120">
        <f t="shared" si="35"/>
        <v>1</v>
      </c>
      <c r="AO89" s="120">
        <f t="shared" si="36"/>
        <v>0.1</v>
      </c>
      <c r="AP89" s="27" t="s">
        <v>93</v>
      </c>
      <c r="AQ89" s="27" t="s">
        <v>241</v>
      </c>
      <c r="AR89" s="30" t="s">
        <v>100</v>
      </c>
      <c r="AS89" s="28" t="s">
        <v>110</v>
      </c>
      <c r="AT89" s="30" t="s">
        <v>86</v>
      </c>
      <c r="AU89" s="27" t="s">
        <v>101</v>
      </c>
      <c r="AV89" s="36">
        <v>0</v>
      </c>
      <c r="AW89" s="43">
        <v>1</v>
      </c>
      <c r="AX89" s="43">
        <v>1.63059</v>
      </c>
      <c r="AY89" s="43"/>
      <c r="AZ89" s="37"/>
      <c r="BA89" s="37"/>
      <c r="BB89" s="37"/>
      <c r="BC89" s="123">
        <f t="shared" si="26"/>
        <v>2.6305899999999998</v>
      </c>
      <c r="BD89" s="36"/>
      <c r="BE89" s="44"/>
      <c r="BF89" s="44">
        <v>0.5</v>
      </c>
      <c r="BG89" s="44"/>
      <c r="BH89" s="124">
        <f t="shared" si="27"/>
        <v>3.1305899999999998</v>
      </c>
      <c r="BI89" s="45">
        <f t="shared" si="37"/>
        <v>0.10435299999999999</v>
      </c>
      <c r="BJ89" s="39" t="s">
        <v>102</v>
      </c>
      <c r="BK89" s="136">
        <v>50</v>
      </c>
      <c r="BL89" s="137">
        <v>50</v>
      </c>
      <c r="BM89" s="137">
        <v>0</v>
      </c>
      <c r="BN89" s="137">
        <v>30</v>
      </c>
      <c r="BO89" s="137">
        <v>20</v>
      </c>
      <c r="BP89" s="137">
        <v>30</v>
      </c>
      <c r="BQ89" s="138">
        <f t="shared" si="28"/>
        <v>100</v>
      </c>
      <c r="BR89" s="138">
        <f t="shared" si="29"/>
        <v>30</v>
      </c>
      <c r="BS89" s="138">
        <f t="shared" si="30"/>
        <v>50</v>
      </c>
      <c r="BT89" s="138">
        <f t="shared" si="31"/>
        <v>180</v>
      </c>
      <c r="BU89" s="27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</row>
    <row r="90" spans="1:114" ht="13.5" hidden="1" customHeight="1">
      <c r="A90" s="24" t="s">
        <v>341</v>
      </c>
      <c r="B90" s="58" t="s">
        <v>342</v>
      </c>
      <c r="C90" s="58" t="s">
        <v>155</v>
      </c>
      <c r="D90" s="30" t="s">
        <v>155</v>
      </c>
      <c r="E90" s="28" t="s">
        <v>151</v>
      </c>
      <c r="F90" s="24" t="s">
        <v>108</v>
      </c>
      <c r="G90" s="28" t="s">
        <v>91</v>
      </c>
      <c r="H90" s="28" t="s">
        <v>92</v>
      </c>
      <c r="I90" s="47" t="s">
        <v>82</v>
      </c>
      <c r="J90" s="58" t="s">
        <v>87</v>
      </c>
      <c r="K90" s="112">
        <v>51</v>
      </c>
      <c r="L90" s="24">
        <v>20</v>
      </c>
      <c r="M90" s="24">
        <v>27</v>
      </c>
      <c r="N90" s="24">
        <v>4</v>
      </c>
      <c r="O90" s="106">
        <f t="shared" si="25"/>
        <v>188</v>
      </c>
      <c r="P90" s="24">
        <v>80</v>
      </c>
      <c r="Q90" s="24">
        <v>96</v>
      </c>
      <c r="R90" s="24">
        <v>12</v>
      </c>
      <c r="S90" s="106">
        <f t="shared" si="32"/>
        <v>20</v>
      </c>
      <c r="T90" s="24">
        <v>0</v>
      </c>
      <c r="U90" s="24">
        <v>20</v>
      </c>
      <c r="V90" s="24">
        <v>0</v>
      </c>
      <c r="W90" s="24">
        <v>0</v>
      </c>
      <c r="X90" s="24">
        <v>0</v>
      </c>
      <c r="Y90" s="24">
        <v>0</v>
      </c>
      <c r="Z90" s="106">
        <f t="shared" si="33"/>
        <v>27</v>
      </c>
      <c r="AA90" s="24">
        <v>6</v>
      </c>
      <c r="AB90" s="24">
        <v>21</v>
      </c>
      <c r="AC90" s="24">
        <v>0</v>
      </c>
      <c r="AD90" s="24">
        <v>0</v>
      </c>
      <c r="AE90" s="24">
        <v>0</v>
      </c>
      <c r="AF90" s="24">
        <v>0</v>
      </c>
      <c r="AG90" s="106">
        <f t="shared" si="34"/>
        <v>4</v>
      </c>
      <c r="AH90" s="24">
        <v>2</v>
      </c>
      <c r="AI90" s="24">
        <v>2</v>
      </c>
      <c r="AJ90" s="24">
        <v>0</v>
      </c>
      <c r="AK90" s="24">
        <v>0</v>
      </c>
      <c r="AL90" s="24">
        <v>0</v>
      </c>
      <c r="AM90" s="24">
        <v>0</v>
      </c>
      <c r="AN90" s="120">
        <f t="shared" si="35"/>
        <v>0.60784313725490191</v>
      </c>
      <c r="AO90" s="120">
        <f t="shared" si="36"/>
        <v>7.8431372549019607E-2</v>
      </c>
      <c r="AP90" s="27" t="s">
        <v>93</v>
      </c>
      <c r="AQ90" s="27" t="s">
        <v>85</v>
      </c>
      <c r="AR90" s="47" t="s">
        <v>82</v>
      </c>
      <c r="AS90" s="47" t="s">
        <v>87</v>
      </c>
      <c r="AT90" s="47" t="s">
        <v>86</v>
      </c>
      <c r="AU90" s="35" t="s">
        <v>83</v>
      </c>
      <c r="AV90" s="36">
        <v>0</v>
      </c>
      <c r="AW90" s="43"/>
      <c r="AX90" s="43">
        <v>2.5</v>
      </c>
      <c r="AY90" s="43">
        <v>2.1572891900000002</v>
      </c>
      <c r="AZ90" s="37"/>
      <c r="BA90" s="37"/>
      <c r="BB90" s="37"/>
      <c r="BC90" s="123">
        <f t="shared" si="26"/>
        <v>4.6572891900000002</v>
      </c>
      <c r="BD90" s="24" t="s">
        <v>111</v>
      </c>
      <c r="BE90" s="44"/>
      <c r="BF90" s="44">
        <v>1</v>
      </c>
      <c r="BG90" s="44"/>
      <c r="BH90" s="124">
        <f t="shared" si="27"/>
        <v>5.6572891900000002</v>
      </c>
      <c r="BI90" s="45">
        <f t="shared" si="37"/>
        <v>0.11092723901960784</v>
      </c>
      <c r="BJ90" s="39" t="s">
        <v>102</v>
      </c>
      <c r="BK90" s="136">
        <v>50</v>
      </c>
      <c r="BL90" s="137">
        <v>50</v>
      </c>
      <c r="BM90" s="137">
        <v>0</v>
      </c>
      <c r="BN90" s="137">
        <v>30</v>
      </c>
      <c r="BO90" s="137">
        <v>20</v>
      </c>
      <c r="BP90" s="137">
        <v>20</v>
      </c>
      <c r="BQ90" s="138">
        <f t="shared" si="28"/>
        <v>100</v>
      </c>
      <c r="BR90" s="138">
        <f t="shared" si="29"/>
        <v>30</v>
      </c>
      <c r="BS90" s="138">
        <f t="shared" si="30"/>
        <v>40</v>
      </c>
      <c r="BT90" s="138">
        <f t="shared" si="31"/>
        <v>170</v>
      </c>
      <c r="BU90" s="35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</row>
    <row r="91" spans="1:114" ht="13.5" hidden="1" customHeight="1">
      <c r="A91" s="25" t="s">
        <v>343</v>
      </c>
      <c r="B91" s="29" t="s">
        <v>344</v>
      </c>
      <c r="C91" s="58" t="s">
        <v>155</v>
      </c>
      <c r="D91" s="30" t="s">
        <v>155</v>
      </c>
      <c r="E91" s="28" t="s">
        <v>151</v>
      </c>
      <c r="F91" s="25" t="s">
        <v>108</v>
      </c>
      <c r="G91" s="28" t="s">
        <v>80</v>
      </c>
      <c r="H91" s="30" t="s">
        <v>81</v>
      </c>
      <c r="I91" s="30" t="s">
        <v>82</v>
      </c>
      <c r="J91" s="28" t="s">
        <v>135</v>
      </c>
      <c r="K91" s="107">
        <v>30</v>
      </c>
      <c r="L91" s="33">
        <v>30</v>
      </c>
      <c r="M91" s="33">
        <v>0</v>
      </c>
      <c r="N91" s="33">
        <v>0</v>
      </c>
      <c r="O91" s="106">
        <f t="shared" si="25"/>
        <v>86</v>
      </c>
      <c r="P91" s="33">
        <v>86</v>
      </c>
      <c r="Q91" s="33">
        <v>0</v>
      </c>
      <c r="R91" s="33">
        <v>0</v>
      </c>
      <c r="S91" s="106">
        <f t="shared" si="32"/>
        <v>30</v>
      </c>
      <c r="T91" s="33">
        <v>12</v>
      </c>
      <c r="U91" s="33">
        <v>18</v>
      </c>
      <c r="V91" s="33">
        <v>0</v>
      </c>
      <c r="W91" s="33">
        <v>0</v>
      </c>
      <c r="X91" s="33">
        <v>0</v>
      </c>
      <c r="Y91" s="33">
        <v>0</v>
      </c>
      <c r="Z91" s="106">
        <f t="shared" si="33"/>
        <v>0</v>
      </c>
      <c r="AA91" s="33">
        <v>0</v>
      </c>
      <c r="AB91" s="33">
        <v>0</v>
      </c>
      <c r="AC91" s="33">
        <v>0</v>
      </c>
      <c r="AD91" s="33">
        <v>0</v>
      </c>
      <c r="AE91" s="33">
        <v>0</v>
      </c>
      <c r="AF91" s="33">
        <v>0</v>
      </c>
      <c r="AG91" s="106">
        <f t="shared" si="34"/>
        <v>0</v>
      </c>
      <c r="AH91" s="33">
        <v>0</v>
      </c>
      <c r="AI91" s="33">
        <v>0</v>
      </c>
      <c r="AJ91" s="33">
        <v>0</v>
      </c>
      <c r="AK91" s="33">
        <v>0</v>
      </c>
      <c r="AL91" s="33">
        <v>0</v>
      </c>
      <c r="AM91" s="33">
        <v>0</v>
      </c>
      <c r="AN91" s="120">
        <f t="shared" si="35"/>
        <v>0</v>
      </c>
      <c r="AO91" s="120">
        <f t="shared" si="36"/>
        <v>0</v>
      </c>
      <c r="AP91" s="27" t="s">
        <v>84</v>
      </c>
      <c r="AQ91" s="27" t="s">
        <v>85</v>
      </c>
      <c r="AR91" s="30" t="s">
        <v>82</v>
      </c>
      <c r="AS91" s="30" t="s">
        <v>135</v>
      </c>
      <c r="AT91" s="30" t="s">
        <v>109</v>
      </c>
      <c r="AU91" s="27" t="s">
        <v>119</v>
      </c>
      <c r="AV91" s="36">
        <v>0</v>
      </c>
      <c r="AW91" s="43"/>
      <c r="AX91" s="43">
        <v>1.5</v>
      </c>
      <c r="AY91" s="43">
        <v>0.93</v>
      </c>
      <c r="AZ91" s="37"/>
      <c r="BA91" s="37"/>
      <c r="BB91" s="37"/>
      <c r="BC91" s="123">
        <f t="shared" si="26"/>
        <v>2.4300000000000002</v>
      </c>
      <c r="BD91" s="36"/>
      <c r="BE91" s="44"/>
      <c r="BF91" s="44"/>
      <c r="BG91" s="44"/>
      <c r="BH91" s="124">
        <f t="shared" si="27"/>
        <v>2.4300000000000002</v>
      </c>
      <c r="BI91" s="45">
        <f t="shared" si="37"/>
        <v>8.1000000000000003E-2</v>
      </c>
      <c r="BJ91" s="39" t="s">
        <v>102</v>
      </c>
      <c r="BK91" s="136">
        <v>50</v>
      </c>
      <c r="BL91" s="137">
        <v>50</v>
      </c>
      <c r="BM91" s="137">
        <v>0</v>
      </c>
      <c r="BN91" s="137">
        <v>30</v>
      </c>
      <c r="BO91" s="137">
        <v>20</v>
      </c>
      <c r="BP91" s="137">
        <v>20</v>
      </c>
      <c r="BQ91" s="138">
        <f t="shared" si="28"/>
        <v>100</v>
      </c>
      <c r="BR91" s="138">
        <f t="shared" si="29"/>
        <v>30</v>
      </c>
      <c r="BS91" s="138">
        <f t="shared" si="30"/>
        <v>40</v>
      </c>
      <c r="BT91" s="138">
        <f t="shared" si="31"/>
        <v>170</v>
      </c>
      <c r="BU91" s="27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</row>
    <row r="92" spans="1:114" ht="13.5" hidden="1" customHeight="1">
      <c r="A92" s="25" t="s">
        <v>345</v>
      </c>
      <c r="B92" s="29" t="s">
        <v>346</v>
      </c>
      <c r="C92" s="58" t="s">
        <v>155</v>
      </c>
      <c r="D92" s="30" t="s">
        <v>155</v>
      </c>
      <c r="E92" s="28" t="s">
        <v>151</v>
      </c>
      <c r="F92" s="25" t="s">
        <v>108</v>
      </c>
      <c r="G92" s="28" t="s">
        <v>80</v>
      </c>
      <c r="H92" s="28" t="s">
        <v>80</v>
      </c>
      <c r="I92" s="30" t="s">
        <v>82</v>
      </c>
      <c r="J92" s="28" t="s">
        <v>135</v>
      </c>
      <c r="K92" s="107">
        <v>53</v>
      </c>
      <c r="L92" s="33">
        <v>45</v>
      </c>
      <c r="M92" s="33">
        <v>8</v>
      </c>
      <c r="N92" s="33">
        <v>0</v>
      </c>
      <c r="O92" s="106">
        <f t="shared" si="25"/>
        <v>176</v>
      </c>
      <c r="P92" s="33">
        <v>150</v>
      </c>
      <c r="Q92" s="33">
        <v>26</v>
      </c>
      <c r="R92" s="33">
        <v>0</v>
      </c>
      <c r="S92" s="106">
        <f t="shared" si="32"/>
        <v>45</v>
      </c>
      <c r="T92" s="33">
        <v>15</v>
      </c>
      <c r="U92" s="33">
        <v>30</v>
      </c>
      <c r="V92" s="33">
        <v>0</v>
      </c>
      <c r="W92" s="33">
        <v>0</v>
      </c>
      <c r="X92" s="33">
        <v>0</v>
      </c>
      <c r="Y92" s="33">
        <v>0</v>
      </c>
      <c r="Z92" s="106">
        <f t="shared" si="33"/>
        <v>8</v>
      </c>
      <c r="AA92" s="33">
        <v>3</v>
      </c>
      <c r="AB92" s="33">
        <v>5</v>
      </c>
      <c r="AC92" s="33">
        <v>0</v>
      </c>
      <c r="AD92" s="33">
        <v>0</v>
      </c>
      <c r="AE92" s="33">
        <v>0</v>
      </c>
      <c r="AF92" s="33">
        <v>0</v>
      </c>
      <c r="AG92" s="106">
        <f t="shared" si="34"/>
        <v>0</v>
      </c>
      <c r="AH92" s="33">
        <v>0</v>
      </c>
      <c r="AI92" s="33">
        <v>0</v>
      </c>
      <c r="AJ92" s="33">
        <v>0</v>
      </c>
      <c r="AK92" s="33">
        <v>0</v>
      </c>
      <c r="AL92" s="33">
        <v>0</v>
      </c>
      <c r="AM92" s="33">
        <v>0</v>
      </c>
      <c r="AN92" s="120">
        <f t="shared" si="35"/>
        <v>0.15094339622641509</v>
      </c>
      <c r="AO92" s="120">
        <f t="shared" si="36"/>
        <v>0</v>
      </c>
      <c r="AP92" s="27" t="s">
        <v>93</v>
      </c>
      <c r="AQ92" s="27" t="s">
        <v>85</v>
      </c>
      <c r="AR92" s="30" t="s">
        <v>82</v>
      </c>
      <c r="AS92" s="30" t="s">
        <v>135</v>
      </c>
      <c r="AT92" s="30" t="s">
        <v>109</v>
      </c>
      <c r="AU92" s="27" t="s">
        <v>119</v>
      </c>
      <c r="AV92" s="36">
        <v>0</v>
      </c>
      <c r="AW92" s="43"/>
      <c r="AX92" s="43">
        <v>2</v>
      </c>
      <c r="AY92" s="43">
        <v>3.883</v>
      </c>
      <c r="AZ92" s="37"/>
      <c r="BA92" s="37"/>
      <c r="BB92" s="37"/>
      <c r="BC92" s="123">
        <f t="shared" si="26"/>
        <v>5.883</v>
      </c>
      <c r="BD92" s="36"/>
      <c r="BE92" s="44"/>
      <c r="BF92" s="44"/>
      <c r="BG92" s="44"/>
      <c r="BH92" s="124">
        <f t="shared" si="27"/>
        <v>5.883</v>
      </c>
      <c r="BI92" s="45">
        <f t="shared" si="37"/>
        <v>0.111</v>
      </c>
      <c r="BJ92" s="39" t="s">
        <v>102</v>
      </c>
      <c r="BK92" s="136">
        <v>50</v>
      </c>
      <c r="BL92" s="137">
        <v>50</v>
      </c>
      <c r="BM92" s="137">
        <v>0</v>
      </c>
      <c r="BN92" s="137">
        <v>70</v>
      </c>
      <c r="BO92" s="137">
        <v>20</v>
      </c>
      <c r="BP92" s="137">
        <v>20</v>
      </c>
      <c r="BQ92" s="138">
        <f t="shared" si="28"/>
        <v>100</v>
      </c>
      <c r="BR92" s="138">
        <f t="shared" si="29"/>
        <v>70</v>
      </c>
      <c r="BS92" s="138">
        <f t="shared" si="30"/>
        <v>40</v>
      </c>
      <c r="BT92" s="138">
        <f t="shared" si="31"/>
        <v>210</v>
      </c>
      <c r="BU92" s="27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8"/>
      <c r="DD92" s="8"/>
      <c r="DE92" s="8"/>
      <c r="DF92" s="8"/>
      <c r="DG92" s="8"/>
      <c r="DH92" s="8"/>
      <c r="DI92" s="8"/>
      <c r="DJ92" s="8"/>
    </row>
    <row r="93" spans="1:114" ht="13.5" hidden="1" customHeight="1">
      <c r="A93" s="26" t="s">
        <v>347</v>
      </c>
      <c r="B93" s="27" t="s">
        <v>348</v>
      </c>
      <c r="C93" s="28" t="s">
        <v>155</v>
      </c>
      <c r="D93" s="29" t="s">
        <v>155</v>
      </c>
      <c r="E93" s="28" t="s">
        <v>151</v>
      </c>
      <c r="F93" s="54" t="s">
        <v>108</v>
      </c>
      <c r="G93" s="27" t="s">
        <v>91</v>
      </c>
      <c r="H93" s="27" t="s">
        <v>92</v>
      </c>
      <c r="I93" s="31" t="s">
        <v>100</v>
      </c>
      <c r="J93" s="47" t="s">
        <v>98</v>
      </c>
      <c r="K93" s="115">
        <v>25</v>
      </c>
      <c r="L93" s="33">
        <v>17</v>
      </c>
      <c r="M93" s="33">
        <v>6</v>
      </c>
      <c r="N93" s="33">
        <v>2</v>
      </c>
      <c r="O93" s="106">
        <f t="shared" si="25"/>
        <v>118</v>
      </c>
      <c r="P93" s="33">
        <v>81</v>
      </c>
      <c r="Q93" s="33">
        <v>29</v>
      </c>
      <c r="R93" s="33">
        <v>8</v>
      </c>
      <c r="S93" s="106">
        <f t="shared" si="32"/>
        <v>17</v>
      </c>
      <c r="T93" s="33">
        <v>0</v>
      </c>
      <c r="U93" s="33">
        <v>8</v>
      </c>
      <c r="V93" s="33">
        <v>5</v>
      </c>
      <c r="W93" s="33">
        <v>4</v>
      </c>
      <c r="X93" s="33">
        <v>0</v>
      </c>
      <c r="Y93" s="33">
        <v>0</v>
      </c>
      <c r="Z93" s="106">
        <f t="shared" si="33"/>
        <v>6</v>
      </c>
      <c r="AA93" s="33">
        <v>0</v>
      </c>
      <c r="AB93" s="33">
        <v>4</v>
      </c>
      <c r="AC93" s="33">
        <v>1</v>
      </c>
      <c r="AD93" s="33">
        <v>0</v>
      </c>
      <c r="AE93" s="33">
        <v>1</v>
      </c>
      <c r="AF93" s="33">
        <v>0</v>
      </c>
      <c r="AG93" s="106">
        <f t="shared" si="34"/>
        <v>2</v>
      </c>
      <c r="AH93" s="33">
        <v>0</v>
      </c>
      <c r="AI93" s="33">
        <v>2</v>
      </c>
      <c r="AJ93" s="33">
        <v>0</v>
      </c>
      <c r="AK93" s="33">
        <v>0</v>
      </c>
      <c r="AL93" s="33">
        <v>0</v>
      </c>
      <c r="AM93" s="33">
        <v>0</v>
      </c>
      <c r="AN93" s="120">
        <f>(Z93+AG93)/K93</f>
        <v>0.32</v>
      </c>
      <c r="AO93" s="120">
        <f t="shared" si="36"/>
        <v>0.08</v>
      </c>
      <c r="AP93" s="27" t="s">
        <v>93</v>
      </c>
      <c r="AQ93" s="27" t="s">
        <v>85</v>
      </c>
      <c r="AR93" s="35" t="s">
        <v>100</v>
      </c>
      <c r="AS93" s="47" t="s">
        <v>101</v>
      </c>
      <c r="AT93" s="35" t="s">
        <v>82</v>
      </c>
      <c r="AU93" s="47" t="s">
        <v>87</v>
      </c>
      <c r="AV93" s="36">
        <v>0</v>
      </c>
      <c r="AW93" s="36">
        <v>1.5</v>
      </c>
      <c r="AX93" s="36">
        <v>0.60882499999999995</v>
      </c>
      <c r="AY93" s="36"/>
      <c r="AZ93" s="37"/>
      <c r="BA93" s="37"/>
      <c r="BB93" s="37"/>
      <c r="BC93" s="123">
        <f t="shared" si="26"/>
        <v>2.1088249999999999</v>
      </c>
      <c r="BD93" s="24"/>
      <c r="BE93" s="24"/>
      <c r="BF93" s="44">
        <v>0.5</v>
      </c>
      <c r="BG93" s="24"/>
      <c r="BH93" s="124">
        <f t="shared" si="27"/>
        <v>2.6088249999999999</v>
      </c>
      <c r="BI93" s="59">
        <f t="shared" si="37"/>
        <v>0.104353</v>
      </c>
      <c r="BJ93" s="39" t="s">
        <v>88</v>
      </c>
      <c r="BK93" s="136">
        <v>50</v>
      </c>
      <c r="BL93" s="137">
        <v>50</v>
      </c>
      <c r="BM93" s="137">
        <v>0</v>
      </c>
      <c r="BN93" s="137">
        <v>30</v>
      </c>
      <c r="BO93" s="137">
        <v>0</v>
      </c>
      <c r="BP93" s="137">
        <v>20</v>
      </c>
      <c r="BQ93" s="138">
        <f t="shared" si="28"/>
        <v>100</v>
      </c>
      <c r="BR93" s="138">
        <f t="shared" si="29"/>
        <v>30</v>
      </c>
      <c r="BS93" s="138">
        <f t="shared" si="30"/>
        <v>20</v>
      </c>
      <c r="BT93" s="138">
        <f t="shared" si="31"/>
        <v>150</v>
      </c>
      <c r="BU93" s="27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8"/>
      <c r="DD93" s="8"/>
      <c r="DE93" s="8"/>
      <c r="DF93" s="8"/>
      <c r="DG93" s="8"/>
      <c r="DH93" s="8"/>
      <c r="DI93" s="8"/>
      <c r="DJ93" s="8"/>
    </row>
    <row r="94" spans="1:114" ht="13.5" hidden="1" customHeight="1">
      <c r="A94" s="54" t="s">
        <v>349</v>
      </c>
      <c r="B94" s="30" t="s">
        <v>350</v>
      </c>
      <c r="C94" s="28" t="s">
        <v>351</v>
      </c>
      <c r="D94" s="29" t="s">
        <v>295</v>
      </c>
      <c r="E94" s="28" t="s">
        <v>107</v>
      </c>
      <c r="F94" s="24" t="s">
        <v>108</v>
      </c>
      <c r="G94" s="27" t="s">
        <v>80</v>
      </c>
      <c r="H94" s="27" t="s">
        <v>80</v>
      </c>
      <c r="I94" s="31" t="s">
        <v>86</v>
      </c>
      <c r="J94" s="47" t="s">
        <v>87</v>
      </c>
      <c r="K94" s="112">
        <v>46</v>
      </c>
      <c r="L94" s="33">
        <v>31</v>
      </c>
      <c r="M94" s="33">
        <v>15</v>
      </c>
      <c r="N94" s="33">
        <v>0</v>
      </c>
      <c r="O94" s="106">
        <f t="shared" si="25"/>
        <v>196</v>
      </c>
      <c r="P94" s="33">
        <v>132</v>
      </c>
      <c r="Q94" s="33">
        <v>64</v>
      </c>
      <c r="R94" s="33">
        <v>0</v>
      </c>
      <c r="S94" s="106">
        <f t="shared" si="32"/>
        <v>31</v>
      </c>
      <c r="T94" s="33">
        <v>0</v>
      </c>
      <c r="U94" s="33">
        <v>23</v>
      </c>
      <c r="V94" s="33">
        <v>8</v>
      </c>
      <c r="W94" s="33">
        <v>0</v>
      </c>
      <c r="X94" s="33">
        <v>0</v>
      </c>
      <c r="Y94" s="33">
        <v>0</v>
      </c>
      <c r="Z94" s="106">
        <f t="shared" si="33"/>
        <v>15</v>
      </c>
      <c r="AA94" s="33">
        <v>0</v>
      </c>
      <c r="AB94" s="33">
        <v>13</v>
      </c>
      <c r="AC94" s="33">
        <v>2</v>
      </c>
      <c r="AD94" s="33">
        <v>0</v>
      </c>
      <c r="AE94" s="33">
        <v>0</v>
      </c>
      <c r="AF94" s="33">
        <v>0</v>
      </c>
      <c r="AG94" s="106">
        <f t="shared" si="34"/>
        <v>0</v>
      </c>
      <c r="AH94" s="33">
        <v>0</v>
      </c>
      <c r="AI94" s="33">
        <v>0</v>
      </c>
      <c r="AJ94" s="33">
        <v>0</v>
      </c>
      <c r="AK94" s="33">
        <v>0</v>
      </c>
      <c r="AL94" s="33">
        <v>0</v>
      </c>
      <c r="AM94" s="33">
        <v>0</v>
      </c>
      <c r="AN94" s="120">
        <f>(M94+N94)/K94</f>
        <v>0.32608695652173914</v>
      </c>
      <c r="AO94" s="120">
        <f t="shared" si="36"/>
        <v>0</v>
      </c>
      <c r="AP94" s="27" t="s">
        <v>93</v>
      </c>
      <c r="AQ94" s="27" t="s">
        <v>85</v>
      </c>
      <c r="AR94" s="58" t="s">
        <v>86</v>
      </c>
      <c r="AS94" s="47" t="s">
        <v>87</v>
      </c>
      <c r="AT94" s="35" t="s">
        <v>94</v>
      </c>
      <c r="AU94" s="47" t="s">
        <v>119</v>
      </c>
      <c r="AV94" s="36">
        <v>1.4477641299999999</v>
      </c>
      <c r="AW94" s="36"/>
      <c r="AX94" s="43"/>
      <c r="AY94" s="43">
        <f>3.15642586</f>
        <v>3.1564258600000001</v>
      </c>
      <c r="AZ94" s="37"/>
      <c r="BA94" s="37"/>
      <c r="BB94" s="37"/>
      <c r="BC94" s="123">
        <f t="shared" si="26"/>
        <v>4.6041899900000001</v>
      </c>
      <c r="BD94" s="24"/>
      <c r="BE94" s="24"/>
      <c r="BF94" s="24"/>
      <c r="BG94" s="24"/>
      <c r="BH94" s="124">
        <f t="shared" si="27"/>
        <v>4.6041899900000001</v>
      </c>
      <c r="BI94" s="45">
        <f t="shared" si="37"/>
        <v>0.10009108673913043</v>
      </c>
      <c r="BJ94" s="39" t="s">
        <v>102</v>
      </c>
      <c r="BK94" s="136">
        <v>30</v>
      </c>
      <c r="BL94" s="137">
        <v>5</v>
      </c>
      <c r="BM94" s="137">
        <v>50</v>
      </c>
      <c r="BN94" s="137">
        <v>70</v>
      </c>
      <c r="BO94" s="137">
        <v>0</v>
      </c>
      <c r="BP94" s="137">
        <v>20</v>
      </c>
      <c r="BQ94" s="138">
        <f t="shared" si="28"/>
        <v>35</v>
      </c>
      <c r="BR94" s="138">
        <f t="shared" si="29"/>
        <v>120</v>
      </c>
      <c r="BS94" s="138">
        <f t="shared" si="30"/>
        <v>20</v>
      </c>
      <c r="BT94" s="138">
        <f t="shared" si="31"/>
        <v>175</v>
      </c>
      <c r="BU94" s="55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8"/>
      <c r="DD94" s="8"/>
      <c r="DE94" s="8"/>
      <c r="DF94" s="8"/>
      <c r="DG94" s="8"/>
      <c r="DH94" s="8"/>
      <c r="DI94" s="8"/>
      <c r="DJ94" s="8"/>
    </row>
    <row r="95" spans="1:114" ht="13.5" hidden="1" customHeight="1">
      <c r="A95" s="24" t="s">
        <v>352</v>
      </c>
      <c r="B95" s="35" t="s">
        <v>510</v>
      </c>
      <c r="C95" s="35" t="s">
        <v>354</v>
      </c>
      <c r="D95" s="50" t="s">
        <v>313</v>
      </c>
      <c r="E95" s="28" t="s">
        <v>151</v>
      </c>
      <c r="F95" s="24" t="s">
        <v>108</v>
      </c>
      <c r="G95" s="47" t="s">
        <v>92</v>
      </c>
      <c r="H95" s="47" t="s">
        <v>92</v>
      </c>
      <c r="I95" s="31" t="s">
        <v>100</v>
      </c>
      <c r="J95" s="28" t="s">
        <v>87</v>
      </c>
      <c r="K95" s="109">
        <v>29</v>
      </c>
      <c r="L95" s="24">
        <v>19</v>
      </c>
      <c r="M95" s="24">
        <v>6</v>
      </c>
      <c r="N95" s="24">
        <v>4</v>
      </c>
      <c r="O95" s="106">
        <f t="shared" si="25"/>
        <v>128</v>
      </c>
      <c r="P95" s="33">
        <v>92</v>
      </c>
      <c r="Q95" s="33">
        <v>24</v>
      </c>
      <c r="R95" s="33">
        <v>12</v>
      </c>
      <c r="S95" s="106">
        <f t="shared" si="32"/>
        <v>19</v>
      </c>
      <c r="T95" s="33">
        <v>0</v>
      </c>
      <c r="U95" s="33">
        <v>7</v>
      </c>
      <c r="V95" s="33">
        <v>8</v>
      </c>
      <c r="W95" s="33">
        <v>4</v>
      </c>
      <c r="X95" s="33">
        <v>0</v>
      </c>
      <c r="Y95" s="33">
        <v>0</v>
      </c>
      <c r="Z95" s="106">
        <f t="shared" si="33"/>
        <v>6</v>
      </c>
      <c r="AA95" s="33">
        <v>0</v>
      </c>
      <c r="AB95" s="33">
        <v>3</v>
      </c>
      <c r="AC95" s="33">
        <v>3</v>
      </c>
      <c r="AD95" s="33">
        <v>0</v>
      </c>
      <c r="AE95" s="33">
        <v>0</v>
      </c>
      <c r="AF95" s="33">
        <v>0</v>
      </c>
      <c r="AG95" s="106">
        <f t="shared" si="34"/>
        <v>4</v>
      </c>
      <c r="AH95" s="33">
        <v>0</v>
      </c>
      <c r="AI95" s="33">
        <v>4</v>
      </c>
      <c r="AJ95" s="33">
        <v>0</v>
      </c>
      <c r="AK95" s="33">
        <v>0</v>
      </c>
      <c r="AL95" s="33">
        <v>0</v>
      </c>
      <c r="AM95" s="33">
        <v>0</v>
      </c>
      <c r="AN95" s="120">
        <f>(M95+N95)/K95</f>
        <v>0.34482758620689657</v>
      </c>
      <c r="AO95" s="120">
        <f t="shared" si="36"/>
        <v>0.13793103448275862</v>
      </c>
      <c r="AP95" s="27" t="s">
        <v>93</v>
      </c>
      <c r="AQ95" s="27" t="s">
        <v>85</v>
      </c>
      <c r="AR95" s="31" t="s">
        <v>100</v>
      </c>
      <c r="AS95" s="28" t="s">
        <v>87</v>
      </c>
      <c r="AT95" s="35" t="s">
        <v>82</v>
      </c>
      <c r="AU95" s="28" t="s">
        <v>134</v>
      </c>
      <c r="AV95" s="36">
        <v>0.38700000000000001</v>
      </c>
      <c r="AW95" s="43">
        <v>2.1294369999999998</v>
      </c>
      <c r="AX95" s="37"/>
      <c r="AY95" s="37"/>
      <c r="AZ95" s="37"/>
      <c r="BA95" s="37"/>
      <c r="BB95" s="37"/>
      <c r="BC95" s="123">
        <f t="shared" si="26"/>
        <v>2.5164369999999998</v>
      </c>
      <c r="BD95" s="24" t="s">
        <v>111</v>
      </c>
      <c r="BE95" s="44"/>
      <c r="BF95" s="44">
        <v>0.5</v>
      </c>
      <c r="BG95" s="49">
        <v>9.7999999999999997E-3</v>
      </c>
      <c r="BH95" s="124">
        <f t="shared" si="27"/>
        <v>3.0262369999999996</v>
      </c>
      <c r="BI95" s="45">
        <f t="shared" si="37"/>
        <v>0.10435299999999999</v>
      </c>
      <c r="BJ95" s="39" t="s">
        <v>102</v>
      </c>
      <c r="BK95" s="136">
        <v>50</v>
      </c>
      <c r="BL95" s="137">
        <v>45</v>
      </c>
      <c r="BM95" s="137">
        <v>50</v>
      </c>
      <c r="BN95" s="137">
        <v>30</v>
      </c>
      <c r="BO95" s="137">
        <v>20</v>
      </c>
      <c r="BP95" s="137">
        <v>20</v>
      </c>
      <c r="BQ95" s="138">
        <f t="shared" si="28"/>
        <v>95</v>
      </c>
      <c r="BR95" s="138">
        <f t="shared" si="29"/>
        <v>80</v>
      </c>
      <c r="BS95" s="138">
        <f t="shared" si="30"/>
        <v>40</v>
      </c>
      <c r="BT95" s="138">
        <f t="shared" si="31"/>
        <v>215</v>
      </c>
      <c r="BU95" s="55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</row>
    <row r="96" spans="1:114" ht="12.75" hidden="1" customHeight="1">
      <c r="A96" s="25" t="s">
        <v>355</v>
      </c>
      <c r="B96" s="30" t="s">
        <v>356</v>
      </c>
      <c r="C96" s="30" t="s">
        <v>357</v>
      </c>
      <c r="D96" s="30" t="s">
        <v>127</v>
      </c>
      <c r="E96" s="28" t="s">
        <v>78</v>
      </c>
      <c r="F96" s="25" t="s">
        <v>108</v>
      </c>
      <c r="G96" s="28" t="s">
        <v>80</v>
      </c>
      <c r="H96" s="28" t="s">
        <v>358</v>
      </c>
      <c r="I96" s="47" t="s">
        <v>158</v>
      </c>
      <c r="J96" s="47" t="s">
        <v>134</v>
      </c>
      <c r="K96" s="112">
        <v>45</v>
      </c>
      <c r="L96" s="24">
        <v>31</v>
      </c>
      <c r="M96" s="24">
        <v>14</v>
      </c>
      <c r="N96" s="33">
        <v>0</v>
      </c>
      <c r="O96" s="106">
        <f t="shared" si="25"/>
        <v>163</v>
      </c>
      <c r="P96" s="33">
        <v>114</v>
      </c>
      <c r="Q96" s="33">
        <v>49</v>
      </c>
      <c r="R96" s="33">
        <v>0</v>
      </c>
      <c r="S96" s="106">
        <f t="shared" si="32"/>
        <v>31</v>
      </c>
      <c r="T96" s="33">
        <v>6</v>
      </c>
      <c r="U96" s="33">
        <v>21</v>
      </c>
      <c r="V96" s="33">
        <v>4</v>
      </c>
      <c r="W96" s="33">
        <v>0</v>
      </c>
      <c r="X96" s="33">
        <v>0</v>
      </c>
      <c r="Y96" s="33">
        <v>0</v>
      </c>
      <c r="Z96" s="106">
        <f t="shared" si="33"/>
        <v>14</v>
      </c>
      <c r="AA96" s="33">
        <v>2</v>
      </c>
      <c r="AB96" s="33">
        <v>12</v>
      </c>
      <c r="AC96" s="33">
        <v>0</v>
      </c>
      <c r="AD96" s="33">
        <v>0</v>
      </c>
      <c r="AE96" s="33">
        <v>0</v>
      </c>
      <c r="AF96" s="33">
        <v>0</v>
      </c>
      <c r="AG96" s="106">
        <f t="shared" si="34"/>
        <v>0</v>
      </c>
      <c r="AH96" s="33">
        <v>0</v>
      </c>
      <c r="AI96" s="33">
        <v>0</v>
      </c>
      <c r="AJ96" s="33">
        <v>0</v>
      </c>
      <c r="AK96" s="33">
        <v>0</v>
      </c>
      <c r="AL96" s="33">
        <v>0</v>
      </c>
      <c r="AM96" s="33">
        <v>0</v>
      </c>
      <c r="AN96" s="120">
        <f>(M96+N96)/K96</f>
        <v>0.31111111111111112</v>
      </c>
      <c r="AO96" s="120">
        <f t="shared" si="36"/>
        <v>0</v>
      </c>
      <c r="AP96" s="27" t="s">
        <v>93</v>
      </c>
      <c r="AQ96" s="29" t="s">
        <v>85</v>
      </c>
      <c r="AR96" s="35" t="s">
        <v>158</v>
      </c>
      <c r="AS96" s="35" t="s">
        <v>134</v>
      </c>
      <c r="AT96" s="35" t="s">
        <v>82</v>
      </c>
      <c r="AU96" s="35" t="s">
        <v>101</v>
      </c>
      <c r="AV96" s="36">
        <v>1.90934812</v>
      </c>
      <c r="AW96" s="36">
        <v>2.9620000000000002</v>
      </c>
      <c r="AX96" s="37"/>
      <c r="AY96" s="37"/>
      <c r="AZ96" s="37"/>
      <c r="BA96" s="37"/>
      <c r="BB96" s="37"/>
      <c r="BC96" s="123">
        <f t="shared" si="26"/>
        <v>4.8713481200000004</v>
      </c>
      <c r="BD96" s="36" t="s">
        <v>111</v>
      </c>
      <c r="BE96" s="49"/>
      <c r="BF96" s="49"/>
      <c r="BG96" s="49"/>
      <c r="BH96" s="124">
        <f t="shared" si="27"/>
        <v>4.8713481200000004</v>
      </c>
      <c r="BI96" s="45">
        <f t="shared" si="37"/>
        <v>0.10825218044444446</v>
      </c>
      <c r="BJ96" s="39" t="s">
        <v>102</v>
      </c>
      <c r="BK96" s="136">
        <v>40</v>
      </c>
      <c r="BL96" s="137">
        <v>10</v>
      </c>
      <c r="BM96" s="137">
        <v>80</v>
      </c>
      <c r="BN96" s="137">
        <v>70</v>
      </c>
      <c r="BO96" s="137">
        <v>20</v>
      </c>
      <c r="BP96" s="137">
        <v>10</v>
      </c>
      <c r="BQ96" s="138">
        <f t="shared" si="28"/>
        <v>50</v>
      </c>
      <c r="BR96" s="138">
        <f t="shared" si="29"/>
        <v>150</v>
      </c>
      <c r="BS96" s="138">
        <f t="shared" si="30"/>
        <v>30</v>
      </c>
      <c r="BT96" s="138">
        <f t="shared" si="31"/>
        <v>230</v>
      </c>
      <c r="BU96" s="27"/>
      <c r="BV96" s="9"/>
      <c r="BW96" s="9"/>
      <c r="BX96" s="9"/>
      <c r="BY96" s="9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</row>
    <row r="97" spans="1:114" ht="12.75" hidden="1" customHeight="1">
      <c r="A97" s="25" t="s">
        <v>359</v>
      </c>
      <c r="B97" s="30" t="s">
        <v>360</v>
      </c>
      <c r="C97" s="58" t="s">
        <v>357</v>
      </c>
      <c r="D97" s="30" t="s">
        <v>127</v>
      </c>
      <c r="E97" s="28" t="s">
        <v>78</v>
      </c>
      <c r="F97" s="25" t="s">
        <v>108</v>
      </c>
      <c r="G97" s="30" t="s">
        <v>92</v>
      </c>
      <c r="H97" s="30" t="s">
        <v>92</v>
      </c>
      <c r="I97" s="58" t="s">
        <v>213</v>
      </c>
      <c r="J97" s="47" t="s">
        <v>134</v>
      </c>
      <c r="K97" s="107">
        <v>44</v>
      </c>
      <c r="L97" s="53">
        <v>0</v>
      </c>
      <c r="M97" s="53">
        <v>30</v>
      </c>
      <c r="N97" s="33">
        <v>14</v>
      </c>
      <c r="O97" s="106">
        <f t="shared" si="25"/>
        <v>128</v>
      </c>
      <c r="P97" s="33">
        <v>0</v>
      </c>
      <c r="Q97" s="33">
        <v>82</v>
      </c>
      <c r="R97" s="33">
        <v>46</v>
      </c>
      <c r="S97" s="106">
        <f t="shared" si="32"/>
        <v>0</v>
      </c>
      <c r="T97" s="33">
        <v>0</v>
      </c>
      <c r="U97" s="33">
        <v>0</v>
      </c>
      <c r="V97" s="33">
        <v>0</v>
      </c>
      <c r="W97" s="33">
        <v>0</v>
      </c>
      <c r="X97" s="33">
        <v>0</v>
      </c>
      <c r="Y97" s="33">
        <v>0</v>
      </c>
      <c r="Z97" s="106">
        <f t="shared" si="33"/>
        <v>30</v>
      </c>
      <c r="AA97" s="33">
        <v>18</v>
      </c>
      <c r="AB97" s="33">
        <v>10</v>
      </c>
      <c r="AC97" s="33">
        <v>2</v>
      </c>
      <c r="AD97" s="33">
        <v>0</v>
      </c>
      <c r="AE97" s="33">
        <v>0</v>
      </c>
      <c r="AF97" s="33">
        <v>0</v>
      </c>
      <c r="AG97" s="106">
        <f t="shared" si="34"/>
        <v>14</v>
      </c>
      <c r="AH97" s="33">
        <v>0</v>
      </c>
      <c r="AI97" s="33">
        <v>14</v>
      </c>
      <c r="AJ97" s="33">
        <v>0</v>
      </c>
      <c r="AK97" s="33">
        <v>0</v>
      </c>
      <c r="AL97" s="33">
        <v>0</v>
      </c>
      <c r="AM97" s="33">
        <v>0</v>
      </c>
      <c r="AN97" s="120">
        <f>(Z97+AG97)/K97</f>
        <v>1</v>
      </c>
      <c r="AO97" s="120">
        <f t="shared" si="36"/>
        <v>0.31818181818181818</v>
      </c>
      <c r="AP97" s="27" t="s">
        <v>93</v>
      </c>
      <c r="AQ97" s="27" t="s">
        <v>85</v>
      </c>
      <c r="AR97" s="58" t="s">
        <v>97</v>
      </c>
      <c r="AS97" s="58" t="s">
        <v>121</v>
      </c>
      <c r="AT97" s="58" t="s">
        <v>100</v>
      </c>
      <c r="AU97" s="58" t="s">
        <v>98</v>
      </c>
      <c r="AV97" s="36">
        <v>3.3519188</v>
      </c>
      <c r="AW97" s="43"/>
      <c r="AX97" s="43"/>
      <c r="AY97" s="43"/>
      <c r="AZ97" s="37"/>
      <c r="BA97" s="37"/>
      <c r="BB97" s="37"/>
      <c r="BC97" s="123">
        <f t="shared" si="26"/>
        <v>3.3519188</v>
      </c>
      <c r="BD97" s="36" t="s">
        <v>111</v>
      </c>
      <c r="BE97" s="44"/>
      <c r="BF97" s="44"/>
      <c r="BG97" s="44"/>
      <c r="BH97" s="124">
        <f t="shared" si="27"/>
        <v>3.3519188</v>
      </c>
      <c r="BI97" s="45">
        <f t="shared" si="37"/>
        <v>7.6179972727272727E-2</v>
      </c>
      <c r="BJ97" s="39" t="s">
        <v>102</v>
      </c>
      <c r="BK97" s="136">
        <v>40</v>
      </c>
      <c r="BL97" s="137">
        <v>10</v>
      </c>
      <c r="BM97" s="137">
        <v>80</v>
      </c>
      <c r="BN97" s="137">
        <v>70</v>
      </c>
      <c r="BO97" s="137">
        <v>0</v>
      </c>
      <c r="BP97" s="137">
        <v>30</v>
      </c>
      <c r="BQ97" s="138">
        <f t="shared" si="28"/>
        <v>50</v>
      </c>
      <c r="BR97" s="138">
        <f t="shared" si="29"/>
        <v>150</v>
      </c>
      <c r="BS97" s="138">
        <f t="shared" si="30"/>
        <v>30</v>
      </c>
      <c r="BT97" s="138">
        <f t="shared" si="31"/>
        <v>230</v>
      </c>
      <c r="BU97" s="35"/>
      <c r="BV97" s="8"/>
      <c r="BW97" s="8"/>
      <c r="BX97" s="8"/>
      <c r="BY97" s="57"/>
      <c r="BZ97" s="57"/>
      <c r="CA97" s="57"/>
      <c r="CB97" s="57"/>
      <c r="CC97" s="57"/>
      <c r="CD97" s="57"/>
      <c r="CE97" s="57"/>
      <c r="CF97" s="57"/>
      <c r="CG97" s="57"/>
      <c r="CH97" s="57"/>
      <c r="CI97" s="57"/>
      <c r="CJ97" s="57"/>
      <c r="CK97" s="57"/>
      <c r="CL97" s="57"/>
      <c r="CM97" s="57"/>
      <c r="CN97" s="57"/>
      <c r="CO97" s="57"/>
      <c r="CP97" s="57"/>
      <c r="CQ97" s="57"/>
      <c r="CR97" s="57"/>
      <c r="CS97" s="57"/>
      <c r="CT97" s="57"/>
      <c r="CU97" s="57"/>
      <c r="CV97" s="57"/>
      <c r="CW97" s="57"/>
      <c r="CX97" s="57"/>
      <c r="CY97" s="57"/>
      <c r="CZ97" s="57"/>
      <c r="DA97" s="57"/>
      <c r="DB97" s="57"/>
      <c r="DC97" s="57"/>
      <c r="DD97" s="57"/>
      <c r="DE97" s="57"/>
      <c r="DF97" s="57"/>
      <c r="DG97" s="57"/>
      <c r="DH97" s="57"/>
      <c r="DI97" s="57"/>
      <c r="DJ97" s="57"/>
    </row>
    <row r="98" spans="1:114" ht="13.5" hidden="1" customHeight="1">
      <c r="A98" s="26" t="s">
        <v>361</v>
      </c>
      <c r="B98" s="73" t="s">
        <v>362</v>
      </c>
      <c r="C98" s="73" t="s">
        <v>357</v>
      </c>
      <c r="D98" s="29" t="s">
        <v>127</v>
      </c>
      <c r="E98" s="27" t="s">
        <v>78</v>
      </c>
      <c r="F98" s="26" t="s">
        <v>108</v>
      </c>
      <c r="G98" s="35" t="s">
        <v>92</v>
      </c>
      <c r="H98" s="35" t="s">
        <v>92</v>
      </c>
      <c r="I98" s="31" t="s">
        <v>109</v>
      </c>
      <c r="J98" s="28" t="s">
        <v>87</v>
      </c>
      <c r="K98" s="114">
        <v>10</v>
      </c>
      <c r="L98" s="33">
        <v>7</v>
      </c>
      <c r="M98" s="33">
        <v>2</v>
      </c>
      <c r="N98" s="33">
        <v>1</v>
      </c>
      <c r="O98" s="106">
        <f t="shared" si="25"/>
        <v>43</v>
      </c>
      <c r="P98" s="33">
        <v>31</v>
      </c>
      <c r="Q98" s="33">
        <v>8</v>
      </c>
      <c r="R98" s="33">
        <v>4</v>
      </c>
      <c r="S98" s="106">
        <f t="shared" si="32"/>
        <v>7</v>
      </c>
      <c r="T98" s="33">
        <v>0</v>
      </c>
      <c r="U98" s="33">
        <v>4</v>
      </c>
      <c r="V98" s="33">
        <v>3</v>
      </c>
      <c r="W98" s="33">
        <v>0</v>
      </c>
      <c r="X98" s="33">
        <v>0</v>
      </c>
      <c r="Y98" s="33">
        <v>0</v>
      </c>
      <c r="Z98" s="106">
        <f t="shared" si="33"/>
        <v>2</v>
      </c>
      <c r="AA98" s="33">
        <v>0</v>
      </c>
      <c r="AB98" s="33">
        <v>2</v>
      </c>
      <c r="AC98" s="33">
        <v>0</v>
      </c>
      <c r="AD98" s="33">
        <v>0</v>
      </c>
      <c r="AE98" s="33">
        <v>0</v>
      </c>
      <c r="AF98" s="33">
        <v>0</v>
      </c>
      <c r="AG98" s="106">
        <f t="shared" si="34"/>
        <v>1</v>
      </c>
      <c r="AH98" s="33">
        <v>0</v>
      </c>
      <c r="AI98" s="33">
        <v>1</v>
      </c>
      <c r="AJ98" s="33">
        <v>0</v>
      </c>
      <c r="AK98" s="33">
        <v>0</v>
      </c>
      <c r="AL98" s="33">
        <v>0</v>
      </c>
      <c r="AM98" s="33">
        <v>0</v>
      </c>
      <c r="AN98" s="120">
        <f>(Z98+AG98)/K98</f>
        <v>0.3</v>
      </c>
      <c r="AO98" s="120">
        <f t="shared" si="36"/>
        <v>0.1</v>
      </c>
      <c r="AP98" s="27" t="s">
        <v>93</v>
      </c>
      <c r="AQ98" s="27" t="s">
        <v>85</v>
      </c>
      <c r="AR98" s="35" t="s">
        <v>109</v>
      </c>
      <c r="AS98" s="35" t="s">
        <v>87</v>
      </c>
      <c r="AT98" s="35" t="s">
        <v>94</v>
      </c>
      <c r="AU98" s="35" t="s">
        <v>87</v>
      </c>
      <c r="AV98" s="36">
        <v>0</v>
      </c>
      <c r="AW98" s="36"/>
      <c r="AX98" s="36"/>
      <c r="AZ98" s="36">
        <v>1.0435300000000001</v>
      </c>
      <c r="BA98" s="37"/>
      <c r="BB98" s="37"/>
      <c r="BC98" s="123">
        <f t="shared" si="26"/>
        <v>1.0435300000000001</v>
      </c>
      <c r="BD98" s="24"/>
      <c r="BE98" s="154"/>
      <c r="BF98" s="154"/>
      <c r="BG98" s="44"/>
      <c r="BH98" s="124">
        <f t="shared" si="27"/>
        <v>1.0435300000000001</v>
      </c>
      <c r="BI98" s="45">
        <f t="shared" si="37"/>
        <v>0.104353</v>
      </c>
      <c r="BJ98" s="39" t="s">
        <v>88</v>
      </c>
      <c r="BK98" s="136">
        <v>40</v>
      </c>
      <c r="BL98" s="137">
        <v>10</v>
      </c>
      <c r="BM98" s="137">
        <v>0</v>
      </c>
      <c r="BN98" s="137">
        <v>30</v>
      </c>
      <c r="BO98" s="137">
        <v>0</v>
      </c>
      <c r="BP98" s="137">
        <v>20</v>
      </c>
      <c r="BQ98" s="138">
        <f t="shared" si="28"/>
        <v>50</v>
      </c>
      <c r="BR98" s="138">
        <f t="shared" si="29"/>
        <v>30</v>
      </c>
      <c r="BS98" s="138">
        <f t="shared" si="30"/>
        <v>20</v>
      </c>
      <c r="BT98" s="138">
        <f t="shared" si="31"/>
        <v>100</v>
      </c>
      <c r="BU98" s="55"/>
      <c r="BV98" s="8"/>
      <c r="BW98" s="8"/>
      <c r="BX98" s="8"/>
      <c r="BY98" s="40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8"/>
      <c r="DD98" s="8"/>
      <c r="DE98" s="8"/>
      <c r="DF98" s="8"/>
      <c r="DG98" s="8"/>
      <c r="DH98" s="8"/>
      <c r="DI98" s="8"/>
      <c r="DJ98" s="8"/>
    </row>
    <row r="99" spans="1:114" ht="13.5" hidden="1" customHeight="1">
      <c r="A99" s="155" t="s">
        <v>363</v>
      </c>
      <c r="B99" s="47" t="s">
        <v>364</v>
      </c>
      <c r="C99" s="47" t="s">
        <v>365</v>
      </c>
      <c r="D99" s="29" t="s">
        <v>127</v>
      </c>
      <c r="E99" s="27" t="s">
        <v>78</v>
      </c>
      <c r="F99" s="26" t="s">
        <v>108</v>
      </c>
      <c r="G99" s="35" t="s">
        <v>91</v>
      </c>
      <c r="H99" s="35" t="s">
        <v>92</v>
      </c>
      <c r="I99" s="31" t="s">
        <v>210</v>
      </c>
      <c r="J99" s="28" t="s">
        <v>99</v>
      </c>
      <c r="K99" s="109">
        <v>51</v>
      </c>
      <c r="L99" s="33">
        <v>34</v>
      </c>
      <c r="M99" s="33">
        <v>14</v>
      </c>
      <c r="N99" s="74">
        <v>3</v>
      </c>
      <c r="O99" s="106">
        <f t="shared" si="25"/>
        <v>200</v>
      </c>
      <c r="P99" s="33">
        <v>144</v>
      </c>
      <c r="Q99" s="33">
        <v>44</v>
      </c>
      <c r="R99" s="33">
        <v>12</v>
      </c>
      <c r="S99" s="106">
        <f t="shared" si="32"/>
        <v>34</v>
      </c>
      <c r="T99" s="33">
        <v>2</v>
      </c>
      <c r="U99" s="33">
        <v>22</v>
      </c>
      <c r="V99" s="33">
        <v>8</v>
      </c>
      <c r="W99" s="33">
        <v>2</v>
      </c>
      <c r="X99" s="33">
        <v>0</v>
      </c>
      <c r="Y99" s="33">
        <v>0</v>
      </c>
      <c r="Z99" s="106">
        <f t="shared" si="33"/>
        <v>14</v>
      </c>
      <c r="AA99" s="33">
        <v>6</v>
      </c>
      <c r="AB99" s="33">
        <v>8</v>
      </c>
      <c r="AC99" s="33">
        <v>0</v>
      </c>
      <c r="AD99" s="33">
        <v>0</v>
      </c>
      <c r="AE99" s="33">
        <v>0</v>
      </c>
      <c r="AF99" s="33">
        <v>0</v>
      </c>
      <c r="AG99" s="106">
        <f t="shared" si="34"/>
        <v>3</v>
      </c>
      <c r="AH99" s="33">
        <v>0</v>
      </c>
      <c r="AI99" s="33">
        <v>3</v>
      </c>
      <c r="AJ99" s="33">
        <v>0</v>
      </c>
      <c r="AK99" s="33">
        <v>0</v>
      </c>
      <c r="AL99" s="33">
        <v>0</v>
      </c>
      <c r="AM99" s="33">
        <v>0</v>
      </c>
      <c r="AN99" s="120">
        <f>(M99+N99)/K99</f>
        <v>0.33333333333333331</v>
      </c>
      <c r="AO99" s="120">
        <f t="shared" si="36"/>
        <v>5.8823529411764705E-2</v>
      </c>
      <c r="AP99" s="27" t="s">
        <v>93</v>
      </c>
      <c r="AQ99" s="27" t="s">
        <v>85</v>
      </c>
      <c r="AR99" s="35" t="s">
        <v>210</v>
      </c>
      <c r="AS99" s="35" t="s">
        <v>98</v>
      </c>
      <c r="AT99" s="35" t="s">
        <v>82</v>
      </c>
      <c r="AU99" s="35" t="s">
        <v>101</v>
      </c>
      <c r="AV99" s="36">
        <v>4.2307753000000003</v>
      </c>
      <c r="AW99" s="36"/>
      <c r="AX99" s="36"/>
      <c r="AY99" s="36"/>
      <c r="AZ99" s="37"/>
      <c r="BA99" s="37"/>
      <c r="BB99" s="37"/>
      <c r="BC99" s="123">
        <f t="shared" si="26"/>
        <v>4.2307753000000003</v>
      </c>
      <c r="BD99" s="24" t="s">
        <v>111</v>
      </c>
      <c r="BE99" s="154"/>
      <c r="BF99" s="154"/>
      <c r="BG99" s="44">
        <v>8.1499999999999993E-3</v>
      </c>
      <c r="BH99" s="124">
        <f t="shared" si="27"/>
        <v>4.2389253</v>
      </c>
      <c r="BI99" s="156">
        <f t="shared" si="37"/>
        <v>8.3116182352941173E-2</v>
      </c>
      <c r="BJ99" s="39" t="s">
        <v>102</v>
      </c>
      <c r="BK99" s="136">
        <v>40</v>
      </c>
      <c r="BL99" s="137">
        <v>10</v>
      </c>
      <c r="BM99" s="137">
        <v>80</v>
      </c>
      <c r="BN99" s="137">
        <v>70</v>
      </c>
      <c r="BO99" s="137">
        <v>0</v>
      </c>
      <c r="BP99" s="137">
        <v>20</v>
      </c>
      <c r="BQ99" s="138">
        <f t="shared" si="28"/>
        <v>50</v>
      </c>
      <c r="BR99" s="138">
        <f t="shared" si="29"/>
        <v>150</v>
      </c>
      <c r="BS99" s="138">
        <f t="shared" si="30"/>
        <v>20</v>
      </c>
      <c r="BT99" s="138">
        <f t="shared" si="31"/>
        <v>220</v>
      </c>
      <c r="BU99" s="55"/>
      <c r="BV99" s="8"/>
      <c r="BW99" s="8"/>
      <c r="BX99" s="8"/>
      <c r="BY99" s="40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8"/>
      <c r="DD99" s="8"/>
      <c r="DE99" s="8"/>
      <c r="DF99" s="8"/>
      <c r="DG99" s="8"/>
      <c r="DH99" s="8"/>
      <c r="DI99" s="8"/>
      <c r="DJ99" s="8"/>
    </row>
    <row r="100" spans="1:114" ht="12.75" hidden="1">
      <c r="A100" s="155" t="s">
        <v>366</v>
      </c>
      <c r="B100" s="29" t="s">
        <v>367</v>
      </c>
      <c r="C100" s="29" t="s">
        <v>365</v>
      </c>
      <c r="D100" s="29" t="s">
        <v>127</v>
      </c>
      <c r="E100" s="28" t="s">
        <v>78</v>
      </c>
      <c r="F100" s="25" t="s">
        <v>108</v>
      </c>
      <c r="G100" s="27" t="s">
        <v>80</v>
      </c>
      <c r="H100" s="27" t="s">
        <v>358</v>
      </c>
      <c r="I100" s="31" t="s">
        <v>86</v>
      </c>
      <c r="J100" s="28" t="s">
        <v>101</v>
      </c>
      <c r="K100" s="116">
        <v>15</v>
      </c>
      <c r="L100" s="33">
        <v>10</v>
      </c>
      <c r="M100" s="33">
        <v>4</v>
      </c>
      <c r="N100" s="33">
        <v>1</v>
      </c>
      <c r="O100" s="106">
        <f t="shared" si="25"/>
        <v>49</v>
      </c>
      <c r="P100" s="33">
        <v>26</v>
      </c>
      <c r="Q100" s="33">
        <v>19</v>
      </c>
      <c r="R100" s="33">
        <v>4</v>
      </c>
      <c r="S100" s="106">
        <f t="shared" si="32"/>
        <v>10</v>
      </c>
      <c r="T100" s="33">
        <v>8</v>
      </c>
      <c r="U100" s="33">
        <v>0</v>
      </c>
      <c r="V100" s="33">
        <v>2</v>
      </c>
      <c r="W100" s="33">
        <v>0</v>
      </c>
      <c r="X100" s="33">
        <v>0</v>
      </c>
      <c r="Y100" s="33">
        <v>0</v>
      </c>
      <c r="Z100" s="106">
        <f t="shared" si="33"/>
        <v>4</v>
      </c>
      <c r="AA100" s="33">
        <v>0</v>
      </c>
      <c r="AB100" s="33">
        <v>3</v>
      </c>
      <c r="AC100" s="33">
        <v>0</v>
      </c>
      <c r="AD100" s="33">
        <v>1</v>
      </c>
      <c r="AE100" s="33">
        <v>0</v>
      </c>
      <c r="AF100" s="33">
        <v>0</v>
      </c>
      <c r="AG100" s="106">
        <f t="shared" si="34"/>
        <v>1</v>
      </c>
      <c r="AH100" s="33">
        <v>0</v>
      </c>
      <c r="AI100" s="33">
        <v>1</v>
      </c>
      <c r="AJ100" s="33">
        <v>0</v>
      </c>
      <c r="AK100" s="33">
        <v>0</v>
      </c>
      <c r="AL100" s="33">
        <v>0</v>
      </c>
      <c r="AM100" s="33">
        <v>0</v>
      </c>
      <c r="AN100" s="120">
        <f>(M100+N100)/K100</f>
        <v>0.33333333333333331</v>
      </c>
      <c r="AO100" s="120">
        <f t="shared" si="36"/>
        <v>6.6666666666666666E-2</v>
      </c>
      <c r="AP100" s="27" t="s">
        <v>93</v>
      </c>
      <c r="AQ100" s="27" t="s">
        <v>85</v>
      </c>
      <c r="AR100" s="35" t="s">
        <v>86</v>
      </c>
      <c r="AS100" s="27" t="s">
        <v>101</v>
      </c>
      <c r="AT100" s="35" t="s">
        <v>94</v>
      </c>
      <c r="AU100" s="27" t="s">
        <v>83</v>
      </c>
      <c r="AV100" s="36">
        <v>0</v>
      </c>
      <c r="AW100" s="43"/>
      <c r="AX100" s="43"/>
      <c r="AY100" s="43">
        <v>1.5</v>
      </c>
      <c r="AZ100" s="37"/>
      <c r="BA100" s="37"/>
      <c r="BB100" s="37"/>
      <c r="BC100" s="123">
        <f t="shared" si="26"/>
        <v>1.5</v>
      </c>
      <c r="BD100" s="36"/>
      <c r="BE100" s="157"/>
      <c r="BF100" s="157"/>
      <c r="BG100" s="49"/>
      <c r="BH100" s="124">
        <f t="shared" si="27"/>
        <v>1.5</v>
      </c>
      <c r="BI100" s="156">
        <f t="shared" si="37"/>
        <v>0.1</v>
      </c>
      <c r="BJ100" s="39" t="s">
        <v>88</v>
      </c>
      <c r="BK100" s="136">
        <v>40</v>
      </c>
      <c r="BL100" s="137">
        <v>10</v>
      </c>
      <c r="BM100" s="137">
        <v>50</v>
      </c>
      <c r="BN100" s="137">
        <v>30</v>
      </c>
      <c r="BO100" s="137">
        <v>20</v>
      </c>
      <c r="BP100" s="137">
        <v>10</v>
      </c>
      <c r="BQ100" s="138">
        <f t="shared" si="28"/>
        <v>50</v>
      </c>
      <c r="BR100" s="138">
        <f t="shared" si="29"/>
        <v>80</v>
      </c>
      <c r="BS100" s="138">
        <f t="shared" si="30"/>
        <v>30</v>
      </c>
      <c r="BT100" s="138">
        <f t="shared" si="31"/>
        <v>160</v>
      </c>
      <c r="BU100" s="27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8"/>
      <c r="DD100" s="8"/>
      <c r="DE100" s="8"/>
      <c r="DF100" s="8"/>
      <c r="DG100" s="8"/>
      <c r="DH100" s="8"/>
      <c r="DI100" s="8"/>
      <c r="DJ100" s="8"/>
    </row>
    <row r="101" spans="1:114" ht="13.5" customHeight="1">
      <c r="A101" s="25" t="s">
        <v>368</v>
      </c>
      <c r="B101" s="29" t="s">
        <v>369</v>
      </c>
      <c r="C101" s="29" t="s">
        <v>370</v>
      </c>
      <c r="D101" s="29" t="s">
        <v>106</v>
      </c>
      <c r="E101" s="28" t="s">
        <v>107</v>
      </c>
      <c r="F101" s="25" t="s">
        <v>79</v>
      </c>
      <c r="G101" s="27" t="s">
        <v>80</v>
      </c>
      <c r="H101" s="27" t="s">
        <v>80</v>
      </c>
      <c r="I101" s="31" t="s">
        <v>109</v>
      </c>
      <c r="J101" s="28" t="s">
        <v>87</v>
      </c>
      <c r="K101" s="116">
        <v>0</v>
      </c>
      <c r="L101" s="33">
        <v>10</v>
      </c>
      <c r="M101" s="33">
        <v>6</v>
      </c>
      <c r="N101" s="33">
        <v>1</v>
      </c>
      <c r="O101" s="106">
        <f t="shared" si="25"/>
        <v>70</v>
      </c>
      <c r="P101" s="33">
        <v>44</v>
      </c>
      <c r="Q101" s="33">
        <v>26</v>
      </c>
      <c r="R101" s="33">
        <v>0</v>
      </c>
      <c r="S101" s="106">
        <v>0</v>
      </c>
      <c r="T101" s="33">
        <v>0</v>
      </c>
      <c r="U101" s="33">
        <v>7</v>
      </c>
      <c r="V101" s="33">
        <v>3</v>
      </c>
      <c r="W101" s="33">
        <v>0</v>
      </c>
      <c r="X101" s="33">
        <v>0</v>
      </c>
      <c r="Y101" s="33">
        <v>0</v>
      </c>
      <c r="Z101" s="106">
        <v>0</v>
      </c>
      <c r="AA101" s="33">
        <v>0</v>
      </c>
      <c r="AB101" s="33">
        <v>5</v>
      </c>
      <c r="AC101" s="33">
        <v>0</v>
      </c>
      <c r="AD101" s="33">
        <v>1</v>
      </c>
      <c r="AE101" s="33">
        <v>0</v>
      </c>
      <c r="AF101" s="33">
        <v>0</v>
      </c>
      <c r="AG101" s="106">
        <v>0</v>
      </c>
      <c r="AH101" s="33">
        <v>0</v>
      </c>
      <c r="AI101" s="33">
        <v>1</v>
      </c>
      <c r="AJ101" s="33">
        <v>0</v>
      </c>
      <c r="AK101" s="33">
        <v>0</v>
      </c>
      <c r="AL101" s="33">
        <v>0</v>
      </c>
      <c r="AM101" s="33">
        <v>0</v>
      </c>
      <c r="AN101" s="120">
        <f>(M101+N101)/BV101</f>
        <v>0.41176470588235292</v>
      </c>
      <c r="AO101" s="120">
        <f>N101/BV101</f>
        <v>5.8823529411764705E-2</v>
      </c>
      <c r="AP101" s="27" t="s">
        <v>93</v>
      </c>
      <c r="AQ101" s="27" t="s">
        <v>85</v>
      </c>
      <c r="AR101" s="35" t="s">
        <v>109</v>
      </c>
      <c r="AS101" s="27" t="s">
        <v>87</v>
      </c>
      <c r="AT101" s="35" t="s">
        <v>120</v>
      </c>
      <c r="AU101" s="27" t="s">
        <v>99</v>
      </c>
      <c r="AV101" s="36">
        <v>0</v>
      </c>
      <c r="AW101" s="43"/>
      <c r="AX101" s="43"/>
      <c r="AY101" s="43"/>
      <c r="AZ101" s="43">
        <v>1.665</v>
      </c>
      <c r="BA101" s="37"/>
      <c r="BB101" s="37"/>
      <c r="BC101" s="123">
        <f t="shared" si="26"/>
        <v>1.665</v>
      </c>
      <c r="BD101" s="36"/>
      <c r="BE101" s="49"/>
      <c r="BF101" s="49"/>
      <c r="BG101" s="49"/>
      <c r="BH101" s="124">
        <f t="shared" si="27"/>
        <v>1.665</v>
      </c>
      <c r="BI101" s="45">
        <f>BH101/BV101</f>
        <v>9.794117647058824E-2</v>
      </c>
      <c r="BJ101" s="39" t="s">
        <v>88</v>
      </c>
      <c r="BK101" s="136">
        <v>30</v>
      </c>
      <c r="BL101" s="137">
        <v>35</v>
      </c>
      <c r="BM101" s="137">
        <v>10</v>
      </c>
      <c r="BN101" s="137">
        <v>30</v>
      </c>
      <c r="BO101" s="137">
        <v>0</v>
      </c>
      <c r="BP101" s="137">
        <v>20</v>
      </c>
      <c r="BQ101" s="138">
        <f t="shared" si="28"/>
        <v>65</v>
      </c>
      <c r="BR101" s="138">
        <f t="shared" si="29"/>
        <v>40</v>
      </c>
      <c r="BS101" s="138">
        <f t="shared" si="30"/>
        <v>20</v>
      </c>
      <c r="BT101" s="138">
        <f t="shared" si="31"/>
        <v>125</v>
      </c>
      <c r="BU101" s="27" t="s">
        <v>371</v>
      </c>
      <c r="BV101" s="202">
        <v>17</v>
      </c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8"/>
      <c r="DD101" s="8"/>
      <c r="DE101" s="8"/>
      <c r="DF101" s="8"/>
      <c r="DG101" s="8"/>
      <c r="DH101" s="8"/>
      <c r="DI101" s="8"/>
      <c r="DJ101" s="8"/>
    </row>
    <row r="102" spans="1:114" ht="12.75" hidden="1" customHeight="1">
      <c r="A102" s="25" t="s">
        <v>372</v>
      </c>
      <c r="B102" s="75" t="s">
        <v>373</v>
      </c>
      <c r="C102" s="75" t="s">
        <v>374</v>
      </c>
      <c r="D102" s="29" t="s">
        <v>127</v>
      </c>
      <c r="E102" s="28" t="s">
        <v>78</v>
      </c>
      <c r="F102" s="25" t="s">
        <v>79</v>
      </c>
      <c r="G102" s="35" t="s">
        <v>80</v>
      </c>
      <c r="H102" s="35" t="s">
        <v>80</v>
      </c>
      <c r="I102" s="31" t="s">
        <v>86</v>
      </c>
      <c r="J102" s="30" t="s">
        <v>134</v>
      </c>
      <c r="K102" s="109">
        <v>20</v>
      </c>
      <c r="L102" s="33">
        <v>13</v>
      </c>
      <c r="M102" s="33">
        <v>6</v>
      </c>
      <c r="N102" s="33">
        <v>1</v>
      </c>
      <c r="O102" s="106">
        <f t="shared" si="25"/>
        <v>95</v>
      </c>
      <c r="P102" s="33">
        <v>59</v>
      </c>
      <c r="Q102" s="33">
        <v>32</v>
      </c>
      <c r="R102" s="33">
        <v>4</v>
      </c>
      <c r="S102" s="106">
        <f>SUM(T102:Y102)</f>
        <v>13</v>
      </c>
      <c r="T102" s="33">
        <v>0</v>
      </c>
      <c r="U102" s="33">
        <v>6</v>
      </c>
      <c r="V102" s="33">
        <v>7</v>
      </c>
      <c r="W102" s="33">
        <v>0</v>
      </c>
      <c r="X102" s="33">
        <v>0</v>
      </c>
      <c r="Y102" s="33">
        <v>0</v>
      </c>
      <c r="Z102" s="106">
        <f t="shared" ref="Z102:Z109" si="38">SUM(AA102:AF102)</f>
        <v>6</v>
      </c>
      <c r="AA102" s="33">
        <v>0</v>
      </c>
      <c r="AB102" s="33">
        <v>2</v>
      </c>
      <c r="AC102" s="33">
        <v>2</v>
      </c>
      <c r="AD102" s="33">
        <v>2</v>
      </c>
      <c r="AE102" s="33">
        <v>0</v>
      </c>
      <c r="AF102" s="33">
        <v>0</v>
      </c>
      <c r="AG102" s="106">
        <f>SUM(AH102:AM102)</f>
        <v>1</v>
      </c>
      <c r="AH102" s="33">
        <v>0</v>
      </c>
      <c r="AI102" s="33">
        <v>1</v>
      </c>
      <c r="AJ102" s="33">
        <v>0</v>
      </c>
      <c r="AK102" s="33">
        <v>0</v>
      </c>
      <c r="AL102" s="33">
        <v>0</v>
      </c>
      <c r="AM102" s="33">
        <v>0</v>
      </c>
      <c r="AN102" s="120">
        <f>(M102+N102)/K102</f>
        <v>0.35</v>
      </c>
      <c r="AO102" s="120">
        <f t="shared" ref="AO102:AO109" si="39">N102/K102</f>
        <v>0.05</v>
      </c>
      <c r="AP102" s="27" t="s">
        <v>93</v>
      </c>
      <c r="AQ102" s="27" t="s">
        <v>85</v>
      </c>
      <c r="AR102" s="35" t="s">
        <v>86</v>
      </c>
      <c r="AS102" s="30" t="s">
        <v>134</v>
      </c>
      <c r="AT102" s="35" t="s">
        <v>94</v>
      </c>
      <c r="AU102" s="30" t="s">
        <v>140</v>
      </c>
      <c r="AV102" s="36">
        <v>0</v>
      </c>
      <c r="AW102" s="37"/>
      <c r="AX102" s="37"/>
      <c r="AY102" s="36">
        <v>0.25</v>
      </c>
      <c r="AZ102" s="36">
        <v>1.7090000000000001</v>
      </c>
      <c r="BA102" s="36"/>
      <c r="BB102" s="36"/>
      <c r="BC102" s="123">
        <f t="shared" si="26"/>
        <v>1.9590000000000001</v>
      </c>
      <c r="BD102" s="49" t="s">
        <v>111</v>
      </c>
      <c r="BE102" s="49"/>
      <c r="BF102" s="49"/>
      <c r="BG102" s="69"/>
      <c r="BH102" s="124">
        <f t="shared" si="27"/>
        <v>1.9590000000000001</v>
      </c>
      <c r="BI102" s="45">
        <f t="shared" ref="BI102:BI109" si="40">BH102/K102</f>
        <v>9.7950000000000009E-2</v>
      </c>
      <c r="BJ102" s="39" t="s">
        <v>88</v>
      </c>
      <c r="BK102" s="136">
        <v>40</v>
      </c>
      <c r="BL102" s="137">
        <v>10</v>
      </c>
      <c r="BM102" s="137">
        <v>0</v>
      </c>
      <c r="BN102" s="137">
        <v>30</v>
      </c>
      <c r="BO102" s="137">
        <v>0</v>
      </c>
      <c r="BP102" s="137">
        <v>20</v>
      </c>
      <c r="BQ102" s="138">
        <f t="shared" si="28"/>
        <v>50</v>
      </c>
      <c r="BR102" s="138">
        <f t="shared" si="29"/>
        <v>30</v>
      </c>
      <c r="BS102" s="138">
        <f t="shared" si="30"/>
        <v>20</v>
      </c>
      <c r="BT102" s="138">
        <f t="shared" si="31"/>
        <v>100</v>
      </c>
      <c r="BU102" s="55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8"/>
      <c r="DD102" s="8"/>
      <c r="DE102" s="8"/>
      <c r="DF102" s="8"/>
      <c r="DG102" s="8"/>
      <c r="DH102" s="8"/>
      <c r="DI102" s="8"/>
      <c r="DJ102" s="8"/>
    </row>
    <row r="103" spans="1:114" ht="12.75" hidden="1" customHeight="1">
      <c r="A103" s="25" t="s">
        <v>375</v>
      </c>
      <c r="B103" s="50" t="s">
        <v>376</v>
      </c>
      <c r="C103" s="50" t="s">
        <v>374</v>
      </c>
      <c r="D103" s="29" t="s">
        <v>127</v>
      </c>
      <c r="E103" s="28" t="s">
        <v>78</v>
      </c>
      <c r="F103" s="25" t="s">
        <v>79</v>
      </c>
      <c r="G103" s="35" t="s">
        <v>91</v>
      </c>
      <c r="H103" s="35" t="s">
        <v>92</v>
      </c>
      <c r="I103" s="31" t="s">
        <v>213</v>
      </c>
      <c r="J103" s="30" t="s">
        <v>119</v>
      </c>
      <c r="K103" s="109">
        <v>97</v>
      </c>
      <c r="L103" s="33">
        <v>72</v>
      </c>
      <c r="M103" s="33">
        <v>19</v>
      </c>
      <c r="N103" s="33">
        <v>6</v>
      </c>
      <c r="O103" s="106">
        <f t="shared" si="25"/>
        <v>478</v>
      </c>
      <c r="P103" s="33">
        <v>356</v>
      </c>
      <c r="Q103" s="33">
        <v>100</v>
      </c>
      <c r="R103" s="33">
        <v>22</v>
      </c>
      <c r="S103" s="106">
        <f>SUM(T103:Y103)</f>
        <v>72</v>
      </c>
      <c r="T103" s="33">
        <v>0</v>
      </c>
      <c r="U103" s="33">
        <v>25</v>
      </c>
      <c r="V103" s="33">
        <v>26</v>
      </c>
      <c r="W103" s="33">
        <v>21</v>
      </c>
      <c r="X103" s="33">
        <v>0</v>
      </c>
      <c r="Y103" s="33">
        <v>0</v>
      </c>
      <c r="Z103" s="106">
        <f t="shared" si="38"/>
        <v>19</v>
      </c>
      <c r="AA103" s="33">
        <v>0</v>
      </c>
      <c r="AB103" s="33">
        <v>14</v>
      </c>
      <c r="AC103" s="33">
        <v>0</v>
      </c>
      <c r="AD103" s="33">
        <v>0</v>
      </c>
      <c r="AE103" s="33">
        <v>3</v>
      </c>
      <c r="AF103" s="33">
        <v>2</v>
      </c>
      <c r="AG103" s="106">
        <f>SUM(AH103:AM103)</f>
        <v>6</v>
      </c>
      <c r="AH103" s="33">
        <v>0</v>
      </c>
      <c r="AI103" s="33">
        <v>4</v>
      </c>
      <c r="AJ103" s="33">
        <v>2</v>
      </c>
      <c r="AK103" s="33">
        <v>0</v>
      </c>
      <c r="AL103" s="33">
        <v>0</v>
      </c>
      <c r="AM103" s="33">
        <v>0</v>
      </c>
      <c r="AN103" s="120">
        <f>(Z103+AG103)/K103</f>
        <v>0.25773195876288657</v>
      </c>
      <c r="AO103" s="120">
        <f t="shared" si="39"/>
        <v>6.1855670103092786E-2</v>
      </c>
      <c r="AP103" s="27" t="s">
        <v>93</v>
      </c>
      <c r="AQ103" s="27" t="s">
        <v>85</v>
      </c>
      <c r="AR103" s="35" t="s">
        <v>210</v>
      </c>
      <c r="AS103" s="30" t="s">
        <v>87</v>
      </c>
      <c r="AT103" s="35" t="s">
        <v>82</v>
      </c>
      <c r="AU103" s="30" t="s">
        <v>101</v>
      </c>
      <c r="AV103" s="36">
        <v>6.9498053999999998</v>
      </c>
      <c r="AW103" s="37"/>
      <c r="AX103" s="37"/>
      <c r="AY103" s="37"/>
      <c r="AZ103" s="37"/>
      <c r="BA103" s="37"/>
      <c r="BB103" s="37"/>
      <c r="BC103" s="123">
        <f t="shared" si="26"/>
        <v>6.9498053999999998</v>
      </c>
      <c r="BD103" s="49" t="s">
        <v>111</v>
      </c>
      <c r="BE103" s="49"/>
      <c r="BF103" s="49">
        <v>1.65</v>
      </c>
      <c r="BG103" s="69"/>
      <c r="BH103" s="124">
        <f t="shared" si="27"/>
        <v>8.5998053999999993</v>
      </c>
      <c r="BI103" s="45">
        <f t="shared" si="40"/>
        <v>8.8657787628865975E-2</v>
      </c>
      <c r="BJ103" s="39" t="s">
        <v>102</v>
      </c>
      <c r="BK103" s="136">
        <v>40</v>
      </c>
      <c r="BL103" s="137">
        <v>10</v>
      </c>
      <c r="BM103" s="137">
        <v>80</v>
      </c>
      <c r="BN103" s="137">
        <v>70</v>
      </c>
      <c r="BO103" s="137">
        <v>20</v>
      </c>
      <c r="BP103" s="137">
        <v>20</v>
      </c>
      <c r="BQ103" s="138">
        <f t="shared" si="28"/>
        <v>50</v>
      </c>
      <c r="BR103" s="138">
        <f t="shared" si="29"/>
        <v>150</v>
      </c>
      <c r="BS103" s="138">
        <f t="shared" si="30"/>
        <v>40</v>
      </c>
      <c r="BT103" s="138">
        <f t="shared" si="31"/>
        <v>240</v>
      </c>
      <c r="BU103" s="55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8"/>
      <c r="DD103" s="8"/>
      <c r="DE103" s="8"/>
      <c r="DF103" s="8"/>
      <c r="DG103" s="8"/>
      <c r="DH103" s="8"/>
      <c r="DI103" s="8"/>
      <c r="DJ103" s="8"/>
    </row>
    <row r="104" spans="1:114" ht="12.75" hidden="1" customHeight="1">
      <c r="A104" s="25" t="s">
        <v>377</v>
      </c>
      <c r="B104" s="50" t="s">
        <v>378</v>
      </c>
      <c r="C104" s="50" t="s">
        <v>379</v>
      </c>
      <c r="D104" s="30" t="s">
        <v>150</v>
      </c>
      <c r="E104" s="28" t="s">
        <v>151</v>
      </c>
      <c r="F104" s="25" t="s">
        <v>79</v>
      </c>
      <c r="G104" s="28" t="s">
        <v>91</v>
      </c>
      <c r="H104" s="28" t="s">
        <v>92</v>
      </c>
      <c r="I104" s="31" t="s">
        <v>82</v>
      </c>
      <c r="J104" s="30" t="s">
        <v>87</v>
      </c>
      <c r="K104" s="109">
        <v>25</v>
      </c>
      <c r="L104" s="24">
        <v>18</v>
      </c>
      <c r="M104" s="24">
        <v>6</v>
      </c>
      <c r="N104" s="33">
        <v>1</v>
      </c>
      <c r="O104" s="106">
        <f t="shared" si="25"/>
        <v>113</v>
      </c>
      <c r="P104" s="33">
        <v>82</v>
      </c>
      <c r="Q104" s="33">
        <v>26</v>
      </c>
      <c r="R104" s="33">
        <v>5</v>
      </c>
      <c r="S104" s="106">
        <f>SUM(T104:Y104)</f>
        <v>18</v>
      </c>
      <c r="T104" s="33">
        <v>0</v>
      </c>
      <c r="U104" s="33">
        <v>8</v>
      </c>
      <c r="V104" s="33">
        <v>8</v>
      </c>
      <c r="W104" s="33">
        <v>2</v>
      </c>
      <c r="X104" s="33">
        <v>0</v>
      </c>
      <c r="Y104" s="33">
        <v>0</v>
      </c>
      <c r="Z104" s="106">
        <f t="shared" si="38"/>
        <v>6</v>
      </c>
      <c r="AA104" s="33">
        <v>0</v>
      </c>
      <c r="AB104" s="33">
        <v>4</v>
      </c>
      <c r="AC104" s="33">
        <v>0</v>
      </c>
      <c r="AD104" s="33">
        <v>0</v>
      </c>
      <c r="AE104" s="33">
        <v>2</v>
      </c>
      <c r="AF104" s="33">
        <v>0</v>
      </c>
      <c r="AG104" s="106">
        <f>SUM(AH104:AM104)</f>
        <v>1</v>
      </c>
      <c r="AH104" s="33">
        <v>0</v>
      </c>
      <c r="AI104" s="33">
        <v>1</v>
      </c>
      <c r="AJ104" s="33">
        <v>0</v>
      </c>
      <c r="AK104" s="33">
        <v>0</v>
      </c>
      <c r="AL104" s="33">
        <v>0</v>
      </c>
      <c r="AM104" s="33">
        <v>0</v>
      </c>
      <c r="AN104" s="120">
        <f>(Z104+AG104)/K104</f>
        <v>0.28000000000000003</v>
      </c>
      <c r="AO104" s="120">
        <f t="shared" si="39"/>
        <v>0.04</v>
      </c>
      <c r="AP104" s="27" t="s">
        <v>93</v>
      </c>
      <c r="AQ104" s="28" t="s">
        <v>85</v>
      </c>
      <c r="AR104" s="35" t="s">
        <v>82</v>
      </c>
      <c r="AS104" s="47" t="s">
        <v>87</v>
      </c>
      <c r="AT104" s="35" t="s">
        <v>86</v>
      </c>
      <c r="AU104" s="47" t="s">
        <v>140</v>
      </c>
      <c r="AV104" s="36">
        <v>0</v>
      </c>
      <c r="AW104" s="43"/>
      <c r="AX104" s="43">
        <v>2.6019999999999999</v>
      </c>
      <c r="AY104" s="43"/>
      <c r="AZ104" s="37"/>
      <c r="BA104" s="37"/>
      <c r="BB104" s="37"/>
      <c r="BC104" s="123">
        <f t="shared" si="26"/>
        <v>2.6019999999999999</v>
      </c>
      <c r="BD104" s="36" t="s">
        <v>111</v>
      </c>
      <c r="BE104" s="44"/>
      <c r="BF104" s="44"/>
      <c r="BG104" s="44"/>
      <c r="BH104" s="124">
        <f t="shared" si="27"/>
        <v>2.6019999999999999</v>
      </c>
      <c r="BI104" s="45">
        <f t="shared" si="40"/>
        <v>0.10407999999999999</v>
      </c>
      <c r="BJ104" s="39" t="s">
        <v>88</v>
      </c>
      <c r="BK104" s="136">
        <v>50</v>
      </c>
      <c r="BL104" s="137">
        <v>25</v>
      </c>
      <c r="BM104" s="137">
        <v>0</v>
      </c>
      <c r="BN104" s="137">
        <v>10</v>
      </c>
      <c r="BO104" s="137">
        <v>0</v>
      </c>
      <c r="BP104" s="137">
        <v>20</v>
      </c>
      <c r="BQ104" s="138">
        <f t="shared" si="28"/>
        <v>75</v>
      </c>
      <c r="BR104" s="138">
        <f t="shared" si="29"/>
        <v>10</v>
      </c>
      <c r="BS104" s="138">
        <f t="shared" si="30"/>
        <v>20</v>
      </c>
      <c r="BT104" s="138">
        <f t="shared" si="31"/>
        <v>105</v>
      </c>
      <c r="BU104" s="55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  <c r="DI104" s="8"/>
      <c r="DJ104" s="8"/>
    </row>
    <row r="105" spans="1:114" ht="12.75" hidden="1" customHeight="1">
      <c r="A105" s="24" t="s">
        <v>380</v>
      </c>
      <c r="B105" s="35" t="s">
        <v>381</v>
      </c>
      <c r="C105" s="35" t="s">
        <v>382</v>
      </c>
      <c r="D105" s="50" t="s">
        <v>313</v>
      </c>
      <c r="E105" s="28" t="s">
        <v>151</v>
      </c>
      <c r="F105" s="24" t="s">
        <v>108</v>
      </c>
      <c r="G105" s="47" t="s">
        <v>92</v>
      </c>
      <c r="H105" s="47" t="s">
        <v>92</v>
      </c>
      <c r="I105" s="31" t="s">
        <v>86</v>
      </c>
      <c r="J105" s="30" t="s">
        <v>87</v>
      </c>
      <c r="K105" s="112">
        <v>40</v>
      </c>
      <c r="L105" s="24">
        <v>28</v>
      </c>
      <c r="M105" s="24">
        <v>9</v>
      </c>
      <c r="N105" s="24">
        <v>3</v>
      </c>
      <c r="O105" s="106">
        <f t="shared" si="25"/>
        <v>196</v>
      </c>
      <c r="P105" s="24">
        <v>140</v>
      </c>
      <c r="Q105" s="24">
        <v>43</v>
      </c>
      <c r="R105" s="24">
        <v>13</v>
      </c>
      <c r="S105" s="106">
        <f>SUM(T105:Y105)</f>
        <v>28</v>
      </c>
      <c r="T105" s="24">
        <v>0</v>
      </c>
      <c r="U105" s="24">
        <v>12</v>
      </c>
      <c r="V105" s="24">
        <v>11</v>
      </c>
      <c r="W105" s="24">
        <v>5</v>
      </c>
      <c r="X105" s="24">
        <v>0</v>
      </c>
      <c r="Y105" s="24">
        <v>0</v>
      </c>
      <c r="Z105" s="106">
        <f t="shared" si="38"/>
        <v>9</v>
      </c>
      <c r="AA105" s="24">
        <v>0</v>
      </c>
      <c r="AB105" s="24">
        <v>6</v>
      </c>
      <c r="AC105" s="24">
        <v>2</v>
      </c>
      <c r="AD105" s="24">
        <v>0</v>
      </c>
      <c r="AE105" s="24">
        <v>1</v>
      </c>
      <c r="AF105" s="24">
        <v>0</v>
      </c>
      <c r="AG105" s="106">
        <f>SUM(AH105:AM105)</f>
        <v>3</v>
      </c>
      <c r="AH105" s="24">
        <v>0</v>
      </c>
      <c r="AI105" s="24">
        <v>2</v>
      </c>
      <c r="AJ105" s="24">
        <v>1</v>
      </c>
      <c r="AK105" s="24">
        <v>0</v>
      </c>
      <c r="AL105" s="24">
        <v>0</v>
      </c>
      <c r="AM105" s="24">
        <v>0</v>
      </c>
      <c r="AN105" s="120">
        <f>(Z105+AG105)/K105</f>
        <v>0.3</v>
      </c>
      <c r="AO105" s="120">
        <f t="shared" si="39"/>
        <v>7.4999999999999997E-2</v>
      </c>
      <c r="AP105" s="27" t="s">
        <v>93</v>
      </c>
      <c r="AQ105" s="27" t="s">
        <v>85</v>
      </c>
      <c r="AR105" s="58" t="s">
        <v>86</v>
      </c>
      <c r="AS105" s="30" t="s">
        <v>87</v>
      </c>
      <c r="AT105" s="35" t="s">
        <v>109</v>
      </c>
      <c r="AU105" s="47" t="s">
        <v>134</v>
      </c>
      <c r="AV105" s="36">
        <v>0</v>
      </c>
      <c r="AW105" s="43"/>
      <c r="AX105" s="43"/>
      <c r="AY105" s="36">
        <v>2</v>
      </c>
      <c r="AZ105" s="36">
        <v>2.1739999999999999</v>
      </c>
      <c r="BA105" s="37"/>
      <c r="BB105" s="37"/>
      <c r="BC105" s="123">
        <f t="shared" si="26"/>
        <v>4.1739999999999995</v>
      </c>
      <c r="BD105" s="24" t="s">
        <v>111</v>
      </c>
      <c r="BE105" s="44"/>
      <c r="BF105" s="44"/>
      <c r="BG105" s="67"/>
      <c r="BH105" s="124">
        <f t="shared" si="27"/>
        <v>4.1739999999999995</v>
      </c>
      <c r="BI105" s="45">
        <f t="shared" si="40"/>
        <v>0.10434999999999998</v>
      </c>
      <c r="BJ105" s="39" t="s">
        <v>102</v>
      </c>
      <c r="BK105" s="136">
        <v>50</v>
      </c>
      <c r="BL105" s="137">
        <v>45</v>
      </c>
      <c r="BM105" s="137">
        <v>50</v>
      </c>
      <c r="BN105" s="137">
        <v>10</v>
      </c>
      <c r="BO105" s="137">
        <v>20</v>
      </c>
      <c r="BP105" s="137">
        <v>20</v>
      </c>
      <c r="BQ105" s="138">
        <f t="shared" si="28"/>
        <v>95</v>
      </c>
      <c r="BR105" s="138">
        <f t="shared" si="29"/>
        <v>60</v>
      </c>
      <c r="BS105" s="138">
        <f t="shared" si="30"/>
        <v>40</v>
      </c>
      <c r="BT105" s="138">
        <f t="shared" si="31"/>
        <v>195</v>
      </c>
      <c r="BU105" s="55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8"/>
      <c r="DD105" s="8"/>
      <c r="DE105" s="8"/>
      <c r="DF105" s="8"/>
      <c r="DG105" s="8"/>
      <c r="DH105" s="8"/>
      <c r="DI105" s="8"/>
      <c r="DJ105" s="8"/>
    </row>
    <row r="106" spans="1:114" ht="12.75" hidden="1" customHeight="1">
      <c r="A106" s="25" t="s">
        <v>383</v>
      </c>
      <c r="B106" s="50" t="s">
        <v>144</v>
      </c>
      <c r="C106" s="29" t="s">
        <v>384</v>
      </c>
      <c r="D106" s="29" t="s">
        <v>150</v>
      </c>
      <c r="E106" s="28" t="s">
        <v>151</v>
      </c>
      <c r="F106" s="25" t="s">
        <v>79</v>
      </c>
      <c r="G106" s="27" t="s">
        <v>80</v>
      </c>
      <c r="H106" s="27" t="s">
        <v>385</v>
      </c>
      <c r="I106" s="47" t="s">
        <v>86</v>
      </c>
      <c r="J106" s="35" t="s">
        <v>121</v>
      </c>
      <c r="K106" s="112">
        <v>4</v>
      </c>
      <c r="L106" s="33">
        <v>2</v>
      </c>
      <c r="M106" s="33">
        <v>2</v>
      </c>
      <c r="N106" s="33">
        <v>0</v>
      </c>
      <c r="O106" s="106">
        <f t="shared" si="25"/>
        <v>16</v>
      </c>
      <c r="P106" s="33">
        <v>8</v>
      </c>
      <c r="Q106" s="33">
        <v>8</v>
      </c>
      <c r="R106" s="33">
        <v>0</v>
      </c>
      <c r="S106" s="106">
        <f>SUM(T106:W106)</f>
        <v>2</v>
      </c>
      <c r="T106" s="33">
        <v>0</v>
      </c>
      <c r="U106" s="33">
        <v>2</v>
      </c>
      <c r="V106" s="33">
        <v>0</v>
      </c>
      <c r="W106" s="33">
        <v>0</v>
      </c>
      <c r="X106" s="33">
        <v>0</v>
      </c>
      <c r="Y106" s="33">
        <v>0</v>
      </c>
      <c r="Z106" s="106">
        <f t="shared" si="38"/>
        <v>2</v>
      </c>
      <c r="AA106" s="33">
        <v>0</v>
      </c>
      <c r="AB106" s="33">
        <v>2</v>
      </c>
      <c r="AC106" s="33">
        <v>0</v>
      </c>
      <c r="AD106" s="33">
        <v>0</v>
      </c>
      <c r="AE106" s="33">
        <v>0</v>
      </c>
      <c r="AF106" s="33">
        <v>0</v>
      </c>
      <c r="AG106" s="106">
        <f>SUM(AH106:AJ106)</f>
        <v>0</v>
      </c>
      <c r="AH106" s="33">
        <v>0</v>
      </c>
      <c r="AI106" s="33">
        <v>0</v>
      </c>
      <c r="AJ106" s="33">
        <v>0</v>
      </c>
      <c r="AK106" s="33">
        <v>0</v>
      </c>
      <c r="AL106" s="33">
        <v>0</v>
      </c>
      <c r="AM106" s="33">
        <v>0</v>
      </c>
      <c r="AN106" s="120">
        <f>(M106+N106)/K106</f>
        <v>0.5</v>
      </c>
      <c r="AO106" s="120">
        <f t="shared" si="39"/>
        <v>0</v>
      </c>
      <c r="AP106" s="27" t="s">
        <v>93</v>
      </c>
      <c r="AQ106" s="27" t="s">
        <v>85</v>
      </c>
      <c r="AR106" s="47" t="s">
        <v>86</v>
      </c>
      <c r="AS106" s="35" t="s">
        <v>121</v>
      </c>
      <c r="AT106" s="47" t="s">
        <v>109</v>
      </c>
      <c r="AU106" s="35" t="s">
        <v>146</v>
      </c>
      <c r="AV106" s="36">
        <v>0</v>
      </c>
      <c r="AW106" s="43"/>
      <c r="AX106" s="43"/>
      <c r="AY106" s="43">
        <v>0.46800000000000003</v>
      </c>
      <c r="AZ106" s="37"/>
      <c r="BA106" s="37"/>
      <c r="BB106" s="37"/>
      <c r="BC106" s="123">
        <f t="shared" si="26"/>
        <v>0.46800000000000003</v>
      </c>
      <c r="BD106" s="36"/>
      <c r="BE106" s="44"/>
      <c r="BF106" s="44"/>
      <c r="BG106" s="44"/>
      <c r="BH106" s="124">
        <f t="shared" si="27"/>
        <v>0.46800000000000003</v>
      </c>
      <c r="BI106" s="45">
        <f t="shared" si="40"/>
        <v>0.11700000000000001</v>
      </c>
      <c r="BJ106" s="39" t="s">
        <v>102</v>
      </c>
      <c r="BK106" s="136">
        <v>50</v>
      </c>
      <c r="BL106" s="137">
        <v>25</v>
      </c>
      <c r="BM106" s="137">
        <v>10</v>
      </c>
      <c r="BN106" s="137">
        <v>70</v>
      </c>
      <c r="BO106" s="137">
        <v>0</v>
      </c>
      <c r="BP106" s="137">
        <v>20</v>
      </c>
      <c r="BQ106" s="138">
        <f t="shared" si="28"/>
        <v>75</v>
      </c>
      <c r="BR106" s="138">
        <f t="shared" si="29"/>
        <v>80</v>
      </c>
      <c r="BS106" s="138">
        <f t="shared" si="30"/>
        <v>20</v>
      </c>
      <c r="BT106" s="138">
        <f t="shared" si="31"/>
        <v>175</v>
      </c>
      <c r="BU106" s="27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  <c r="DJ106" s="8"/>
    </row>
    <row r="107" spans="1:114" ht="12" hidden="1" customHeight="1">
      <c r="A107" s="25" t="s">
        <v>386</v>
      </c>
      <c r="B107" s="50" t="s">
        <v>387</v>
      </c>
      <c r="C107" s="29" t="s">
        <v>388</v>
      </c>
      <c r="D107" s="29" t="s">
        <v>274</v>
      </c>
      <c r="E107" s="28" t="s">
        <v>118</v>
      </c>
      <c r="F107" s="25" t="s">
        <v>79</v>
      </c>
      <c r="G107" s="27" t="s">
        <v>91</v>
      </c>
      <c r="H107" s="27" t="s">
        <v>92</v>
      </c>
      <c r="I107" s="47" t="s">
        <v>214</v>
      </c>
      <c r="J107" s="35" t="s">
        <v>134</v>
      </c>
      <c r="K107" s="112">
        <v>34</v>
      </c>
      <c r="L107" s="33">
        <v>28</v>
      </c>
      <c r="M107" s="33">
        <v>5</v>
      </c>
      <c r="N107" s="33">
        <v>1</v>
      </c>
      <c r="O107" s="106">
        <f t="shared" si="25"/>
        <v>158</v>
      </c>
      <c r="P107" s="33">
        <v>130</v>
      </c>
      <c r="Q107" s="33">
        <v>24</v>
      </c>
      <c r="R107" s="33">
        <v>4</v>
      </c>
      <c r="S107" s="106">
        <f>SUM(T107:Y107)</f>
        <v>28</v>
      </c>
      <c r="T107" s="33">
        <v>0</v>
      </c>
      <c r="U107" s="33">
        <v>12</v>
      </c>
      <c r="V107" s="33">
        <v>14</v>
      </c>
      <c r="W107" s="33">
        <v>2</v>
      </c>
      <c r="X107" s="33">
        <v>0</v>
      </c>
      <c r="Y107" s="33">
        <v>0</v>
      </c>
      <c r="Z107" s="106">
        <f t="shared" si="38"/>
        <v>5</v>
      </c>
      <c r="AA107" s="33">
        <v>0</v>
      </c>
      <c r="AB107" s="33">
        <v>4</v>
      </c>
      <c r="AC107" s="33">
        <v>0</v>
      </c>
      <c r="AD107" s="33">
        <v>0</v>
      </c>
      <c r="AE107" s="33">
        <v>1</v>
      </c>
      <c r="AF107" s="33">
        <v>0</v>
      </c>
      <c r="AG107" s="106">
        <f>SUM(AH107:AM107)</f>
        <v>1</v>
      </c>
      <c r="AH107" s="33">
        <v>0</v>
      </c>
      <c r="AI107" s="33">
        <v>1</v>
      </c>
      <c r="AJ107" s="33">
        <v>0</v>
      </c>
      <c r="AK107" s="33">
        <v>0</v>
      </c>
      <c r="AL107" s="33">
        <v>0</v>
      </c>
      <c r="AM107" s="33">
        <v>0</v>
      </c>
      <c r="AN107" s="120">
        <f>(Z107+AG107)/K107</f>
        <v>0.17647058823529413</v>
      </c>
      <c r="AO107" s="120">
        <f t="shared" si="39"/>
        <v>2.9411764705882353E-2</v>
      </c>
      <c r="AP107" s="27" t="s">
        <v>93</v>
      </c>
      <c r="AQ107" s="27" t="s">
        <v>85</v>
      </c>
      <c r="AR107" s="47" t="s">
        <v>97</v>
      </c>
      <c r="AS107" s="35" t="s">
        <v>83</v>
      </c>
      <c r="AT107" s="47" t="s">
        <v>100</v>
      </c>
      <c r="AU107" s="35" t="s">
        <v>83</v>
      </c>
      <c r="AV107" s="36">
        <v>1.64518345</v>
      </c>
      <c r="AW107" s="43"/>
      <c r="AX107" s="43"/>
      <c r="AY107" s="43"/>
      <c r="AZ107" s="37"/>
      <c r="BA107" s="37"/>
      <c r="BB107" s="37"/>
      <c r="BC107" s="123">
        <f t="shared" si="26"/>
        <v>1.64518345</v>
      </c>
      <c r="BD107" s="36" t="s">
        <v>111</v>
      </c>
      <c r="BE107" s="44"/>
      <c r="BF107" s="44">
        <v>1.8</v>
      </c>
      <c r="BG107" s="44">
        <v>1.2999999999999999E-2</v>
      </c>
      <c r="BH107" s="124">
        <f t="shared" si="27"/>
        <v>3.4581834499999999</v>
      </c>
      <c r="BI107" s="45">
        <f t="shared" si="40"/>
        <v>0.10171127794117647</v>
      </c>
      <c r="BJ107" s="39" t="s">
        <v>88</v>
      </c>
      <c r="BK107" s="136">
        <v>20</v>
      </c>
      <c r="BL107" s="137">
        <v>15</v>
      </c>
      <c r="BM107" s="137">
        <v>30</v>
      </c>
      <c r="BN107" s="137">
        <v>70</v>
      </c>
      <c r="BO107" s="137">
        <v>0</v>
      </c>
      <c r="BP107" s="137">
        <v>10</v>
      </c>
      <c r="BQ107" s="138">
        <f t="shared" si="28"/>
        <v>35</v>
      </c>
      <c r="BR107" s="138">
        <f t="shared" si="29"/>
        <v>100</v>
      </c>
      <c r="BS107" s="138">
        <f t="shared" si="30"/>
        <v>10</v>
      </c>
      <c r="BT107" s="138">
        <f t="shared" si="31"/>
        <v>145</v>
      </c>
      <c r="BU107" s="27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8"/>
      <c r="DD107" s="8"/>
      <c r="DE107" s="8"/>
      <c r="DF107" s="8"/>
      <c r="DG107" s="8"/>
      <c r="DH107" s="8"/>
      <c r="DI107" s="8"/>
      <c r="DJ107" s="8"/>
    </row>
    <row r="108" spans="1:114" ht="12.75" customHeight="1">
      <c r="A108" s="26" t="s">
        <v>389</v>
      </c>
      <c r="B108" s="29" t="s">
        <v>390</v>
      </c>
      <c r="C108" s="29" t="s">
        <v>391</v>
      </c>
      <c r="D108" s="29" t="s">
        <v>106</v>
      </c>
      <c r="E108" s="28" t="s">
        <v>107</v>
      </c>
      <c r="F108" s="25" t="s">
        <v>79</v>
      </c>
      <c r="G108" s="27" t="s">
        <v>80</v>
      </c>
      <c r="H108" s="27" t="s">
        <v>81</v>
      </c>
      <c r="I108" s="56" t="s">
        <v>82</v>
      </c>
      <c r="J108" s="28" t="s">
        <v>135</v>
      </c>
      <c r="K108" s="113">
        <v>6</v>
      </c>
      <c r="L108" s="33">
        <v>6</v>
      </c>
      <c r="M108" s="33">
        <v>0</v>
      </c>
      <c r="N108" s="33">
        <v>0</v>
      </c>
      <c r="O108" s="106">
        <v>26</v>
      </c>
      <c r="P108" s="33">
        <v>24</v>
      </c>
      <c r="Q108" s="33">
        <v>0</v>
      </c>
      <c r="R108" s="33">
        <v>0</v>
      </c>
      <c r="S108" s="106">
        <f>SUM(T108:Y108)</f>
        <v>6</v>
      </c>
      <c r="T108" s="33">
        <v>0</v>
      </c>
      <c r="U108" s="33">
        <v>4</v>
      </c>
      <c r="V108" s="33">
        <v>2</v>
      </c>
      <c r="W108" s="33">
        <v>0</v>
      </c>
      <c r="X108" s="33">
        <v>0</v>
      </c>
      <c r="Y108" s="33">
        <v>0</v>
      </c>
      <c r="Z108" s="106">
        <f t="shared" si="38"/>
        <v>0</v>
      </c>
      <c r="AA108" s="33">
        <v>0</v>
      </c>
      <c r="AB108" s="33">
        <v>0</v>
      </c>
      <c r="AC108" s="33">
        <v>0</v>
      </c>
      <c r="AD108" s="33">
        <v>0</v>
      </c>
      <c r="AE108" s="33">
        <v>0</v>
      </c>
      <c r="AF108" s="33">
        <v>0</v>
      </c>
      <c r="AG108" s="106">
        <f>SUM(AH108:AM108)</f>
        <v>0</v>
      </c>
      <c r="AH108" s="33">
        <v>0</v>
      </c>
      <c r="AI108" s="33">
        <v>0</v>
      </c>
      <c r="AJ108" s="33">
        <v>0</v>
      </c>
      <c r="AK108" s="33">
        <v>0</v>
      </c>
      <c r="AL108" s="33">
        <v>0</v>
      </c>
      <c r="AM108" s="33">
        <v>0</v>
      </c>
      <c r="AN108" s="120">
        <f>(Z108+AG108)/K108</f>
        <v>0</v>
      </c>
      <c r="AO108" s="120">
        <f t="shared" si="39"/>
        <v>0</v>
      </c>
      <c r="AP108" s="27" t="s">
        <v>84</v>
      </c>
      <c r="AQ108" s="27" t="s">
        <v>85</v>
      </c>
      <c r="AR108" s="27" t="s">
        <v>82</v>
      </c>
      <c r="AS108" s="27" t="s">
        <v>135</v>
      </c>
      <c r="AT108" s="27" t="s">
        <v>86</v>
      </c>
      <c r="AU108" s="27" t="s">
        <v>135</v>
      </c>
      <c r="AV108" s="36">
        <v>0</v>
      </c>
      <c r="AW108" s="36"/>
      <c r="AX108" s="36">
        <v>0.70199999999999996</v>
      </c>
      <c r="AY108" s="37"/>
      <c r="AZ108" s="37"/>
      <c r="BA108" s="37"/>
      <c r="BB108" s="37"/>
      <c r="BC108" s="123">
        <f t="shared" si="26"/>
        <v>0.70199999999999996</v>
      </c>
      <c r="BD108" s="36" t="s">
        <v>111</v>
      </c>
      <c r="BE108" s="49"/>
      <c r="BF108" s="49"/>
      <c r="BG108" s="49"/>
      <c r="BH108" s="124">
        <f t="shared" si="27"/>
        <v>0.70199999999999996</v>
      </c>
      <c r="BI108" s="45">
        <f t="shared" si="40"/>
        <v>0.11699999999999999</v>
      </c>
      <c r="BJ108" s="39" t="s">
        <v>88</v>
      </c>
      <c r="BK108" s="136">
        <v>30</v>
      </c>
      <c r="BL108" s="137">
        <v>35</v>
      </c>
      <c r="BM108" s="137">
        <v>0</v>
      </c>
      <c r="BN108" s="137">
        <v>70</v>
      </c>
      <c r="BO108" s="137">
        <v>0</v>
      </c>
      <c r="BP108" s="137">
        <v>20</v>
      </c>
      <c r="BQ108" s="138">
        <f t="shared" si="28"/>
        <v>65</v>
      </c>
      <c r="BR108" s="138">
        <f t="shared" si="29"/>
        <v>70</v>
      </c>
      <c r="BS108" s="138">
        <f t="shared" si="30"/>
        <v>20</v>
      </c>
      <c r="BT108" s="138">
        <f t="shared" si="31"/>
        <v>155</v>
      </c>
      <c r="BU108" s="27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8"/>
      <c r="DD108" s="8"/>
      <c r="DE108" s="8"/>
      <c r="DF108" s="8"/>
      <c r="DG108" s="8"/>
      <c r="DH108" s="8"/>
      <c r="DI108" s="8"/>
      <c r="DJ108" s="8"/>
    </row>
    <row r="109" spans="1:114" ht="12.75" hidden="1" customHeight="1">
      <c r="A109" s="24" t="s">
        <v>392</v>
      </c>
      <c r="B109" s="29" t="s">
        <v>393</v>
      </c>
      <c r="C109" s="30" t="s">
        <v>394</v>
      </c>
      <c r="D109" s="29" t="s">
        <v>77</v>
      </c>
      <c r="E109" s="28" t="s">
        <v>78</v>
      </c>
      <c r="F109" s="24" t="s">
        <v>108</v>
      </c>
      <c r="G109" s="29" t="s">
        <v>395</v>
      </c>
      <c r="H109" s="29" t="s">
        <v>395</v>
      </c>
      <c r="I109" s="76" t="s">
        <v>109</v>
      </c>
      <c r="J109" s="30" t="s">
        <v>87</v>
      </c>
      <c r="K109" s="106">
        <v>38</v>
      </c>
      <c r="L109" s="72">
        <v>27</v>
      </c>
      <c r="M109" s="72">
        <v>9</v>
      </c>
      <c r="N109" s="72">
        <v>2</v>
      </c>
      <c r="O109" s="106">
        <f t="shared" ref="O109:O121" si="41">SUM(P109:R109)</f>
        <v>173</v>
      </c>
      <c r="P109" s="72">
        <v>125</v>
      </c>
      <c r="Q109" s="72">
        <v>40</v>
      </c>
      <c r="R109" s="72">
        <v>8</v>
      </c>
      <c r="S109" s="106">
        <f>SUM(T109:Y109)</f>
        <v>27</v>
      </c>
      <c r="T109" s="72">
        <v>0</v>
      </c>
      <c r="U109" s="72">
        <v>13</v>
      </c>
      <c r="V109" s="72">
        <v>12</v>
      </c>
      <c r="W109" s="72">
        <v>2</v>
      </c>
      <c r="X109" s="72">
        <v>0</v>
      </c>
      <c r="Y109" s="72">
        <v>0</v>
      </c>
      <c r="Z109" s="106">
        <f t="shared" si="38"/>
        <v>9</v>
      </c>
      <c r="AA109" s="72">
        <v>0</v>
      </c>
      <c r="AB109" s="72">
        <v>9</v>
      </c>
      <c r="AC109" s="72">
        <v>0</v>
      </c>
      <c r="AD109" s="72">
        <v>0</v>
      </c>
      <c r="AE109" s="72">
        <v>0</v>
      </c>
      <c r="AF109" s="72">
        <v>0</v>
      </c>
      <c r="AG109" s="106">
        <f>SUM(AH109:AM109)</f>
        <v>2</v>
      </c>
      <c r="AH109" s="72">
        <v>0</v>
      </c>
      <c r="AI109" s="72">
        <v>2</v>
      </c>
      <c r="AJ109" s="72">
        <v>0</v>
      </c>
      <c r="AK109" s="72">
        <v>0</v>
      </c>
      <c r="AL109" s="72">
        <v>0</v>
      </c>
      <c r="AM109" s="72">
        <v>0</v>
      </c>
      <c r="AN109" s="120">
        <f>(M109+N109)/K109</f>
        <v>0.28947368421052633</v>
      </c>
      <c r="AO109" s="120">
        <f t="shared" si="39"/>
        <v>5.2631578947368418E-2</v>
      </c>
      <c r="AP109" s="27" t="s">
        <v>93</v>
      </c>
      <c r="AQ109" s="29" t="s">
        <v>85</v>
      </c>
      <c r="AR109" s="29" t="s">
        <v>109</v>
      </c>
      <c r="AS109" s="30" t="s">
        <v>87</v>
      </c>
      <c r="AT109" s="29" t="s">
        <v>94</v>
      </c>
      <c r="AU109" s="30" t="s">
        <v>98</v>
      </c>
      <c r="AV109" s="36">
        <v>0</v>
      </c>
      <c r="AW109" s="36"/>
      <c r="AX109" s="37"/>
      <c r="AY109" s="36"/>
      <c r="AZ109" s="36">
        <v>0.2</v>
      </c>
      <c r="BA109" s="36">
        <v>3.524</v>
      </c>
      <c r="BB109" s="36"/>
      <c r="BC109" s="123">
        <f t="shared" si="26"/>
        <v>3.7240000000000002</v>
      </c>
      <c r="BD109" s="24"/>
      <c r="BE109" s="24"/>
      <c r="BF109" s="24"/>
      <c r="BG109" s="24"/>
      <c r="BH109" s="124">
        <f t="shared" si="27"/>
        <v>3.7240000000000002</v>
      </c>
      <c r="BI109" s="45">
        <f t="shared" si="40"/>
        <v>9.8000000000000004E-2</v>
      </c>
      <c r="BJ109" s="39" t="s">
        <v>88</v>
      </c>
      <c r="BK109" s="136">
        <v>40</v>
      </c>
      <c r="BL109" s="137">
        <v>20</v>
      </c>
      <c r="BM109" s="137">
        <v>50</v>
      </c>
      <c r="BN109" s="137">
        <v>30</v>
      </c>
      <c r="BO109" s="137">
        <v>0</v>
      </c>
      <c r="BP109" s="137">
        <v>20</v>
      </c>
      <c r="BQ109" s="138">
        <f t="shared" si="28"/>
        <v>60</v>
      </c>
      <c r="BR109" s="138">
        <f t="shared" si="29"/>
        <v>80</v>
      </c>
      <c r="BS109" s="138">
        <f t="shared" si="30"/>
        <v>20</v>
      </c>
      <c r="BT109" s="138">
        <f t="shared" si="31"/>
        <v>160</v>
      </c>
      <c r="BU109" s="30"/>
      <c r="BV109" s="77"/>
      <c r="BW109" s="77"/>
      <c r="BX109" s="77"/>
      <c r="BY109" s="77"/>
      <c r="BZ109" s="77"/>
      <c r="CA109" s="77"/>
      <c r="CB109" s="77"/>
      <c r="CC109" s="77"/>
      <c r="CD109" s="77"/>
      <c r="CE109" s="77"/>
      <c r="CF109" s="77"/>
      <c r="CG109" s="77"/>
      <c r="CH109" s="77"/>
      <c r="CI109" s="77"/>
      <c r="CJ109" s="77"/>
      <c r="CK109" s="77"/>
      <c r="CL109" s="77"/>
      <c r="CM109" s="77"/>
      <c r="CN109" s="77"/>
      <c r="CO109" s="77"/>
      <c r="CP109" s="77"/>
      <c r="CQ109" s="77"/>
      <c r="CR109" s="77"/>
      <c r="CS109" s="77"/>
      <c r="CT109" s="77"/>
      <c r="CU109" s="77"/>
      <c r="CV109" s="77"/>
      <c r="CW109" s="77"/>
      <c r="CX109" s="77"/>
      <c r="CY109" s="77"/>
      <c r="CZ109" s="77"/>
      <c r="DA109" s="77"/>
      <c r="DB109" s="77"/>
      <c r="DC109" s="77"/>
      <c r="DD109" s="77"/>
      <c r="DE109" s="77"/>
      <c r="DF109" s="77"/>
      <c r="DG109" s="77"/>
      <c r="DH109" s="77"/>
      <c r="DI109" s="77"/>
      <c r="DJ109" s="77"/>
    </row>
    <row r="110" spans="1:114" ht="12.75" hidden="1" customHeight="1">
      <c r="A110" s="26" t="s">
        <v>396</v>
      </c>
      <c r="B110" s="30" t="s">
        <v>397</v>
      </c>
      <c r="C110" s="30" t="s">
        <v>394</v>
      </c>
      <c r="D110" s="30" t="s">
        <v>77</v>
      </c>
      <c r="E110" s="28" t="s">
        <v>78</v>
      </c>
      <c r="F110" s="25" t="s">
        <v>79</v>
      </c>
      <c r="G110" s="30" t="s">
        <v>80</v>
      </c>
      <c r="H110" s="30" t="s">
        <v>81</v>
      </c>
      <c r="I110" s="30" t="s">
        <v>94</v>
      </c>
      <c r="J110" s="28" t="s">
        <v>146</v>
      </c>
      <c r="K110" s="106">
        <v>0</v>
      </c>
      <c r="L110" s="33">
        <v>6</v>
      </c>
      <c r="M110" s="33">
        <v>0</v>
      </c>
      <c r="N110" s="33">
        <v>0</v>
      </c>
      <c r="O110" s="106">
        <f t="shared" si="41"/>
        <v>24</v>
      </c>
      <c r="P110" s="33">
        <v>24</v>
      </c>
      <c r="Q110" s="33">
        <v>0</v>
      </c>
      <c r="R110" s="33">
        <v>0</v>
      </c>
      <c r="S110" s="106">
        <v>0</v>
      </c>
      <c r="T110" s="33">
        <v>0</v>
      </c>
      <c r="U110" s="33">
        <v>6</v>
      </c>
      <c r="V110" s="33">
        <v>0</v>
      </c>
      <c r="W110" s="33">
        <v>0</v>
      </c>
      <c r="X110" s="33">
        <v>0</v>
      </c>
      <c r="Y110" s="33">
        <v>0</v>
      </c>
      <c r="Z110" s="106">
        <v>0</v>
      </c>
      <c r="AA110" s="33">
        <v>0</v>
      </c>
      <c r="AB110" s="33">
        <v>0</v>
      </c>
      <c r="AC110" s="33">
        <v>0</v>
      </c>
      <c r="AD110" s="33">
        <v>0</v>
      </c>
      <c r="AE110" s="33">
        <v>0</v>
      </c>
      <c r="AF110" s="33">
        <v>0</v>
      </c>
      <c r="AG110" s="106">
        <v>0</v>
      </c>
      <c r="AH110" s="33">
        <v>0</v>
      </c>
      <c r="AI110" s="33">
        <v>0</v>
      </c>
      <c r="AJ110" s="33">
        <v>0</v>
      </c>
      <c r="AK110" s="33">
        <v>0</v>
      </c>
      <c r="AL110" s="33">
        <v>0</v>
      </c>
      <c r="AM110" s="33">
        <v>0</v>
      </c>
      <c r="AN110" s="120">
        <f>(M110+N110)/BV110</f>
        <v>0</v>
      </c>
      <c r="AO110" s="120">
        <f>N110/BV110</f>
        <v>0</v>
      </c>
      <c r="AP110" s="27" t="s">
        <v>84</v>
      </c>
      <c r="AQ110" s="27" t="s">
        <v>85</v>
      </c>
      <c r="AR110" s="30" t="s">
        <v>94</v>
      </c>
      <c r="AS110" s="30" t="s">
        <v>146</v>
      </c>
      <c r="AT110" s="30" t="s">
        <v>120</v>
      </c>
      <c r="AU110" s="27" t="s">
        <v>119</v>
      </c>
      <c r="AV110" s="36">
        <v>0</v>
      </c>
      <c r="AW110" s="43"/>
      <c r="AX110" s="43"/>
      <c r="AY110" s="43"/>
      <c r="AZ110" s="37"/>
      <c r="BA110" s="36">
        <v>0.54</v>
      </c>
      <c r="BB110" s="37"/>
      <c r="BC110" s="123">
        <f t="shared" si="26"/>
        <v>0.54</v>
      </c>
      <c r="BD110" s="43"/>
      <c r="BE110" s="44"/>
      <c r="BF110" s="44"/>
      <c r="BG110" s="44"/>
      <c r="BH110" s="124">
        <f t="shared" si="27"/>
        <v>0.54</v>
      </c>
      <c r="BI110" s="45">
        <f>BH110/BV110</f>
        <v>9.0000000000000011E-2</v>
      </c>
      <c r="BJ110" s="39" t="s">
        <v>122</v>
      </c>
      <c r="BK110" s="136">
        <v>40</v>
      </c>
      <c r="BL110" s="137">
        <v>20</v>
      </c>
      <c r="BM110" s="137">
        <v>10</v>
      </c>
      <c r="BN110" s="137">
        <v>10</v>
      </c>
      <c r="BO110" s="137">
        <v>0</v>
      </c>
      <c r="BP110" s="137">
        <v>10</v>
      </c>
      <c r="BQ110" s="138">
        <f t="shared" si="28"/>
        <v>60</v>
      </c>
      <c r="BR110" s="138">
        <f t="shared" si="29"/>
        <v>20</v>
      </c>
      <c r="BS110" s="138">
        <f t="shared" si="30"/>
        <v>10</v>
      </c>
      <c r="BT110" s="138">
        <f t="shared" si="31"/>
        <v>90</v>
      </c>
      <c r="BU110" s="27" t="s">
        <v>184</v>
      </c>
      <c r="BV110" s="202">
        <v>6</v>
      </c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8"/>
      <c r="DD110" s="8"/>
      <c r="DE110" s="8"/>
      <c r="DF110" s="8"/>
      <c r="DG110" s="8"/>
      <c r="DH110" s="8"/>
      <c r="DI110" s="8"/>
      <c r="DJ110" s="8"/>
    </row>
    <row r="111" spans="1:114" ht="12.75" hidden="1" customHeight="1">
      <c r="A111" s="26" t="s">
        <v>398</v>
      </c>
      <c r="B111" s="58" t="s">
        <v>399</v>
      </c>
      <c r="C111" s="58" t="s">
        <v>394</v>
      </c>
      <c r="D111" s="58" t="s">
        <v>77</v>
      </c>
      <c r="E111" s="28" t="s">
        <v>78</v>
      </c>
      <c r="F111" s="26" t="s">
        <v>108</v>
      </c>
      <c r="G111" s="47" t="s">
        <v>92</v>
      </c>
      <c r="H111" s="47" t="s">
        <v>92</v>
      </c>
      <c r="I111" s="47" t="s">
        <v>100</v>
      </c>
      <c r="J111" s="47" t="s">
        <v>87</v>
      </c>
      <c r="K111" s="112">
        <v>30</v>
      </c>
      <c r="L111" s="54">
        <v>24</v>
      </c>
      <c r="M111" s="54">
        <v>4</v>
      </c>
      <c r="N111" s="53">
        <v>2</v>
      </c>
      <c r="O111" s="106">
        <f t="shared" si="41"/>
        <v>158</v>
      </c>
      <c r="P111" s="53">
        <v>122</v>
      </c>
      <c r="Q111" s="53">
        <v>28</v>
      </c>
      <c r="R111" s="53">
        <v>8</v>
      </c>
      <c r="S111" s="106">
        <f>SUM(T111:Y111)</f>
        <v>24</v>
      </c>
      <c r="T111" s="53">
        <v>0</v>
      </c>
      <c r="U111" s="53">
        <v>4</v>
      </c>
      <c r="V111" s="53">
        <v>8</v>
      </c>
      <c r="W111" s="53">
        <v>12</v>
      </c>
      <c r="X111" s="53">
        <v>0</v>
      </c>
      <c r="Y111" s="53">
        <v>0</v>
      </c>
      <c r="Z111" s="106">
        <f>SUM(AA111:AF111)</f>
        <v>4</v>
      </c>
      <c r="AA111" s="53">
        <v>0</v>
      </c>
      <c r="AB111" s="53">
        <v>0</v>
      </c>
      <c r="AC111" s="53">
        <v>0</v>
      </c>
      <c r="AD111" s="53">
        <v>4</v>
      </c>
      <c r="AE111" s="53">
        <v>0</v>
      </c>
      <c r="AF111" s="53">
        <v>0</v>
      </c>
      <c r="AG111" s="106">
        <f>SUM(AH111:AM111)</f>
        <v>2</v>
      </c>
      <c r="AH111" s="53">
        <v>0</v>
      </c>
      <c r="AI111" s="53">
        <v>2</v>
      </c>
      <c r="AJ111" s="53">
        <v>0</v>
      </c>
      <c r="AK111" s="53">
        <v>0</v>
      </c>
      <c r="AL111" s="53">
        <v>0</v>
      </c>
      <c r="AM111" s="53">
        <v>0</v>
      </c>
      <c r="AN111" s="122">
        <f>(Z111+AG111)/K111</f>
        <v>0.2</v>
      </c>
      <c r="AO111" s="120">
        <f>N111/K111</f>
        <v>6.6666666666666666E-2</v>
      </c>
      <c r="AP111" s="27" t="s">
        <v>93</v>
      </c>
      <c r="AQ111" s="47" t="s">
        <v>85</v>
      </c>
      <c r="AR111" s="47" t="s">
        <v>100</v>
      </c>
      <c r="AS111" s="47" t="s">
        <v>87</v>
      </c>
      <c r="AT111" s="47" t="s">
        <v>82</v>
      </c>
      <c r="AU111" s="58" t="s">
        <v>400</v>
      </c>
      <c r="AV111" s="36">
        <v>0.41</v>
      </c>
      <c r="AW111" s="43">
        <v>1</v>
      </c>
      <c r="AX111" s="43">
        <v>1.2205900000000001</v>
      </c>
      <c r="AY111" s="43"/>
      <c r="AZ111" s="37"/>
      <c r="BA111" s="37"/>
      <c r="BB111" s="37"/>
      <c r="BC111" s="123">
        <f t="shared" si="26"/>
        <v>2.6305899999999998</v>
      </c>
      <c r="BD111" s="43" t="s">
        <v>111</v>
      </c>
      <c r="BE111" s="44"/>
      <c r="BF111" s="44">
        <v>0.5</v>
      </c>
      <c r="BG111" s="44"/>
      <c r="BH111" s="124">
        <f t="shared" si="27"/>
        <v>3.1305899999999998</v>
      </c>
      <c r="BI111" s="45">
        <f>BH111/K111</f>
        <v>0.10435299999999999</v>
      </c>
      <c r="BJ111" s="39" t="s">
        <v>102</v>
      </c>
      <c r="BK111" s="136">
        <v>40</v>
      </c>
      <c r="BL111" s="137">
        <v>20</v>
      </c>
      <c r="BM111" s="137">
        <v>50</v>
      </c>
      <c r="BN111" s="137">
        <v>30</v>
      </c>
      <c r="BO111" s="137">
        <v>0</v>
      </c>
      <c r="BP111" s="137">
        <v>30</v>
      </c>
      <c r="BQ111" s="138">
        <f t="shared" si="28"/>
        <v>60</v>
      </c>
      <c r="BR111" s="138">
        <f t="shared" si="29"/>
        <v>80</v>
      </c>
      <c r="BS111" s="138">
        <f t="shared" si="30"/>
        <v>30</v>
      </c>
      <c r="BT111" s="138">
        <f t="shared" si="31"/>
        <v>170</v>
      </c>
      <c r="BU111" s="35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</row>
    <row r="112" spans="1:114" ht="12.75" hidden="1" customHeight="1">
      <c r="A112" s="24" t="s">
        <v>401</v>
      </c>
      <c r="B112" s="29" t="s">
        <v>402</v>
      </c>
      <c r="C112" s="30" t="s">
        <v>394</v>
      </c>
      <c r="D112" s="29" t="s">
        <v>77</v>
      </c>
      <c r="E112" s="28" t="s">
        <v>78</v>
      </c>
      <c r="F112" s="24" t="s">
        <v>79</v>
      </c>
      <c r="G112" s="29" t="s">
        <v>91</v>
      </c>
      <c r="H112" s="29" t="s">
        <v>92</v>
      </c>
      <c r="I112" s="76" t="s">
        <v>100</v>
      </c>
      <c r="J112" s="30" t="s">
        <v>87</v>
      </c>
      <c r="K112" s="106">
        <v>36</v>
      </c>
      <c r="L112" s="72">
        <v>24</v>
      </c>
      <c r="M112" s="72">
        <v>10</v>
      </c>
      <c r="N112" s="72">
        <v>2</v>
      </c>
      <c r="O112" s="107">
        <f t="shared" si="41"/>
        <v>166</v>
      </c>
      <c r="P112" s="72">
        <v>112</v>
      </c>
      <c r="Q112" s="72">
        <v>46</v>
      </c>
      <c r="R112" s="72">
        <v>8</v>
      </c>
      <c r="S112" s="107">
        <f>SUM(T112:Y112)</f>
        <v>24</v>
      </c>
      <c r="T112" s="72">
        <v>0</v>
      </c>
      <c r="U112" s="72">
        <v>12</v>
      </c>
      <c r="V112" s="72">
        <v>8</v>
      </c>
      <c r="W112" s="72">
        <v>4</v>
      </c>
      <c r="X112" s="72">
        <v>0</v>
      </c>
      <c r="Y112" s="72">
        <v>0</v>
      </c>
      <c r="Z112" s="107">
        <f>SUM(AA112:AF112)</f>
        <v>10</v>
      </c>
      <c r="AA112" s="72">
        <v>0</v>
      </c>
      <c r="AB112" s="72">
        <v>8</v>
      </c>
      <c r="AC112" s="72">
        <v>0</v>
      </c>
      <c r="AD112" s="72">
        <v>0</v>
      </c>
      <c r="AE112" s="72">
        <v>2</v>
      </c>
      <c r="AF112" s="72">
        <v>0</v>
      </c>
      <c r="AG112" s="107">
        <f>SUM(AH112:AM112)</f>
        <v>2</v>
      </c>
      <c r="AH112" s="72">
        <v>0</v>
      </c>
      <c r="AI112" s="72">
        <v>2</v>
      </c>
      <c r="AJ112" s="72">
        <v>0</v>
      </c>
      <c r="AK112" s="72">
        <v>0</v>
      </c>
      <c r="AL112" s="72">
        <v>0</v>
      </c>
      <c r="AM112" s="72">
        <v>0</v>
      </c>
      <c r="AN112" s="120">
        <f>(Z112+AG112)/K112</f>
        <v>0.33333333333333331</v>
      </c>
      <c r="AO112" s="120">
        <f>N112/K112</f>
        <v>5.5555555555555552E-2</v>
      </c>
      <c r="AP112" s="27" t="s">
        <v>93</v>
      </c>
      <c r="AQ112" s="29" t="s">
        <v>85</v>
      </c>
      <c r="AR112" s="29" t="s">
        <v>100</v>
      </c>
      <c r="AS112" s="30" t="s">
        <v>87</v>
      </c>
      <c r="AT112" s="29" t="s">
        <v>82</v>
      </c>
      <c r="AU112" s="30" t="s">
        <v>98</v>
      </c>
      <c r="AV112" s="36">
        <v>0</v>
      </c>
      <c r="AW112" s="36">
        <v>2</v>
      </c>
      <c r="AX112" s="36">
        <v>1.5436489200000001</v>
      </c>
      <c r="AY112" s="36"/>
      <c r="AZ112" s="37"/>
      <c r="BA112" s="37"/>
      <c r="BB112" s="37"/>
      <c r="BC112" s="123">
        <f t="shared" si="26"/>
        <v>3.5436489199999999</v>
      </c>
      <c r="BD112" s="24"/>
      <c r="BE112" s="24"/>
      <c r="BF112" s="44">
        <v>0.6</v>
      </c>
      <c r="BG112" s="24"/>
      <c r="BH112" s="124">
        <f t="shared" si="27"/>
        <v>4.1436489199999995</v>
      </c>
      <c r="BI112" s="45">
        <f>BH112/K112</f>
        <v>0.11510135888888888</v>
      </c>
      <c r="BJ112" s="39" t="s">
        <v>102</v>
      </c>
      <c r="BK112" s="136">
        <v>40</v>
      </c>
      <c r="BL112" s="137">
        <v>20</v>
      </c>
      <c r="BM112" s="137">
        <v>30</v>
      </c>
      <c r="BN112" s="137">
        <v>70</v>
      </c>
      <c r="BO112" s="137">
        <v>0</v>
      </c>
      <c r="BP112" s="137">
        <v>20</v>
      </c>
      <c r="BQ112" s="138">
        <f t="shared" si="28"/>
        <v>60</v>
      </c>
      <c r="BR112" s="138">
        <f t="shared" si="29"/>
        <v>100</v>
      </c>
      <c r="BS112" s="138">
        <f t="shared" si="30"/>
        <v>20</v>
      </c>
      <c r="BT112" s="138">
        <f t="shared" si="31"/>
        <v>180</v>
      </c>
      <c r="BU112" s="27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</row>
    <row r="113" spans="1:114" ht="12" hidden="1" customHeight="1">
      <c r="A113" s="24" t="s">
        <v>403</v>
      </c>
      <c r="B113" s="29" t="s">
        <v>404</v>
      </c>
      <c r="C113" s="30" t="s">
        <v>394</v>
      </c>
      <c r="D113" s="29" t="s">
        <v>77</v>
      </c>
      <c r="E113" s="28" t="s">
        <v>78</v>
      </c>
      <c r="F113" s="24" t="s">
        <v>108</v>
      </c>
      <c r="G113" s="29" t="s">
        <v>395</v>
      </c>
      <c r="H113" s="29" t="s">
        <v>395</v>
      </c>
      <c r="I113" s="76" t="s">
        <v>109</v>
      </c>
      <c r="J113" s="30" t="s">
        <v>140</v>
      </c>
      <c r="K113" s="106">
        <v>25</v>
      </c>
      <c r="L113" s="72">
        <v>18</v>
      </c>
      <c r="M113" s="72">
        <v>6</v>
      </c>
      <c r="N113" s="72">
        <v>1</v>
      </c>
      <c r="O113" s="106">
        <f t="shared" si="41"/>
        <v>113</v>
      </c>
      <c r="P113" s="72">
        <v>83</v>
      </c>
      <c r="Q113" s="72">
        <v>26</v>
      </c>
      <c r="R113" s="72">
        <v>4</v>
      </c>
      <c r="S113" s="106">
        <f>SUM(T113:Y113)</f>
        <v>18</v>
      </c>
      <c r="T113" s="72">
        <v>0</v>
      </c>
      <c r="U113" s="72">
        <v>8</v>
      </c>
      <c r="V113" s="72">
        <v>8</v>
      </c>
      <c r="W113" s="72">
        <v>2</v>
      </c>
      <c r="X113" s="72">
        <v>0</v>
      </c>
      <c r="Y113" s="72">
        <v>0</v>
      </c>
      <c r="Z113" s="106">
        <f>SUM(AA113:AF113)</f>
        <v>6</v>
      </c>
      <c r="AA113" s="72">
        <v>0</v>
      </c>
      <c r="AB113" s="72">
        <v>6</v>
      </c>
      <c r="AC113" s="72">
        <v>0</v>
      </c>
      <c r="AD113" s="72">
        <v>0</v>
      </c>
      <c r="AE113" s="72">
        <v>0</v>
      </c>
      <c r="AF113" s="72">
        <v>0</v>
      </c>
      <c r="AG113" s="106">
        <f>SUM(AH113:AM113)</f>
        <v>1</v>
      </c>
      <c r="AH113" s="72">
        <v>0</v>
      </c>
      <c r="AI113" s="72">
        <v>1</v>
      </c>
      <c r="AJ113" s="72">
        <v>0</v>
      </c>
      <c r="AK113" s="72">
        <v>0</v>
      </c>
      <c r="AL113" s="72">
        <v>0</v>
      </c>
      <c r="AM113" s="72">
        <v>0</v>
      </c>
      <c r="AN113" s="120">
        <f>(M113+N113)/K113</f>
        <v>0.28000000000000003</v>
      </c>
      <c r="AO113" s="120">
        <f>N113/K113</f>
        <v>0.04</v>
      </c>
      <c r="AP113" s="27" t="s">
        <v>93</v>
      </c>
      <c r="AQ113" s="29" t="s">
        <v>85</v>
      </c>
      <c r="AR113" s="29" t="s">
        <v>109</v>
      </c>
      <c r="AS113" s="30" t="s">
        <v>101</v>
      </c>
      <c r="AT113" s="29" t="s">
        <v>94</v>
      </c>
      <c r="AU113" s="30" t="s">
        <v>101</v>
      </c>
      <c r="AV113" s="36">
        <v>0</v>
      </c>
      <c r="AW113" s="36"/>
      <c r="AX113" s="36"/>
      <c r="AY113" s="36"/>
      <c r="AZ113" s="36">
        <v>0.3</v>
      </c>
      <c r="BA113" s="36">
        <v>2.15</v>
      </c>
      <c r="BB113" s="36"/>
      <c r="BC113" s="123">
        <f t="shared" si="26"/>
        <v>2.4499999999999997</v>
      </c>
      <c r="BD113" s="24"/>
      <c r="BE113" s="24"/>
      <c r="BF113" s="24"/>
      <c r="BG113" s="24"/>
      <c r="BH113" s="124">
        <f t="shared" si="27"/>
        <v>2.4499999999999997</v>
      </c>
      <c r="BI113" s="45">
        <f>BH113/K113</f>
        <v>9.799999999999999E-2</v>
      </c>
      <c r="BJ113" s="39" t="s">
        <v>88</v>
      </c>
      <c r="BK113" s="136">
        <v>40</v>
      </c>
      <c r="BL113" s="137">
        <v>20</v>
      </c>
      <c r="BM113" s="137">
        <v>50</v>
      </c>
      <c r="BN113" s="137">
        <v>10</v>
      </c>
      <c r="BO113" s="137">
        <v>0</v>
      </c>
      <c r="BP113" s="137">
        <v>20</v>
      </c>
      <c r="BQ113" s="138">
        <f t="shared" si="28"/>
        <v>60</v>
      </c>
      <c r="BR113" s="138">
        <f t="shared" si="29"/>
        <v>60</v>
      </c>
      <c r="BS113" s="138">
        <f t="shared" si="30"/>
        <v>20</v>
      </c>
      <c r="BT113" s="138">
        <f t="shared" si="31"/>
        <v>140</v>
      </c>
      <c r="BU113" s="30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  <c r="DJ113" s="8"/>
    </row>
    <row r="114" spans="1:114" ht="12.75" hidden="1" customHeight="1">
      <c r="A114" s="25" t="s">
        <v>405</v>
      </c>
      <c r="B114" s="30" t="s">
        <v>406</v>
      </c>
      <c r="C114" s="30" t="s">
        <v>295</v>
      </c>
      <c r="D114" s="30" t="s">
        <v>295</v>
      </c>
      <c r="E114" s="28" t="s">
        <v>107</v>
      </c>
      <c r="F114" s="25" t="s">
        <v>108</v>
      </c>
      <c r="G114" s="30" t="s">
        <v>92</v>
      </c>
      <c r="H114" s="30" t="s">
        <v>92</v>
      </c>
      <c r="I114" s="58" t="s">
        <v>109</v>
      </c>
      <c r="J114" s="58" t="s">
        <v>87</v>
      </c>
      <c r="K114" s="107">
        <v>2</v>
      </c>
      <c r="L114" s="33">
        <v>0</v>
      </c>
      <c r="M114" s="33">
        <v>0</v>
      </c>
      <c r="N114" s="33">
        <v>2</v>
      </c>
      <c r="O114" s="106">
        <f t="shared" si="41"/>
        <v>8</v>
      </c>
      <c r="P114" s="33">
        <v>0</v>
      </c>
      <c r="Q114" s="33">
        <v>0</v>
      </c>
      <c r="R114" s="33">
        <v>8</v>
      </c>
      <c r="S114" s="106">
        <f>SUM(T114:Y114)</f>
        <v>0</v>
      </c>
      <c r="T114" s="33">
        <v>0</v>
      </c>
      <c r="U114" s="33">
        <v>0</v>
      </c>
      <c r="V114" s="33">
        <v>0</v>
      </c>
      <c r="W114" s="33">
        <v>0</v>
      </c>
      <c r="X114" s="33">
        <v>0</v>
      </c>
      <c r="Y114" s="33">
        <v>0</v>
      </c>
      <c r="Z114" s="106">
        <f>SUM(AA114:AF114)</f>
        <v>0</v>
      </c>
      <c r="AA114" s="33">
        <v>0</v>
      </c>
      <c r="AB114" s="33">
        <v>0</v>
      </c>
      <c r="AC114" s="33">
        <v>0</v>
      </c>
      <c r="AD114" s="33">
        <v>0</v>
      </c>
      <c r="AE114" s="33">
        <v>0</v>
      </c>
      <c r="AF114" s="33">
        <v>0</v>
      </c>
      <c r="AG114" s="106">
        <f>SUM(AH114:AM114)</f>
        <v>2</v>
      </c>
      <c r="AH114" s="33">
        <v>0</v>
      </c>
      <c r="AI114" s="33">
        <v>2</v>
      </c>
      <c r="AJ114" s="33">
        <v>0</v>
      </c>
      <c r="AK114" s="33">
        <v>0</v>
      </c>
      <c r="AL114" s="33">
        <v>0</v>
      </c>
      <c r="AM114" s="33">
        <v>0</v>
      </c>
      <c r="AN114" s="120">
        <f>(Z114+AG114)/K114</f>
        <v>1</v>
      </c>
      <c r="AO114" s="120">
        <f>N114/K114</f>
        <v>1</v>
      </c>
      <c r="AP114" s="27" t="s">
        <v>93</v>
      </c>
      <c r="AQ114" s="27" t="s">
        <v>85</v>
      </c>
      <c r="AR114" s="58" t="s">
        <v>109</v>
      </c>
      <c r="AS114" s="58" t="s">
        <v>87</v>
      </c>
      <c r="AT114" s="58" t="s">
        <v>94</v>
      </c>
      <c r="AU114" s="35" t="s">
        <v>98</v>
      </c>
      <c r="AV114" s="36">
        <v>0</v>
      </c>
      <c r="AW114" s="43"/>
      <c r="AX114" s="43"/>
      <c r="AY114" s="43"/>
      <c r="AZ114" s="43">
        <v>0.208706</v>
      </c>
      <c r="BA114" s="37"/>
      <c r="BB114" s="37"/>
      <c r="BC114" s="123">
        <f t="shared" si="26"/>
        <v>0.208706</v>
      </c>
      <c r="BD114" s="43" t="s">
        <v>111</v>
      </c>
      <c r="BE114" s="44"/>
      <c r="BF114" s="44"/>
      <c r="BG114" s="44"/>
      <c r="BH114" s="124">
        <f t="shared" si="27"/>
        <v>0.208706</v>
      </c>
      <c r="BI114" s="45">
        <f>BH114/K114</f>
        <v>0.104353</v>
      </c>
      <c r="BJ114" s="39" t="s">
        <v>88</v>
      </c>
      <c r="BK114" s="136">
        <v>30</v>
      </c>
      <c r="BL114" s="137">
        <v>5</v>
      </c>
      <c r="BM114" s="137">
        <v>50</v>
      </c>
      <c r="BN114" s="137">
        <v>10</v>
      </c>
      <c r="BO114" s="137">
        <v>20</v>
      </c>
      <c r="BP114" s="137">
        <v>30</v>
      </c>
      <c r="BQ114" s="138">
        <f t="shared" si="28"/>
        <v>35</v>
      </c>
      <c r="BR114" s="138">
        <f t="shared" si="29"/>
        <v>60</v>
      </c>
      <c r="BS114" s="138">
        <f t="shared" si="30"/>
        <v>50</v>
      </c>
      <c r="BT114" s="138">
        <f t="shared" si="31"/>
        <v>145</v>
      </c>
      <c r="BU114" s="27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8"/>
      <c r="DD114" s="8"/>
      <c r="DE114" s="8"/>
      <c r="DF114" s="8"/>
      <c r="DG114" s="8"/>
      <c r="DH114" s="8"/>
      <c r="DI114" s="8"/>
      <c r="DJ114" s="8"/>
    </row>
    <row r="115" spans="1:114" ht="12.75" hidden="1" customHeight="1">
      <c r="A115" s="25" t="s">
        <v>407</v>
      </c>
      <c r="B115" s="29" t="s">
        <v>408</v>
      </c>
      <c r="C115" s="29" t="s">
        <v>295</v>
      </c>
      <c r="D115" s="29" t="s">
        <v>295</v>
      </c>
      <c r="E115" s="28" t="s">
        <v>107</v>
      </c>
      <c r="F115" s="25" t="s">
        <v>79</v>
      </c>
      <c r="G115" s="27" t="s">
        <v>91</v>
      </c>
      <c r="H115" s="27" t="s">
        <v>92</v>
      </c>
      <c r="I115" s="56" t="s">
        <v>94</v>
      </c>
      <c r="J115" s="28" t="s">
        <v>87</v>
      </c>
      <c r="K115" s="107">
        <v>0</v>
      </c>
      <c r="L115" s="33">
        <v>28</v>
      </c>
      <c r="M115" s="33">
        <v>10</v>
      </c>
      <c r="N115" s="48">
        <v>2</v>
      </c>
      <c r="O115" s="106">
        <f t="shared" si="41"/>
        <v>214</v>
      </c>
      <c r="P115" s="48">
        <v>132</v>
      </c>
      <c r="Q115" s="48">
        <v>42</v>
      </c>
      <c r="R115" s="48">
        <v>40</v>
      </c>
      <c r="S115" s="106">
        <v>0</v>
      </c>
      <c r="T115" s="48">
        <v>0</v>
      </c>
      <c r="U115" s="48">
        <v>13</v>
      </c>
      <c r="V115" s="48">
        <v>12</v>
      </c>
      <c r="W115" s="48">
        <v>3</v>
      </c>
      <c r="X115" s="48">
        <v>0</v>
      </c>
      <c r="Y115" s="48">
        <v>0</v>
      </c>
      <c r="Z115" s="106">
        <v>0</v>
      </c>
      <c r="AA115" s="33">
        <v>0</v>
      </c>
      <c r="AB115" s="33">
        <v>9</v>
      </c>
      <c r="AC115" s="33">
        <v>0</v>
      </c>
      <c r="AD115" s="33">
        <v>0</v>
      </c>
      <c r="AE115" s="33">
        <v>1</v>
      </c>
      <c r="AF115" s="33">
        <v>0</v>
      </c>
      <c r="AG115" s="106">
        <v>0</v>
      </c>
      <c r="AH115" s="33">
        <v>0</v>
      </c>
      <c r="AI115" s="33">
        <v>2</v>
      </c>
      <c r="AJ115" s="33">
        <v>0</v>
      </c>
      <c r="AK115" s="33">
        <v>0</v>
      </c>
      <c r="AL115" s="33">
        <v>0</v>
      </c>
      <c r="AM115" s="33">
        <v>0</v>
      </c>
      <c r="AN115" s="120">
        <f>(M115+N115)/BV115</f>
        <v>0.3</v>
      </c>
      <c r="AO115" s="120">
        <f>N115/BV115</f>
        <v>0.05</v>
      </c>
      <c r="AP115" s="27" t="s">
        <v>93</v>
      </c>
      <c r="AQ115" s="27" t="s">
        <v>85</v>
      </c>
      <c r="AR115" s="56" t="s">
        <v>94</v>
      </c>
      <c r="AS115" s="28" t="s">
        <v>140</v>
      </c>
      <c r="AT115" s="27" t="s">
        <v>120</v>
      </c>
      <c r="AU115" s="27" t="s">
        <v>119</v>
      </c>
      <c r="AV115" s="36">
        <v>0</v>
      </c>
      <c r="AW115" s="43"/>
      <c r="AX115" s="43"/>
      <c r="AY115" s="43"/>
      <c r="AZ115" s="43"/>
      <c r="BA115" s="43">
        <v>0.78996</v>
      </c>
      <c r="BB115" s="43">
        <v>3</v>
      </c>
      <c r="BC115" s="123">
        <f t="shared" si="26"/>
        <v>3.7899599999999998</v>
      </c>
      <c r="BD115" s="43" t="s">
        <v>111</v>
      </c>
      <c r="BE115" s="44"/>
      <c r="BF115" s="44"/>
      <c r="BG115" s="44"/>
      <c r="BH115" s="124">
        <f t="shared" si="27"/>
        <v>3.7899599999999998</v>
      </c>
      <c r="BI115" s="45">
        <f>BH115/BV115</f>
        <v>9.4749E-2</v>
      </c>
      <c r="BJ115" s="39" t="s">
        <v>88</v>
      </c>
      <c r="BK115" s="136">
        <v>30</v>
      </c>
      <c r="BL115" s="137">
        <v>5</v>
      </c>
      <c r="BM115" s="137">
        <v>10</v>
      </c>
      <c r="BN115" s="137">
        <v>10</v>
      </c>
      <c r="BO115" s="137">
        <v>20</v>
      </c>
      <c r="BP115" s="137">
        <v>20</v>
      </c>
      <c r="BQ115" s="138">
        <f t="shared" si="28"/>
        <v>35</v>
      </c>
      <c r="BR115" s="138">
        <f t="shared" si="29"/>
        <v>20</v>
      </c>
      <c r="BS115" s="138">
        <f t="shared" si="30"/>
        <v>40</v>
      </c>
      <c r="BT115" s="138">
        <f t="shared" si="31"/>
        <v>95</v>
      </c>
      <c r="BU115" s="35" t="s">
        <v>129</v>
      </c>
      <c r="BV115" s="202">
        <v>40</v>
      </c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8"/>
      <c r="DD115" s="8"/>
      <c r="DE115" s="8"/>
      <c r="DF115" s="8"/>
      <c r="DG115" s="8"/>
      <c r="DH115" s="8"/>
      <c r="DI115" s="8"/>
      <c r="DJ115" s="8"/>
    </row>
    <row r="116" spans="1:114" ht="12.75" hidden="1" customHeight="1">
      <c r="A116" s="25" t="s">
        <v>409</v>
      </c>
      <c r="B116" s="58" t="s">
        <v>410</v>
      </c>
      <c r="C116" s="29" t="s">
        <v>295</v>
      </c>
      <c r="D116" s="29" t="s">
        <v>295</v>
      </c>
      <c r="E116" s="28" t="s">
        <v>107</v>
      </c>
      <c r="F116" s="25" t="s">
        <v>79</v>
      </c>
      <c r="G116" s="27" t="s">
        <v>80</v>
      </c>
      <c r="H116" s="27" t="s">
        <v>81</v>
      </c>
      <c r="I116" s="56" t="s">
        <v>158</v>
      </c>
      <c r="J116" s="28" t="s">
        <v>83</v>
      </c>
      <c r="K116" s="112">
        <v>9</v>
      </c>
      <c r="L116" s="33">
        <v>9</v>
      </c>
      <c r="M116" s="33">
        <v>0</v>
      </c>
      <c r="N116" s="33">
        <v>0</v>
      </c>
      <c r="O116" s="107">
        <f t="shared" si="41"/>
        <v>36</v>
      </c>
      <c r="P116" s="33">
        <v>36</v>
      </c>
      <c r="Q116" s="33">
        <v>0</v>
      </c>
      <c r="R116" s="33">
        <v>0</v>
      </c>
      <c r="S116" s="107">
        <f>SUM(T116:Y116)</f>
        <v>9</v>
      </c>
      <c r="T116" s="33">
        <v>0</v>
      </c>
      <c r="U116" s="33">
        <v>9</v>
      </c>
      <c r="V116" s="33">
        <v>0</v>
      </c>
      <c r="W116" s="33">
        <v>0</v>
      </c>
      <c r="X116" s="33">
        <v>0</v>
      </c>
      <c r="Y116" s="33">
        <v>0</v>
      </c>
      <c r="Z116" s="107">
        <f>SUM(AA116:AF116)</f>
        <v>0</v>
      </c>
      <c r="AA116" s="33">
        <v>0</v>
      </c>
      <c r="AB116" s="33">
        <v>0</v>
      </c>
      <c r="AC116" s="33">
        <v>0</v>
      </c>
      <c r="AD116" s="33">
        <v>0</v>
      </c>
      <c r="AE116" s="33">
        <v>0</v>
      </c>
      <c r="AF116" s="33">
        <v>0</v>
      </c>
      <c r="AG116" s="107">
        <f>SUM(AH116:AM116)</f>
        <v>0</v>
      </c>
      <c r="AH116" s="33">
        <v>0</v>
      </c>
      <c r="AI116" s="33">
        <v>0</v>
      </c>
      <c r="AJ116" s="33">
        <v>0</v>
      </c>
      <c r="AK116" s="33">
        <v>0</v>
      </c>
      <c r="AL116" s="33">
        <v>0</v>
      </c>
      <c r="AM116" s="33">
        <v>0</v>
      </c>
      <c r="AN116" s="120">
        <f>(M116+N116)/K116</f>
        <v>0</v>
      </c>
      <c r="AO116" s="120">
        <f>N116/K116</f>
        <v>0</v>
      </c>
      <c r="AP116" s="27" t="s">
        <v>84</v>
      </c>
      <c r="AQ116" s="29" t="s">
        <v>85</v>
      </c>
      <c r="AR116" s="27" t="s">
        <v>158</v>
      </c>
      <c r="AS116" s="27" t="s">
        <v>83</v>
      </c>
      <c r="AT116" s="27" t="s">
        <v>100</v>
      </c>
      <c r="AU116" s="27" t="s">
        <v>140</v>
      </c>
      <c r="AV116" s="36">
        <v>0.752</v>
      </c>
      <c r="AW116" s="36"/>
      <c r="AX116" s="36"/>
      <c r="AY116" s="37"/>
      <c r="AZ116" s="37"/>
      <c r="BA116" s="37"/>
      <c r="BB116" s="37"/>
      <c r="BC116" s="123">
        <f t="shared" si="26"/>
        <v>0.752</v>
      </c>
      <c r="BD116" s="36"/>
      <c r="BE116" s="49"/>
      <c r="BF116" s="49"/>
      <c r="BG116" s="49"/>
      <c r="BH116" s="124">
        <f t="shared" si="27"/>
        <v>0.752</v>
      </c>
      <c r="BI116" s="45">
        <f>BH116/K116</f>
        <v>8.355555555555555E-2</v>
      </c>
      <c r="BJ116" s="39" t="s">
        <v>102</v>
      </c>
      <c r="BK116" s="136">
        <v>30</v>
      </c>
      <c r="BL116" s="137">
        <v>5</v>
      </c>
      <c r="BM116" s="137">
        <v>90</v>
      </c>
      <c r="BN116" s="137">
        <v>70</v>
      </c>
      <c r="BO116" s="137">
        <v>20</v>
      </c>
      <c r="BP116" s="137">
        <v>10</v>
      </c>
      <c r="BQ116" s="138">
        <f t="shared" si="28"/>
        <v>35</v>
      </c>
      <c r="BR116" s="138">
        <f t="shared" si="29"/>
        <v>160</v>
      </c>
      <c r="BS116" s="138">
        <f t="shared" si="30"/>
        <v>30</v>
      </c>
      <c r="BT116" s="138">
        <f t="shared" si="31"/>
        <v>225</v>
      </c>
      <c r="BU116" s="27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8"/>
      <c r="DD116" s="8"/>
      <c r="DE116" s="8"/>
      <c r="DF116" s="8"/>
      <c r="DG116" s="8"/>
      <c r="DH116" s="8"/>
      <c r="DI116" s="8"/>
      <c r="DJ116" s="8"/>
    </row>
    <row r="117" spans="1:114" ht="12.75" hidden="1" customHeight="1">
      <c r="A117" s="25" t="s">
        <v>411</v>
      </c>
      <c r="B117" s="58" t="s">
        <v>412</v>
      </c>
      <c r="C117" s="29" t="s">
        <v>295</v>
      </c>
      <c r="D117" s="29" t="s">
        <v>295</v>
      </c>
      <c r="E117" s="28" t="s">
        <v>107</v>
      </c>
      <c r="F117" s="25" t="s">
        <v>79</v>
      </c>
      <c r="G117" s="27" t="s">
        <v>80</v>
      </c>
      <c r="H117" s="27" t="s">
        <v>80</v>
      </c>
      <c r="I117" s="56" t="s">
        <v>158</v>
      </c>
      <c r="J117" s="28" t="s">
        <v>83</v>
      </c>
      <c r="K117" s="117">
        <v>19</v>
      </c>
      <c r="L117" s="33">
        <v>11</v>
      </c>
      <c r="M117" s="33">
        <v>8</v>
      </c>
      <c r="N117" s="33">
        <v>0</v>
      </c>
      <c r="O117" s="107">
        <f t="shared" si="41"/>
        <v>76</v>
      </c>
      <c r="P117" s="33">
        <v>44</v>
      </c>
      <c r="Q117" s="33">
        <v>32</v>
      </c>
      <c r="R117" s="33">
        <v>0</v>
      </c>
      <c r="S117" s="107">
        <f>SUM(T117:Y117)</f>
        <v>11</v>
      </c>
      <c r="T117" s="33">
        <v>0</v>
      </c>
      <c r="U117" s="33">
        <v>11</v>
      </c>
      <c r="V117" s="33">
        <v>0</v>
      </c>
      <c r="W117" s="33">
        <v>0</v>
      </c>
      <c r="X117" s="33">
        <v>0</v>
      </c>
      <c r="Y117" s="33">
        <v>0</v>
      </c>
      <c r="Z117" s="107">
        <f>SUM(AA117:AF117)</f>
        <v>8</v>
      </c>
      <c r="AA117" s="33">
        <v>0</v>
      </c>
      <c r="AB117" s="33">
        <v>8</v>
      </c>
      <c r="AC117" s="33">
        <v>0</v>
      </c>
      <c r="AD117" s="33">
        <v>0</v>
      </c>
      <c r="AE117" s="33">
        <v>0</v>
      </c>
      <c r="AF117" s="33">
        <v>0</v>
      </c>
      <c r="AG117" s="107">
        <f>SUM(AH117:AM117)</f>
        <v>0</v>
      </c>
      <c r="AH117" s="33">
        <v>0</v>
      </c>
      <c r="AI117" s="33">
        <v>0</v>
      </c>
      <c r="AJ117" s="33">
        <v>0</v>
      </c>
      <c r="AK117" s="33">
        <v>0</v>
      </c>
      <c r="AL117" s="33">
        <v>0</v>
      </c>
      <c r="AM117" s="33">
        <v>0</v>
      </c>
      <c r="AN117" s="120">
        <f>(M117+N117)/K117</f>
        <v>0.42105263157894735</v>
      </c>
      <c r="AO117" s="120">
        <f>N117/K117</f>
        <v>0</v>
      </c>
      <c r="AP117" s="27" t="s">
        <v>93</v>
      </c>
      <c r="AQ117" s="29" t="s">
        <v>85</v>
      </c>
      <c r="AR117" s="27" t="s">
        <v>158</v>
      </c>
      <c r="AS117" s="27" t="s">
        <v>83</v>
      </c>
      <c r="AT117" s="27" t="s">
        <v>100</v>
      </c>
      <c r="AU117" s="27" t="s">
        <v>140</v>
      </c>
      <c r="AV117" s="36">
        <v>2.2120000000000002</v>
      </c>
      <c r="AW117" s="36"/>
      <c r="AX117" s="36"/>
      <c r="AY117" s="37"/>
      <c r="AZ117" s="37"/>
      <c r="BA117" s="37"/>
      <c r="BB117" s="37"/>
      <c r="BC117" s="123">
        <f t="shared" si="26"/>
        <v>2.2120000000000002</v>
      </c>
      <c r="BD117" s="36"/>
      <c r="BE117" s="49"/>
      <c r="BF117" s="49"/>
      <c r="BG117" s="49"/>
      <c r="BH117" s="124">
        <f t="shared" si="27"/>
        <v>2.2120000000000002</v>
      </c>
      <c r="BI117" s="45">
        <f>BH117/K117</f>
        <v>0.11642105263157895</v>
      </c>
      <c r="BJ117" s="39" t="s">
        <v>102</v>
      </c>
      <c r="BK117" s="136">
        <v>30</v>
      </c>
      <c r="BL117" s="137">
        <v>5</v>
      </c>
      <c r="BM117" s="137">
        <v>90</v>
      </c>
      <c r="BN117" s="137">
        <v>70</v>
      </c>
      <c r="BO117" s="137">
        <v>20</v>
      </c>
      <c r="BP117" s="137">
        <v>20</v>
      </c>
      <c r="BQ117" s="138">
        <f t="shared" si="28"/>
        <v>35</v>
      </c>
      <c r="BR117" s="138">
        <f t="shared" si="29"/>
        <v>160</v>
      </c>
      <c r="BS117" s="138">
        <f t="shared" si="30"/>
        <v>40</v>
      </c>
      <c r="BT117" s="138">
        <f t="shared" si="31"/>
        <v>235</v>
      </c>
      <c r="BU117" s="27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8"/>
      <c r="DD117" s="8"/>
      <c r="DE117" s="8"/>
      <c r="DF117" s="8"/>
      <c r="DG117" s="8"/>
      <c r="DH117" s="8"/>
      <c r="DI117" s="8"/>
      <c r="DJ117" s="8"/>
    </row>
    <row r="118" spans="1:114" ht="12.75" hidden="1" customHeight="1">
      <c r="A118" s="24" t="s">
        <v>413</v>
      </c>
      <c r="B118" s="28" t="s">
        <v>414</v>
      </c>
      <c r="C118" s="28" t="s">
        <v>415</v>
      </c>
      <c r="D118" s="28" t="s">
        <v>295</v>
      </c>
      <c r="E118" s="28" t="s">
        <v>107</v>
      </c>
      <c r="F118" s="24" t="s">
        <v>79</v>
      </c>
      <c r="G118" s="28" t="s">
        <v>91</v>
      </c>
      <c r="H118" s="28" t="s">
        <v>92</v>
      </c>
      <c r="I118" s="58" t="s">
        <v>97</v>
      </c>
      <c r="J118" s="47" t="s">
        <v>99</v>
      </c>
      <c r="K118" s="118">
        <v>30</v>
      </c>
      <c r="L118" s="33">
        <v>20</v>
      </c>
      <c r="M118" s="33">
        <v>9</v>
      </c>
      <c r="N118" s="33">
        <v>1</v>
      </c>
      <c r="O118" s="106">
        <f t="shared" si="41"/>
        <v>139</v>
      </c>
      <c r="P118" s="33">
        <v>94</v>
      </c>
      <c r="Q118" s="33">
        <v>40</v>
      </c>
      <c r="R118" s="33">
        <v>5</v>
      </c>
      <c r="S118" s="106">
        <f>SUM(T118:Y118)</f>
        <v>20</v>
      </c>
      <c r="T118" s="33">
        <v>0</v>
      </c>
      <c r="U118" s="33">
        <v>9</v>
      </c>
      <c r="V118" s="33">
        <v>8</v>
      </c>
      <c r="W118" s="33">
        <v>3</v>
      </c>
      <c r="X118" s="33">
        <v>0</v>
      </c>
      <c r="Y118" s="33">
        <v>0</v>
      </c>
      <c r="Z118" s="106">
        <f>SUM(AA118:AF118)</f>
        <v>9</v>
      </c>
      <c r="AA118" s="33">
        <v>0</v>
      </c>
      <c r="AB118" s="33">
        <v>3</v>
      </c>
      <c r="AC118" s="33">
        <v>3</v>
      </c>
      <c r="AD118" s="33">
        <v>3</v>
      </c>
      <c r="AE118" s="33">
        <v>0</v>
      </c>
      <c r="AF118" s="33">
        <v>0</v>
      </c>
      <c r="AG118" s="106">
        <f>SUM(AH118:AM118)</f>
        <v>1</v>
      </c>
      <c r="AH118" s="33">
        <v>0</v>
      </c>
      <c r="AI118" s="33">
        <v>0</v>
      </c>
      <c r="AJ118" s="33">
        <v>1</v>
      </c>
      <c r="AK118" s="33">
        <v>0</v>
      </c>
      <c r="AL118" s="33">
        <v>0</v>
      </c>
      <c r="AM118" s="33">
        <v>0</v>
      </c>
      <c r="AN118" s="120">
        <f>(M118+N118)/K118</f>
        <v>0.33333333333333331</v>
      </c>
      <c r="AO118" s="120">
        <f>N118/K118</f>
        <v>3.3333333333333333E-2</v>
      </c>
      <c r="AP118" s="27" t="s">
        <v>93</v>
      </c>
      <c r="AQ118" s="28" t="s">
        <v>85</v>
      </c>
      <c r="AR118" s="27" t="s">
        <v>97</v>
      </c>
      <c r="AS118" s="47" t="s">
        <v>119</v>
      </c>
      <c r="AT118" s="35" t="s">
        <v>100</v>
      </c>
      <c r="AU118" s="47" t="s">
        <v>140</v>
      </c>
      <c r="AV118" s="36">
        <v>2.46014051</v>
      </c>
      <c r="AW118" s="43"/>
      <c r="AX118" s="43"/>
      <c r="AY118" s="43"/>
      <c r="AZ118" s="37"/>
      <c r="BA118" s="37"/>
      <c r="BB118" s="37"/>
      <c r="BC118" s="123">
        <f t="shared" si="26"/>
        <v>2.46014051</v>
      </c>
      <c r="BD118" s="43" t="s">
        <v>111</v>
      </c>
      <c r="BE118" s="44"/>
      <c r="BF118" s="44">
        <v>1</v>
      </c>
      <c r="BG118" s="44">
        <v>3.9600000000000003E-2</v>
      </c>
      <c r="BH118" s="124">
        <f t="shared" si="27"/>
        <v>3.4997405100000001</v>
      </c>
      <c r="BI118" s="45">
        <f>BH118/K118</f>
        <v>0.116658017</v>
      </c>
      <c r="BJ118" s="39" t="s">
        <v>102</v>
      </c>
      <c r="BK118" s="136">
        <v>30</v>
      </c>
      <c r="BL118" s="137">
        <v>5</v>
      </c>
      <c r="BM118" s="137">
        <v>80</v>
      </c>
      <c r="BN118" s="137">
        <v>70</v>
      </c>
      <c r="BO118" s="137">
        <v>0</v>
      </c>
      <c r="BP118" s="137">
        <v>20</v>
      </c>
      <c r="BQ118" s="138">
        <f t="shared" si="28"/>
        <v>35</v>
      </c>
      <c r="BR118" s="138">
        <f t="shared" si="29"/>
        <v>150</v>
      </c>
      <c r="BS118" s="138">
        <f t="shared" si="30"/>
        <v>20</v>
      </c>
      <c r="BT118" s="138">
        <f t="shared" si="31"/>
        <v>205</v>
      </c>
      <c r="BU118" s="35"/>
      <c r="BV118" s="8"/>
      <c r="BW118" s="46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8"/>
      <c r="DD118" s="8"/>
      <c r="DE118" s="8"/>
      <c r="DF118" s="8"/>
      <c r="DG118" s="8"/>
      <c r="DH118" s="8"/>
      <c r="DI118" s="8"/>
      <c r="DJ118" s="8"/>
    </row>
    <row r="119" spans="1:114" ht="12.75" hidden="1" customHeight="1">
      <c r="A119" s="24" t="s">
        <v>416</v>
      </c>
      <c r="B119" s="29" t="s">
        <v>417</v>
      </c>
      <c r="C119" s="29" t="s">
        <v>418</v>
      </c>
      <c r="D119" s="29" t="s">
        <v>117</v>
      </c>
      <c r="E119" s="28" t="s">
        <v>118</v>
      </c>
      <c r="F119" s="24" t="s">
        <v>108</v>
      </c>
      <c r="G119" s="27" t="s">
        <v>92</v>
      </c>
      <c r="H119" s="27" t="s">
        <v>92</v>
      </c>
      <c r="I119" s="31" t="s">
        <v>109</v>
      </c>
      <c r="J119" s="47" t="s">
        <v>87</v>
      </c>
      <c r="K119" s="107">
        <v>0</v>
      </c>
      <c r="L119" s="33">
        <v>10</v>
      </c>
      <c r="M119" s="33">
        <v>2</v>
      </c>
      <c r="N119" s="24">
        <v>2</v>
      </c>
      <c r="O119" s="106">
        <f t="shared" si="41"/>
        <v>43</v>
      </c>
      <c r="P119" s="24">
        <v>32</v>
      </c>
      <c r="Q119" s="24">
        <v>6</v>
      </c>
      <c r="R119" s="24">
        <v>5</v>
      </c>
      <c r="S119" s="106">
        <v>0</v>
      </c>
      <c r="T119" s="24">
        <v>0</v>
      </c>
      <c r="U119" s="24">
        <v>8</v>
      </c>
      <c r="V119" s="24">
        <v>2</v>
      </c>
      <c r="W119" s="24">
        <v>0</v>
      </c>
      <c r="X119" s="24">
        <v>0</v>
      </c>
      <c r="Y119" s="24">
        <v>0</v>
      </c>
      <c r="Z119" s="106">
        <v>0</v>
      </c>
      <c r="AA119" s="24">
        <v>0</v>
      </c>
      <c r="AB119" s="24">
        <v>2</v>
      </c>
      <c r="AC119" s="24">
        <v>0</v>
      </c>
      <c r="AD119" s="24">
        <v>0</v>
      </c>
      <c r="AE119" s="24">
        <v>0</v>
      </c>
      <c r="AF119" s="24">
        <v>0</v>
      </c>
      <c r="AG119" s="106">
        <v>0</v>
      </c>
      <c r="AH119" s="24">
        <v>1</v>
      </c>
      <c r="AI119" s="24">
        <v>1</v>
      </c>
      <c r="AJ119" s="24">
        <v>0</v>
      </c>
      <c r="AK119" s="24">
        <v>0</v>
      </c>
      <c r="AL119" s="24">
        <v>0</v>
      </c>
      <c r="AM119" s="24">
        <v>0</v>
      </c>
      <c r="AN119" s="120">
        <f>(M119+N119)/BV119</f>
        <v>0.2857142857142857</v>
      </c>
      <c r="AO119" s="120">
        <f>N119/BV119</f>
        <v>0.14285714285714285</v>
      </c>
      <c r="AP119" s="27" t="s">
        <v>93</v>
      </c>
      <c r="AQ119" s="27" t="s">
        <v>85</v>
      </c>
      <c r="AR119" s="35" t="s">
        <v>94</v>
      </c>
      <c r="AS119" s="47" t="s">
        <v>134</v>
      </c>
      <c r="AT119" s="35" t="s">
        <v>120</v>
      </c>
      <c r="AU119" s="35" t="s">
        <v>134</v>
      </c>
      <c r="AV119" s="36">
        <v>0.34618538999999998</v>
      </c>
      <c r="AW119" s="43"/>
      <c r="AX119" s="43"/>
      <c r="AY119" s="43"/>
      <c r="AZ119" s="43"/>
      <c r="BA119" s="36">
        <v>0.3</v>
      </c>
      <c r="BB119" s="36">
        <v>0.81499999999999995</v>
      </c>
      <c r="BC119" s="123">
        <f t="shared" si="26"/>
        <v>1.4611853899999998</v>
      </c>
      <c r="BD119" s="43" t="s">
        <v>111</v>
      </c>
      <c r="BE119" s="44"/>
      <c r="BF119" s="44"/>
      <c r="BG119" s="44"/>
      <c r="BH119" s="124">
        <f t="shared" si="27"/>
        <v>1.4611853899999998</v>
      </c>
      <c r="BI119" s="45">
        <f>BH119/BV119</f>
        <v>0.10437038499999998</v>
      </c>
      <c r="BJ119" s="39" t="s">
        <v>88</v>
      </c>
      <c r="BK119" s="136">
        <v>20</v>
      </c>
      <c r="BL119" s="137">
        <v>30</v>
      </c>
      <c r="BM119" s="137">
        <v>50</v>
      </c>
      <c r="BN119" s="137">
        <v>10</v>
      </c>
      <c r="BO119" s="137">
        <v>20</v>
      </c>
      <c r="BP119" s="137">
        <v>30</v>
      </c>
      <c r="BQ119" s="138">
        <f t="shared" si="28"/>
        <v>50</v>
      </c>
      <c r="BR119" s="138">
        <f t="shared" si="29"/>
        <v>60</v>
      </c>
      <c r="BS119" s="138">
        <f t="shared" si="30"/>
        <v>50</v>
      </c>
      <c r="BT119" s="138">
        <f t="shared" si="31"/>
        <v>160</v>
      </c>
      <c r="BU119" s="47" t="s">
        <v>419</v>
      </c>
      <c r="BV119" s="202">
        <v>14</v>
      </c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8"/>
      <c r="DD119" s="8"/>
      <c r="DE119" s="8"/>
      <c r="DF119" s="8"/>
      <c r="DG119" s="8"/>
      <c r="DH119" s="8"/>
      <c r="DI119" s="8"/>
      <c r="DJ119" s="8"/>
    </row>
    <row r="120" spans="1:114" ht="12.75" hidden="1" customHeight="1">
      <c r="A120" s="25" t="s">
        <v>420</v>
      </c>
      <c r="B120" s="30" t="s">
        <v>421</v>
      </c>
      <c r="C120" s="30" t="s">
        <v>422</v>
      </c>
      <c r="D120" s="30" t="s">
        <v>274</v>
      </c>
      <c r="E120" s="30" t="s">
        <v>275</v>
      </c>
      <c r="F120" s="25" t="s">
        <v>108</v>
      </c>
      <c r="G120" s="30" t="s">
        <v>92</v>
      </c>
      <c r="H120" s="30" t="s">
        <v>92</v>
      </c>
      <c r="I120" s="58" t="s">
        <v>86</v>
      </c>
      <c r="J120" s="47" t="s">
        <v>83</v>
      </c>
      <c r="K120" s="107">
        <v>2</v>
      </c>
      <c r="L120" s="33">
        <v>0</v>
      </c>
      <c r="M120" s="33">
        <v>0</v>
      </c>
      <c r="N120" s="33">
        <v>2</v>
      </c>
      <c r="O120" s="106">
        <f t="shared" si="41"/>
        <v>8</v>
      </c>
      <c r="P120" s="33">
        <v>0</v>
      </c>
      <c r="Q120" s="33">
        <v>0</v>
      </c>
      <c r="R120" s="33">
        <v>8</v>
      </c>
      <c r="S120" s="106">
        <f>SUM(T120:Y120)</f>
        <v>0</v>
      </c>
      <c r="T120" s="33">
        <v>0</v>
      </c>
      <c r="U120" s="33">
        <v>0</v>
      </c>
      <c r="V120" s="33">
        <v>0</v>
      </c>
      <c r="W120" s="33">
        <v>0</v>
      </c>
      <c r="X120" s="33">
        <v>0</v>
      </c>
      <c r="Y120" s="33">
        <v>0</v>
      </c>
      <c r="Z120" s="106">
        <f>SUM(AA120:AF120)</f>
        <v>0</v>
      </c>
      <c r="AA120" s="33">
        <v>0</v>
      </c>
      <c r="AB120" s="33">
        <v>0</v>
      </c>
      <c r="AC120" s="33">
        <v>0</v>
      </c>
      <c r="AD120" s="33">
        <v>0</v>
      </c>
      <c r="AE120" s="33">
        <v>0</v>
      </c>
      <c r="AF120" s="33">
        <v>0</v>
      </c>
      <c r="AG120" s="106">
        <f>SUM(AH120:AM120)</f>
        <v>2</v>
      </c>
      <c r="AH120" s="33">
        <v>0</v>
      </c>
      <c r="AI120" s="33">
        <v>2</v>
      </c>
      <c r="AJ120" s="33">
        <v>0</v>
      </c>
      <c r="AK120" s="33">
        <v>0</v>
      </c>
      <c r="AL120" s="33">
        <v>0</v>
      </c>
      <c r="AM120" s="33">
        <v>0</v>
      </c>
      <c r="AN120" s="120">
        <f>(Z120+AG120)/K120</f>
        <v>1</v>
      </c>
      <c r="AO120" s="120">
        <f>N120/K120</f>
        <v>1</v>
      </c>
      <c r="AP120" s="27" t="s">
        <v>93</v>
      </c>
      <c r="AQ120" s="27" t="s">
        <v>85</v>
      </c>
      <c r="AR120" s="58" t="s">
        <v>86</v>
      </c>
      <c r="AS120" s="58" t="s">
        <v>140</v>
      </c>
      <c r="AT120" s="58" t="s">
        <v>86</v>
      </c>
      <c r="AU120" s="35" t="s">
        <v>98</v>
      </c>
      <c r="AV120" s="36">
        <v>0</v>
      </c>
      <c r="AW120" s="43"/>
      <c r="AX120" s="43"/>
      <c r="AY120" s="43">
        <v>0.208706</v>
      </c>
      <c r="AZ120" s="37"/>
      <c r="BA120" s="37"/>
      <c r="BC120" s="123">
        <f t="shared" si="26"/>
        <v>0.208706</v>
      </c>
      <c r="BD120" s="43" t="s">
        <v>111</v>
      </c>
      <c r="BE120" s="44"/>
      <c r="BF120" s="44"/>
      <c r="BG120" s="44"/>
      <c r="BH120" s="124">
        <f t="shared" si="27"/>
        <v>0.208706</v>
      </c>
      <c r="BI120" s="45">
        <f>BH120/K120</f>
        <v>0.104353</v>
      </c>
      <c r="BJ120" s="39" t="s">
        <v>88</v>
      </c>
      <c r="BK120" s="136">
        <v>30</v>
      </c>
      <c r="BL120" s="137">
        <v>15</v>
      </c>
      <c r="BM120" s="137">
        <v>50</v>
      </c>
      <c r="BN120" s="137">
        <v>10</v>
      </c>
      <c r="BO120" s="137">
        <v>20</v>
      </c>
      <c r="BP120" s="137">
        <v>30</v>
      </c>
      <c r="BQ120" s="138">
        <f t="shared" si="28"/>
        <v>45</v>
      </c>
      <c r="BR120" s="138">
        <f t="shared" si="29"/>
        <v>60</v>
      </c>
      <c r="BS120" s="138">
        <f t="shared" si="30"/>
        <v>50</v>
      </c>
      <c r="BT120" s="138">
        <f t="shared" si="31"/>
        <v>155</v>
      </c>
      <c r="BU120" s="27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8"/>
      <c r="DD120" s="8"/>
      <c r="DE120" s="8"/>
      <c r="DF120" s="8"/>
      <c r="DG120" s="8"/>
      <c r="DH120" s="8"/>
      <c r="DI120" s="8"/>
      <c r="DJ120" s="8"/>
    </row>
    <row r="121" spans="1:114" ht="12.75" hidden="1" customHeight="1">
      <c r="A121" s="25" t="s">
        <v>423</v>
      </c>
      <c r="B121" s="30" t="s">
        <v>424</v>
      </c>
      <c r="C121" s="30" t="s">
        <v>425</v>
      </c>
      <c r="D121" s="29" t="s">
        <v>150</v>
      </c>
      <c r="E121" s="28" t="s">
        <v>151</v>
      </c>
      <c r="F121" s="25" t="s">
        <v>79</v>
      </c>
      <c r="G121" s="27" t="s">
        <v>91</v>
      </c>
      <c r="H121" s="27" t="s">
        <v>92</v>
      </c>
      <c r="I121" s="31" t="s">
        <v>109</v>
      </c>
      <c r="J121" s="30" t="s">
        <v>87</v>
      </c>
      <c r="K121" s="109">
        <v>0</v>
      </c>
      <c r="L121" s="33">
        <v>35</v>
      </c>
      <c r="M121" s="33">
        <v>12</v>
      </c>
      <c r="N121" s="33">
        <v>3</v>
      </c>
      <c r="O121" s="106">
        <f t="shared" si="41"/>
        <v>240</v>
      </c>
      <c r="P121" s="33">
        <v>180</v>
      </c>
      <c r="Q121" s="33">
        <v>46</v>
      </c>
      <c r="R121" s="33">
        <v>14</v>
      </c>
      <c r="S121" s="106">
        <v>0</v>
      </c>
      <c r="T121" s="33">
        <v>0</v>
      </c>
      <c r="U121" s="33">
        <v>15</v>
      </c>
      <c r="V121" s="33">
        <v>14</v>
      </c>
      <c r="W121" s="33">
        <v>6</v>
      </c>
      <c r="X121" s="33">
        <v>0</v>
      </c>
      <c r="Y121" s="33">
        <v>0</v>
      </c>
      <c r="Z121" s="106">
        <v>0</v>
      </c>
      <c r="AA121" s="33">
        <v>0</v>
      </c>
      <c r="AB121" s="33">
        <v>8</v>
      </c>
      <c r="AC121" s="33">
        <v>4</v>
      </c>
      <c r="AD121" s="33">
        <v>0</v>
      </c>
      <c r="AE121" s="33">
        <v>0</v>
      </c>
      <c r="AF121" s="33">
        <v>0</v>
      </c>
      <c r="AG121" s="106">
        <v>0</v>
      </c>
      <c r="AH121" s="33">
        <v>0</v>
      </c>
      <c r="AI121" s="33">
        <v>2</v>
      </c>
      <c r="AJ121" s="33">
        <v>1</v>
      </c>
      <c r="AK121" s="33">
        <v>0</v>
      </c>
      <c r="AL121" s="33">
        <v>0</v>
      </c>
      <c r="AM121" s="33">
        <v>0</v>
      </c>
      <c r="AN121" s="120">
        <f>(M121+N121)/BV121</f>
        <v>0.3</v>
      </c>
      <c r="AO121" s="120">
        <f>N121/BV121</f>
        <v>0.06</v>
      </c>
      <c r="AP121" s="27" t="s">
        <v>93</v>
      </c>
      <c r="AQ121" s="27" t="s">
        <v>85</v>
      </c>
      <c r="AR121" s="35" t="s">
        <v>109</v>
      </c>
      <c r="AS121" s="30" t="s">
        <v>134</v>
      </c>
      <c r="AT121" s="35" t="s">
        <v>120</v>
      </c>
      <c r="AU121" s="30" t="s">
        <v>119</v>
      </c>
      <c r="AV121" s="36">
        <v>0</v>
      </c>
      <c r="AW121" s="36"/>
      <c r="AX121" s="36"/>
      <c r="AY121" s="36"/>
      <c r="AZ121" s="36">
        <v>2.1176499999999998</v>
      </c>
      <c r="BA121" s="36">
        <v>1.9</v>
      </c>
      <c r="BB121" s="37"/>
      <c r="BC121" s="123">
        <f t="shared" si="26"/>
        <v>4.0176499999999997</v>
      </c>
      <c r="BD121" s="36" t="s">
        <v>111</v>
      </c>
      <c r="BE121" s="49"/>
      <c r="BF121" s="49">
        <v>1.2</v>
      </c>
      <c r="BG121" s="49"/>
      <c r="BH121" s="124">
        <f t="shared" si="27"/>
        <v>5.2176499999999999</v>
      </c>
      <c r="BI121" s="45">
        <f>BH121/BV121</f>
        <v>0.104353</v>
      </c>
      <c r="BJ121" s="39" t="s">
        <v>88</v>
      </c>
      <c r="BK121" s="136">
        <v>50</v>
      </c>
      <c r="BL121" s="137">
        <v>25</v>
      </c>
      <c r="BM121" s="137">
        <v>10</v>
      </c>
      <c r="BN121" s="137">
        <v>30</v>
      </c>
      <c r="BO121" s="137">
        <v>20</v>
      </c>
      <c r="BP121" s="137">
        <v>20</v>
      </c>
      <c r="BQ121" s="138">
        <f t="shared" si="28"/>
        <v>75</v>
      </c>
      <c r="BR121" s="138">
        <f t="shared" si="29"/>
        <v>40</v>
      </c>
      <c r="BS121" s="138">
        <f t="shared" si="30"/>
        <v>40</v>
      </c>
      <c r="BT121" s="138">
        <f t="shared" si="31"/>
        <v>155</v>
      </c>
      <c r="BU121" s="47" t="s">
        <v>331</v>
      </c>
      <c r="BV121" s="202">
        <v>50</v>
      </c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8"/>
      <c r="DD121" s="8"/>
      <c r="DE121" s="8"/>
      <c r="DF121" s="8"/>
      <c r="DG121" s="8"/>
      <c r="DH121" s="8"/>
      <c r="DI121" s="8"/>
      <c r="DJ121" s="8"/>
    </row>
    <row r="122" spans="1:114" ht="15.75" hidden="1" customHeight="1">
      <c r="A122" s="24" t="s">
        <v>426</v>
      </c>
      <c r="B122" s="27" t="s">
        <v>427</v>
      </c>
      <c r="C122" s="28" t="s">
        <v>428</v>
      </c>
      <c r="D122" s="29" t="s">
        <v>77</v>
      </c>
      <c r="E122" s="28" t="s">
        <v>78</v>
      </c>
      <c r="F122" s="24" t="s">
        <v>108</v>
      </c>
      <c r="G122" s="28" t="s">
        <v>92</v>
      </c>
      <c r="H122" s="28" t="s">
        <v>92</v>
      </c>
      <c r="I122" s="58" t="s">
        <v>109</v>
      </c>
      <c r="J122" s="58" t="s">
        <v>87</v>
      </c>
      <c r="K122" s="107">
        <v>2</v>
      </c>
      <c r="L122" s="33">
        <v>0</v>
      </c>
      <c r="M122" s="33">
        <v>0</v>
      </c>
      <c r="N122" s="33">
        <v>2</v>
      </c>
      <c r="O122" s="107">
        <v>7</v>
      </c>
      <c r="P122" s="33">
        <v>0</v>
      </c>
      <c r="Q122" s="33">
        <v>0</v>
      </c>
      <c r="R122" s="33">
        <v>7</v>
      </c>
      <c r="S122" s="107">
        <f>SUM(T122:Y122)</f>
        <v>0</v>
      </c>
      <c r="T122" s="33">
        <v>0</v>
      </c>
      <c r="U122" s="33">
        <v>0</v>
      </c>
      <c r="V122" s="33">
        <v>0</v>
      </c>
      <c r="W122" s="33">
        <v>0</v>
      </c>
      <c r="X122" s="33">
        <v>0</v>
      </c>
      <c r="Y122" s="33">
        <v>0</v>
      </c>
      <c r="Z122" s="107">
        <f>SUM(AA122:AF122)</f>
        <v>0</v>
      </c>
      <c r="AA122" s="33">
        <v>0</v>
      </c>
      <c r="AB122" s="33">
        <v>0</v>
      </c>
      <c r="AC122" s="33">
        <v>0</v>
      </c>
      <c r="AD122" s="33">
        <v>0</v>
      </c>
      <c r="AE122" s="33">
        <v>0</v>
      </c>
      <c r="AF122" s="33">
        <v>0</v>
      </c>
      <c r="AG122" s="107">
        <v>2</v>
      </c>
      <c r="AH122" s="33">
        <v>0</v>
      </c>
      <c r="AI122" s="33">
        <v>2</v>
      </c>
      <c r="AJ122" s="33">
        <v>0</v>
      </c>
      <c r="AK122" s="33">
        <v>0</v>
      </c>
      <c r="AL122" s="33">
        <v>0</v>
      </c>
      <c r="AM122" s="33">
        <v>0</v>
      </c>
      <c r="AN122" s="120">
        <f>(M122+N122)/K122</f>
        <v>1</v>
      </c>
      <c r="AO122" s="120">
        <f>N122/K122</f>
        <v>1</v>
      </c>
      <c r="AP122" s="27" t="s">
        <v>93</v>
      </c>
      <c r="AQ122" s="28" t="s">
        <v>85</v>
      </c>
      <c r="AR122" s="58" t="s">
        <v>109</v>
      </c>
      <c r="AS122" s="58" t="s">
        <v>87</v>
      </c>
      <c r="AT122" s="58" t="s">
        <v>109</v>
      </c>
      <c r="AU122" s="35" t="s">
        <v>119</v>
      </c>
      <c r="AV122" s="36">
        <v>0</v>
      </c>
      <c r="AW122" s="43"/>
      <c r="AX122" s="43"/>
      <c r="AY122" s="43"/>
      <c r="AZ122" s="43">
        <v>0.208706</v>
      </c>
      <c r="BA122" s="37"/>
      <c r="BB122" s="37"/>
      <c r="BC122" s="123">
        <f t="shared" si="26"/>
        <v>0.208706</v>
      </c>
      <c r="BD122" s="43" t="s">
        <v>111</v>
      </c>
      <c r="BE122" s="44"/>
      <c r="BF122" s="44"/>
      <c r="BG122" s="44"/>
      <c r="BH122" s="124">
        <f t="shared" si="27"/>
        <v>0.208706</v>
      </c>
      <c r="BI122" s="45">
        <f>BH122/K122</f>
        <v>0.104353</v>
      </c>
      <c r="BJ122" s="39" t="s">
        <v>102</v>
      </c>
      <c r="BK122" s="136">
        <v>40</v>
      </c>
      <c r="BL122" s="137">
        <v>20</v>
      </c>
      <c r="BM122" s="137">
        <v>50</v>
      </c>
      <c r="BN122" s="137">
        <v>10</v>
      </c>
      <c r="BO122" s="137">
        <v>20</v>
      </c>
      <c r="BP122" s="137">
        <v>30</v>
      </c>
      <c r="BQ122" s="138">
        <f t="shared" si="28"/>
        <v>60</v>
      </c>
      <c r="BR122" s="138">
        <f t="shared" si="29"/>
        <v>60</v>
      </c>
      <c r="BS122" s="138">
        <f t="shared" si="30"/>
        <v>50</v>
      </c>
      <c r="BT122" s="138">
        <f t="shared" si="31"/>
        <v>170</v>
      </c>
      <c r="BU122" s="27"/>
      <c r="BV122" s="8"/>
      <c r="BW122" s="46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  <c r="DE122" s="8"/>
      <c r="DF122" s="8"/>
      <c r="DG122" s="8"/>
      <c r="DH122" s="8"/>
      <c r="DI122" s="8"/>
      <c r="DJ122" s="8"/>
    </row>
    <row r="123" spans="1:114" ht="12.75" hidden="1" customHeight="1">
      <c r="A123" s="25" t="s">
        <v>429</v>
      </c>
      <c r="B123" s="29" t="s">
        <v>430</v>
      </c>
      <c r="C123" s="29" t="s">
        <v>431</v>
      </c>
      <c r="D123" s="29" t="s">
        <v>313</v>
      </c>
      <c r="E123" s="28" t="s">
        <v>151</v>
      </c>
      <c r="F123" s="25" t="s">
        <v>79</v>
      </c>
      <c r="G123" s="27" t="s">
        <v>80</v>
      </c>
      <c r="H123" s="27" t="s">
        <v>385</v>
      </c>
      <c r="I123" s="31" t="s">
        <v>100</v>
      </c>
      <c r="J123" s="47" t="s">
        <v>83</v>
      </c>
      <c r="K123" s="113">
        <v>8</v>
      </c>
      <c r="L123" s="48">
        <v>7</v>
      </c>
      <c r="M123" s="48">
        <v>1</v>
      </c>
      <c r="N123" s="33">
        <v>0</v>
      </c>
      <c r="O123" s="106">
        <f>SUM(P123:R123)</f>
        <v>36</v>
      </c>
      <c r="P123" s="33">
        <v>32</v>
      </c>
      <c r="Q123" s="33">
        <v>4</v>
      </c>
      <c r="R123" s="33">
        <v>0</v>
      </c>
      <c r="S123" s="106">
        <f>SUM(T123:Y123)</f>
        <v>7</v>
      </c>
      <c r="T123" s="33">
        <v>0</v>
      </c>
      <c r="U123" s="33">
        <v>3</v>
      </c>
      <c r="V123" s="33">
        <v>4</v>
      </c>
      <c r="W123" s="33">
        <v>0</v>
      </c>
      <c r="X123" s="33">
        <v>0</v>
      </c>
      <c r="Y123" s="33">
        <v>0</v>
      </c>
      <c r="Z123" s="106">
        <f>SUM(AA123:AF123)</f>
        <v>1</v>
      </c>
      <c r="AA123" s="33">
        <v>0</v>
      </c>
      <c r="AB123" s="33">
        <v>1</v>
      </c>
      <c r="AC123" s="33">
        <v>0</v>
      </c>
      <c r="AD123" s="33">
        <v>0</v>
      </c>
      <c r="AE123" s="33">
        <v>0</v>
      </c>
      <c r="AF123" s="33">
        <v>0</v>
      </c>
      <c r="AG123" s="106">
        <f>SUM(AH123:AM123)</f>
        <v>0</v>
      </c>
      <c r="AH123" s="33">
        <v>0</v>
      </c>
      <c r="AI123" s="33">
        <v>0</v>
      </c>
      <c r="AJ123" s="33">
        <v>0</v>
      </c>
      <c r="AK123" s="33">
        <v>0</v>
      </c>
      <c r="AL123" s="33">
        <v>0</v>
      </c>
      <c r="AM123" s="33">
        <v>0</v>
      </c>
      <c r="AN123" s="120">
        <f>(M123+N123)/K123</f>
        <v>0.125</v>
      </c>
      <c r="AO123" s="120">
        <f>N123/K123</f>
        <v>0</v>
      </c>
      <c r="AP123" s="27" t="s">
        <v>93</v>
      </c>
      <c r="AQ123" s="29" t="s">
        <v>85</v>
      </c>
      <c r="AR123" s="35" t="s">
        <v>100</v>
      </c>
      <c r="AS123" s="35" t="s">
        <v>83</v>
      </c>
      <c r="AT123" s="35" t="s">
        <v>100</v>
      </c>
      <c r="AU123" s="35" t="s">
        <v>119</v>
      </c>
      <c r="AV123" s="36">
        <v>0</v>
      </c>
      <c r="AW123" s="36">
        <v>0.78400000000000003</v>
      </c>
      <c r="AX123" s="37"/>
      <c r="AY123" s="37"/>
      <c r="AZ123" s="37"/>
      <c r="BA123" s="37"/>
      <c r="BB123" s="37"/>
      <c r="BC123" s="123">
        <f t="shared" si="26"/>
        <v>0.78400000000000003</v>
      </c>
      <c r="BD123" s="43" t="s">
        <v>111</v>
      </c>
      <c r="BE123" s="49"/>
      <c r="BF123" s="49"/>
      <c r="BG123" s="49"/>
      <c r="BH123" s="124">
        <f t="shared" si="27"/>
        <v>0.78400000000000003</v>
      </c>
      <c r="BI123" s="45">
        <f>BH123/K123</f>
        <v>9.8000000000000004E-2</v>
      </c>
      <c r="BJ123" s="39" t="s">
        <v>102</v>
      </c>
      <c r="BK123" s="136">
        <v>50</v>
      </c>
      <c r="BL123" s="137">
        <v>45</v>
      </c>
      <c r="BM123" s="137">
        <v>30</v>
      </c>
      <c r="BN123" s="137">
        <v>70</v>
      </c>
      <c r="BO123" s="137">
        <v>0</v>
      </c>
      <c r="BP123" s="137">
        <v>10</v>
      </c>
      <c r="BQ123" s="138">
        <f t="shared" si="28"/>
        <v>95</v>
      </c>
      <c r="BR123" s="138">
        <f t="shared" si="29"/>
        <v>100</v>
      </c>
      <c r="BS123" s="138">
        <f t="shared" si="30"/>
        <v>10</v>
      </c>
      <c r="BT123" s="138">
        <f t="shared" si="31"/>
        <v>205</v>
      </c>
      <c r="BU123" s="27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8"/>
      <c r="DD123" s="8"/>
      <c r="DE123" s="8"/>
      <c r="DF123" s="8"/>
      <c r="DG123" s="8"/>
      <c r="DH123" s="8"/>
      <c r="DI123" s="8"/>
      <c r="DJ123" s="8"/>
    </row>
    <row r="124" spans="1:114" ht="12.75" hidden="1" customHeight="1">
      <c r="A124" s="78"/>
      <c r="B124" s="79"/>
      <c r="C124" s="79"/>
      <c r="D124" s="79"/>
      <c r="E124" s="80"/>
      <c r="F124" s="78"/>
      <c r="G124" s="81"/>
      <c r="H124" s="81"/>
      <c r="I124" s="82"/>
      <c r="J124" s="82"/>
      <c r="K124" s="82"/>
      <c r="L124" s="83"/>
      <c r="M124" s="83"/>
      <c r="N124" s="83"/>
      <c r="O124" s="82"/>
      <c r="P124" s="84"/>
      <c r="Q124" s="84"/>
      <c r="R124" s="84"/>
      <c r="S124" s="82"/>
      <c r="T124" s="84"/>
      <c r="U124" s="84"/>
      <c r="V124" s="84"/>
      <c r="W124" s="84"/>
      <c r="X124" s="84"/>
      <c r="Y124" s="84"/>
      <c r="Z124" s="82"/>
      <c r="AA124" s="84"/>
      <c r="AB124" s="84"/>
      <c r="AC124" s="84"/>
      <c r="AD124" s="84"/>
      <c r="AE124" s="84"/>
      <c r="AF124" s="84"/>
      <c r="AG124" s="82"/>
      <c r="AH124" s="84"/>
      <c r="AI124" s="84"/>
      <c r="AJ124" s="84"/>
      <c r="AK124" s="84"/>
      <c r="AL124" s="84"/>
      <c r="AM124" s="84"/>
      <c r="AN124" s="84"/>
      <c r="AO124" s="85"/>
      <c r="AP124" s="86"/>
      <c r="AQ124" s="87"/>
      <c r="AR124" s="85"/>
      <c r="AS124" s="85"/>
      <c r="AT124" s="85"/>
      <c r="AU124" s="85"/>
      <c r="AV124" s="88"/>
      <c r="AW124" s="88"/>
      <c r="AX124" s="88"/>
      <c r="AY124" s="88"/>
      <c r="AZ124" s="88"/>
      <c r="BA124" s="88" t="s">
        <v>432</v>
      </c>
      <c r="BB124" s="88"/>
      <c r="BC124" s="88"/>
      <c r="BD124" s="88"/>
      <c r="BE124" s="88"/>
      <c r="BF124" s="88"/>
      <c r="BG124" s="88"/>
      <c r="BH124" s="88"/>
      <c r="BI124" s="89"/>
      <c r="BJ124" s="90"/>
      <c r="BK124" s="90"/>
      <c r="BL124" s="90"/>
      <c r="BM124" s="90"/>
      <c r="BN124" s="90"/>
      <c r="BO124" s="90"/>
      <c r="BP124" s="90"/>
      <c r="BQ124" s="90"/>
      <c r="BR124" s="90"/>
      <c r="BS124" s="90"/>
      <c r="BT124" s="90"/>
      <c r="BU124" s="177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8"/>
      <c r="DD124" s="8"/>
      <c r="DE124" s="8"/>
      <c r="DF124" s="8"/>
      <c r="DG124" s="8"/>
      <c r="DH124" s="8"/>
      <c r="DI124" s="8"/>
      <c r="DJ124" s="8"/>
    </row>
    <row r="125" spans="1:114" ht="12.75" hidden="1" customHeight="1">
      <c r="A125" s="78"/>
      <c r="B125" s="78"/>
      <c r="C125" s="79"/>
      <c r="D125" s="79"/>
      <c r="E125" s="80"/>
      <c r="F125" s="78"/>
      <c r="G125" s="81"/>
      <c r="H125" s="81"/>
      <c r="I125" s="82"/>
      <c r="J125" s="82"/>
      <c r="K125" s="185">
        <f t="shared" ref="K125:AM125" si="42">SUM(K6:K123)</f>
        <v>2640</v>
      </c>
      <c r="L125" s="81">
        <f t="shared" si="42"/>
        <v>2319</v>
      </c>
      <c r="M125" s="81">
        <f t="shared" si="42"/>
        <v>850</v>
      </c>
      <c r="N125" s="81">
        <f t="shared" si="42"/>
        <v>214</v>
      </c>
      <c r="O125" s="185">
        <f t="shared" si="42"/>
        <v>14581</v>
      </c>
      <c r="P125" s="81">
        <f t="shared" si="42"/>
        <v>10247</v>
      </c>
      <c r="Q125" s="81">
        <f t="shared" si="42"/>
        <v>3482</v>
      </c>
      <c r="R125" s="81">
        <f t="shared" si="42"/>
        <v>850</v>
      </c>
      <c r="S125" s="185">
        <f t="shared" si="42"/>
        <v>1797</v>
      </c>
      <c r="T125" s="81">
        <f t="shared" si="42"/>
        <v>91</v>
      </c>
      <c r="U125" s="81">
        <f t="shared" si="42"/>
        <v>1137</v>
      </c>
      <c r="V125" s="81">
        <f t="shared" si="42"/>
        <v>881</v>
      </c>
      <c r="W125" s="81">
        <f t="shared" si="42"/>
        <v>208</v>
      </c>
      <c r="X125" s="81">
        <f t="shared" si="42"/>
        <v>2</v>
      </c>
      <c r="Y125" s="81">
        <f t="shared" si="42"/>
        <v>0</v>
      </c>
      <c r="Z125" s="191">
        <f t="shared" si="42"/>
        <v>668</v>
      </c>
      <c r="AA125" s="81">
        <f t="shared" si="42"/>
        <v>136</v>
      </c>
      <c r="AB125" s="81">
        <f t="shared" si="42"/>
        <v>540</v>
      </c>
      <c r="AC125" s="81">
        <f t="shared" si="42"/>
        <v>59</v>
      </c>
      <c r="AD125" s="81">
        <f t="shared" si="42"/>
        <v>38</v>
      </c>
      <c r="AE125" s="81">
        <f t="shared" si="42"/>
        <v>75</v>
      </c>
      <c r="AF125" s="81">
        <f t="shared" si="42"/>
        <v>2</v>
      </c>
      <c r="AG125" s="191">
        <f t="shared" si="42"/>
        <v>175</v>
      </c>
      <c r="AH125" s="81">
        <f t="shared" si="42"/>
        <v>21</v>
      </c>
      <c r="AI125" s="81">
        <f t="shared" si="42"/>
        <v>163</v>
      </c>
      <c r="AJ125" s="81">
        <f t="shared" si="42"/>
        <v>30</v>
      </c>
      <c r="AK125" s="81">
        <f t="shared" si="42"/>
        <v>0</v>
      </c>
      <c r="AL125" s="81">
        <f t="shared" si="42"/>
        <v>0</v>
      </c>
      <c r="AM125" s="81">
        <f t="shared" si="42"/>
        <v>0</v>
      </c>
      <c r="AN125" s="197">
        <f>(M125+N125)/K125</f>
        <v>0.40303030303030302</v>
      </c>
      <c r="AO125" s="198">
        <f>N125/K125</f>
        <v>8.1060606060606055E-2</v>
      </c>
      <c r="AP125" s="84"/>
      <c r="AQ125" s="87"/>
      <c r="AR125" s="85"/>
      <c r="AS125" s="85"/>
      <c r="AT125" s="172"/>
      <c r="AU125" s="172"/>
      <c r="AV125" s="173">
        <f>SUM(AV6:AV123)</f>
        <v>79.178417370000005</v>
      </c>
      <c r="AW125" s="173">
        <f>SUM(AW6:AW123)</f>
        <v>45.236183290000007</v>
      </c>
      <c r="AX125" s="173">
        <f>SUM(AX6:AX123)</f>
        <v>46.839018029999991</v>
      </c>
      <c r="AY125" s="173">
        <f>SUM(AY6:AY123)</f>
        <v>44.873136050000006</v>
      </c>
      <c r="AZ125" s="173">
        <f>SUM(AZ6:AZ123)</f>
        <v>41.838015999999996</v>
      </c>
      <c r="BA125" s="173">
        <f>SUM(BA6:BA124)</f>
        <v>41.739383999999994</v>
      </c>
      <c r="BB125" s="173">
        <f>SUM(BB6:BB124)</f>
        <v>14.011360999999999</v>
      </c>
      <c r="BC125" s="173">
        <f>SUM(AV125:BB125)</f>
        <v>313.71551574</v>
      </c>
      <c r="BD125" s="173"/>
      <c r="BE125" s="174">
        <f>SUM(BE6:BE123)</f>
        <v>0</v>
      </c>
      <c r="BF125" s="174">
        <f>SUM(BF6:BF123)</f>
        <v>19.7</v>
      </c>
      <c r="BG125" s="174">
        <f>SUM(BG6:BG123)</f>
        <v>0.47320062999999996</v>
      </c>
      <c r="BH125" s="173">
        <f>SUM(BH6:BH123)</f>
        <v>333.88871636999988</v>
      </c>
      <c r="BI125" s="175"/>
      <c r="BJ125" s="176"/>
      <c r="BK125" s="90"/>
      <c r="BL125" s="90"/>
      <c r="BM125" s="90"/>
      <c r="BN125" s="90"/>
      <c r="BO125" s="90"/>
      <c r="BP125" s="90"/>
      <c r="BQ125" s="90"/>
      <c r="BR125" s="90"/>
      <c r="BS125" s="90"/>
      <c r="BT125" s="90"/>
      <c r="BU125" s="177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8"/>
      <c r="DD125" s="8"/>
      <c r="DE125" s="8"/>
      <c r="DF125" s="8"/>
      <c r="DG125" s="8"/>
      <c r="DH125" s="8"/>
      <c r="DI125" s="8"/>
      <c r="DJ125" s="8"/>
    </row>
    <row r="126" spans="1:114" ht="12.75" customHeight="1">
      <c r="A126" s="93"/>
      <c r="B126" s="94"/>
      <c r="C126" s="94"/>
      <c r="D126" s="94"/>
      <c r="E126" s="217" t="s">
        <v>511</v>
      </c>
      <c r="F126" s="218"/>
      <c r="G126" s="218"/>
      <c r="H126" s="218"/>
      <c r="I126" s="218"/>
      <c r="J126" s="219"/>
      <c r="K126" s="187">
        <f>K9+K10+K19+K57+K101+K108</f>
        <v>66</v>
      </c>
      <c r="L126" s="208">
        <f t="shared" ref="L126:AG126" si="43">L9+L10+L19+L57+L101+L108</f>
        <v>49</v>
      </c>
      <c r="M126" s="201">
        <f t="shared" si="43"/>
        <v>31</v>
      </c>
      <c r="N126" s="208">
        <f t="shared" si="43"/>
        <v>3</v>
      </c>
      <c r="O126" s="168"/>
      <c r="P126" s="208">
        <f t="shared" si="43"/>
        <v>175</v>
      </c>
      <c r="Q126" s="201">
        <f t="shared" si="43"/>
        <v>106</v>
      </c>
      <c r="R126" s="208">
        <f t="shared" si="43"/>
        <v>4</v>
      </c>
      <c r="S126" s="168"/>
      <c r="T126" s="208">
        <f t="shared" si="43"/>
        <v>0</v>
      </c>
      <c r="U126" s="201">
        <f t="shared" si="43"/>
        <v>26</v>
      </c>
      <c r="V126" s="201">
        <f t="shared" si="43"/>
        <v>19</v>
      </c>
      <c r="W126" s="201">
        <f t="shared" si="43"/>
        <v>4</v>
      </c>
      <c r="X126" s="201">
        <f t="shared" si="43"/>
        <v>0</v>
      </c>
      <c r="Y126" s="208">
        <f t="shared" si="43"/>
        <v>0</v>
      </c>
      <c r="Z126" s="168"/>
      <c r="AA126" s="208">
        <f t="shared" si="43"/>
        <v>15</v>
      </c>
      <c r="AB126" s="201">
        <f t="shared" si="43"/>
        <v>15</v>
      </c>
      <c r="AC126" s="201">
        <f t="shared" si="43"/>
        <v>0</v>
      </c>
      <c r="AD126" s="201">
        <f t="shared" si="43"/>
        <v>1</v>
      </c>
      <c r="AE126" s="201">
        <f t="shared" si="43"/>
        <v>0</v>
      </c>
      <c r="AF126" s="208">
        <f t="shared" si="43"/>
        <v>0</v>
      </c>
      <c r="AG126" s="168"/>
      <c r="AH126" s="190"/>
      <c r="AI126" s="8"/>
      <c r="AJ126" s="8"/>
      <c r="AK126" s="8"/>
      <c r="AL126" s="8"/>
      <c r="AM126" s="190"/>
      <c r="AN126" s="168"/>
      <c r="AO126" s="168"/>
      <c r="AP126" s="196"/>
      <c r="AQ126" s="96"/>
      <c r="AR126" s="98"/>
      <c r="AS126" s="98"/>
      <c r="AT126" s="164"/>
      <c r="AU126" s="164"/>
      <c r="AV126" s="167"/>
      <c r="AW126" s="165"/>
      <c r="AX126" s="165"/>
      <c r="AY126" s="165"/>
      <c r="AZ126" s="165"/>
      <c r="BA126" s="168"/>
      <c r="BB126" s="165"/>
      <c r="BC126" s="165"/>
      <c r="BD126" s="165"/>
      <c r="BE126" s="164"/>
      <c r="BF126" s="164"/>
      <c r="BG126" s="171"/>
      <c r="BH126" s="1"/>
      <c r="BI126" s="93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</row>
    <row r="127" spans="1:114" ht="12.75" customHeight="1">
      <c r="A127" s="93"/>
      <c r="B127" s="94"/>
      <c r="C127" s="94"/>
      <c r="D127" s="94"/>
      <c r="E127" s="95"/>
      <c r="F127" s="93"/>
      <c r="G127" s="95"/>
      <c r="H127" s="95"/>
      <c r="I127" s="96"/>
      <c r="J127" s="96"/>
      <c r="K127" s="186"/>
      <c r="M127" s="160"/>
      <c r="O127" s="192"/>
      <c r="P127" s="8"/>
      <c r="Q127" s="8"/>
      <c r="R127" s="8"/>
      <c r="S127" s="193"/>
      <c r="T127" s="8"/>
      <c r="U127" s="8"/>
      <c r="V127" s="8"/>
      <c r="W127" s="8"/>
      <c r="X127" s="8"/>
      <c r="Y127" s="8"/>
      <c r="Z127" s="193"/>
      <c r="AA127" s="8"/>
      <c r="AB127" s="8"/>
      <c r="AC127" s="8"/>
      <c r="AD127" s="8"/>
      <c r="AE127" s="8"/>
      <c r="AF127" s="8"/>
      <c r="AG127" s="193"/>
      <c r="AH127" s="8"/>
      <c r="AI127" s="8"/>
      <c r="AJ127" s="8"/>
      <c r="AK127" s="8"/>
      <c r="AL127" s="8"/>
      <c r="AM127" s="8"/>
      <c r="AN127" s="199"/>
      <c r="AO127" s="196"/>
      <c r="AP127" s="97"/>
      <c r="AQ127" s="96"/>
      <c r="AR127" s="98"/>
      <c r="AS127" s="98"/>
      <c r="AT127" s="164"/>
      <c r="AU127" s="164"/>
      <c r="AV127" s="168"/>
      <c r="AW127" s="165"/>
      <c r="AX127" s="166"/>
      <c r="AY127" s="166"/>
      <c r="AZ127" s="166"/>
      <c r="BA127" s="167"/>
      <c r="BB127" s="167"/>
      <c r="BC127" s="167"/>
      <c r="BD127" s="165"/>
      <c r="BE127" s="169"/>
      <c r="BF127" s="169"/>
      <c r="BG127" s="98"/>
      <c r="BH127" s="93"/>
      <c r="BI127" s="93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</row>
    <row r="128" spans="1:114" ht="12.75" customHeight="1">
      <c r="A128" s="93"/>
      <c r="B128" s="94"/>
      <c r="C128" s="94"/>
      <c r="D128" s="94"/>
      <c r="E128" s="95"/>
      <c r="F128" s="93"/>
      <c r="G128" s="95"/>
      <c r="H128" s="95"/>
      <c r="I128" s="96"/>
      <c r="J128" s="162"/>
      <c r="K128" s="159"/>
      <c r="M128" s="203"/>
      <c r="N128" s="9"/>
      <c r="O128" s="161"/>
      <c r="P128" s="8"/>
      <c r="Q128" s="8"/>
      <c r="R128" s="8"/>
      <c r="S128" s="15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2"/>
      <c r="AO128" s="97"/>
      <c r="AP128" s="97"/>
      <c r="AQ128" s="96"/>
      <c r="AR128" s="98"/>
      <c r="AS128" s="98"/>
      <c r="AT128" s="164"/>
      <c r="AU128" s="164"/>
      <c r="AV128" s="168"/>
      <c r="AW128" s="165"/>
      <c r="AX128" s="165"/>
      <c r="AY128" s="165"/>
      <c r="AZ128" s="165"/>
      <c r="BA128" s="165"/>
      <c r="BB128" s="165"/>
      <c r="BC128" s="165"/>
      <c r="BD128" s="165"/>
      <c r="BE128" s="164"/>
      <c r="BF128" s="164"/>
      <c r="BG128" s="98"/>
      <c r="BH128" s="93"/>
      <c r="BI128" s="93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</row>
    <row r="129" spans="1:114" ht="12.75" customHeight="1">
      <c r="A129" s="93"/>
      <c r="B129" s="94"/>
      <c r="C129" s="94"/>
      <c r="D129" s="94"/>
      <c r="E129" s="95"/>
      <c r="F129" s="93"/>
      <c r="G129" s="95"/>
      <c r="H129" s="95"/>
      <c r="I129" s="96"/>
      <c r="J129" s="96"/>
      <c r="K129" s="205"/>
      <c r="M129" s="206"/>
      <c r="N129" s="163"/>
      <c r="O129" s="207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162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2"/>
      <c r="AO129" s="97"/>
      <c r="AP129" s="97"/>
      <c r="AQ129" s="96"/>
      <c r="AR129" s="94"/>
      <c r="AS129" s="94"/>
      <c r="AT129" s="164"/>
      <c r="AU129" s="164"/>
      <c r="AV129" s="165"/>
      <c r="AW129" s="165"/>
      <c r="AX129" s="165"/>
      <c r="AY129" s="165"/>
      <c r="AZ129" s="165"/>
      <c r="BA129" s="165"/>
      <c r="BB129" s="165"/>
      <c r="BC129" s="165"/>
      <c r="BD129" s="165"/>
      <c r="BE129" s="164"/>
      <c r="BF129" s="164"/>
      <c r="BG129" s="98"/>
      <c r="BH129" s="93"/>
      <c r="BI129" s="93"/>
      <c r="BJ129" s="2"/>
      <c r="BK129" s="98"/>
      <c r="BL129" s="98"/>
      <c r="BM129" s="98"/>
      <c r="BN129" s="98"/>
      <c r="BO129" s="98"/>
      <c r="BP129" s="98"/>
      <c r="BQ129" s="98"/>
      <c r="BR129" s="98"/>
      <c r="BS129" s="98"/>
      <c r="BT129" s="98"/>
      <c r="BU129" s="98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</row>
    <row r="130" spans="1:114" ht="15" customHeight="1">
      <c r="C130" s="94"/>
      <c r="BJ130" s="2"/>
    </row>
    <row r="131" spans="1:114" ht="15" customHeight="1">
      <c r="C131" s="94"/>
    </row>
    <row r="132" spans="1:114" ht="15" customHeight="1">
      <c r="C132" s="94"/>
    </row>
    <row r="133" spans="1:114" ht="15" customHeight="1">
      <c r="C133" s="94"/>
    </row>
  </sheetData>
  <sheetProtection algorithmName="SHA-512" hashValue="Ec055dWT/vDRLPgAD37VcOIq295Xd6COCxFIqyfVrvpS5t7AijfOLET+4K45mWlRzf7LlG3gBRj3Y1cK6BYfNQ==" saltValue="YP5hgVoIQZCASYH1jo1EAw==" spinCount="100000" sheet="1" objects="1" scenarios="1"/>
  <autoFilter ref="A5:BV125" xr:uid="{068E5A19-5296-42D9-AE70-EF99580E9BE9}">
    <filterColumn colId="3">
      <filters>
        <filter val="Largo &amp; East Neuk"/>
      </filters>
    </filterColumn>
  </autoFilter>
  <mergeCells count="1">
    <mergeCell ref="E126:J126"/>
  </mergeCells>
  <dataValidations count="1">
    <dataValidation type="list" allowBlank="1" showErrorMessage="1" sqref="F6:F123" xr:uid="{68025112-BBEE-4153-A759-7989A860B62D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ErrorMessage="1" xr:uid="{72E8836F-F633-45FB-83F9-693A327C4AC9}">
          <x14:formula1>
            <xm:f>'SHIP WD'!#REF!</xm:f>
          </x14:formula1>
          <xm:sqref>AO124:AU124 D124:D125 H124:J125 AQ125:AU125</xm:sqref>
        </x14:dataValidation>
        <x14:dataValidation type="list" allowBlank="1" xr:uid="{C61B5059-7AAB-4012-A84E-62465DCBDB5E}">
          <x14:formula1>
            <xm:f>Codes!$A$39:$A$49</xm:f>
          </x14:formula1>
          <xm:sqref>D6:D8 D119:D123 D56:D58 D60:D117 D11:D54</xm:sqref>
        </x14:dataValidation>
        <x14:dataValidation type="list" allowBlank="1" xr:uid="{A09BBF6F-83FF-472A-B04C-61D0EC2FC489}">
          <x14:formula1>
            <xm:f>Codes!$A$56:$A$65</xm:f>
          </x14:formula1>
          <xm:sqref>AR43:AR44</xm:sqref>
        </x14:dataValidation>
        <x14:dataValidation type="list" allowBlank="1" xr:uid="{A72A17A0-51C1-4857-BCC9-16E820E40222}">
          <x14:formula1>
            <xm:f>Codes!$A$88:$A$91</xm:f>
          </x14:formula1>
          <xm:sqref>AQ6:AQ8 AQ54 AQ119:AQ121 AQ123 AQ47:AQ52 AQ56:AQ117 AQ11:AQ37 AQ39:AQ44</xm:sqref>
        </x14:dataValidation>
        <x14:dataValidation type="list" allowBlank="1" xr:uid="{B383EDD9-9B62-4E71-AF86-1A96D2265C73}">
          <x14:formula1>
            <xm:f>Codes!$A$56:$A$64</xm:f>
          </x14:formula1>
          <xm:sqref>I43:I44</xm:sqref>
        </x14:dataValidation>
        <x14:dataValidation type="list" allowBlank="1" xr:uid="{F2493782-79BB-4128-9494-67D9449E9842}">
          <x14:formula1>
            <xm:f>Codes!$A$56:$A$72</xm:f>
          </x14:formula1>
          <xm:sqref>AR6:AR42 I6:I42 AT6:AT123 I44:I123 AR44:AR123</xm:sqref>
        </x14:dataValidation>
        <x14:dataValidation type="list" allowBlank="1" xr:uid="{2DFE387D-9815-4E0A-A965-09D0CDE46C15}">
          <x14:formula1>
            <xm:f>Codes!$A$24:$A$31</xm:f>
          </x14:formula1>
          <xm:sqref>G6:H8 G119:H121 G123:H123 G56:H117 G11:H37 G39:H52</xm:sqref>
        </x14:dataValidation>
        <x14:dataValidation type="list" allowBlank="1" xr:uid="{0C7CB580-B573-4C98-8235-888F675E1288}">
          <x14:formula1>
            <xm:f>Codes!$A$75:$A$80</xm:f>
          </x14:formula1>
          <xm:sqref>AO6:AP123</xm:sqref>
        </x14:dataValidation>
        <x14:dataValidation type="list" allowBlank="1" xr:uid="{E4354504-C0DD-4399-8143-9C3991BC5048}">
          <x14:formula1>
            <xm:f>Codes!$B$6:$B$8</xm:f>
          </x14:formula1>
          <xm:sqref>BJ6:BJ123</xm:sqref>
        </x14:dataValidation>
        <x14:dataValidation type="list" allowBlank="1" xr:uid="{13D562D6-3C75-4919-8C67-A570A4271B7C}">
          <x14:formula1>
            <xm:f>Codes!$C$39:$C$43</xm:f>
          </x14:formula1>
          <xm:sqref>E6:E123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U207141</dc:creator>
  <cp:keywords/>
  <dc:description/>
  <cp:lastModifiedBy>Alexis Lohoar</cp:lastModifiedBy>
  <cp:revision/>
  <dcterms:created xsi:type="dcterms:W3CDTF">2012-08-10T08:58:37Z</dcterms:created>
  <dcterms:modified xsi:type="dcterms:W3CDTF">2025-12-05T11:17:30Z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Id">
    <vt:lpwstr>A8935817</vt:lpwstr>
  </property>
  <property fmtid="{D5CDD505-2E9C-101B-9397-08002B2CF9AE}" pid="3" name="Objective-Title">
    <vt:lpwstr>Affordable Housing Supply - Strategic Local Programme Agreement (SLPA) - 2015-16  2018-19 - Scottish Borders -ongoing</vt:lpwstr>
  </property>
  <property fmtid="{D5CDD505-2E9C-101B-9397-08002B2CF9AE}" pid="4" name="Objective-Comment">
    <vt:lpwstr/>
  </property>
  <property fmtid="{D5CDD505-2E9C-101B-9397-08002B2CF9AE}" pid="5" name="Objective-CreationStamp">
    <vt:filetime>2014-07-25T07:51:48Z</vt:filetime>
  </property>
  <property fmtid="{D5CDD505-2E9C-101B-9397-08002B2CF9AE}" pid="6" name="Objective-IsApproved">
    <vt:bool>false</vt:bool>
  </property>
  <property fmtid="{D5CDD505-2E9C-101B-9397-08002B2CF9AE}" pid="7" name="Objective-IsPublished">
    <vt:bool>false</vt:bool>
  </property>
  <property fmtid="{D5CDD505-2E9C-101B-9397-08002B2CF9AE}" pid="8" name="Objective-DatePublished">
    <vt:lpwstr/>
  </property>
  <property fmtid="{D5CDD505-2E9C-101B-9397-08002B2CF9AE}" pid="9" name="Objective-ModificationStamp">
    <vt:filetime>2014-08-14T15:03:53Z</vt:filetime>
  </property>
  <property fmtid="{D5CDD505-2E9C-101B-9397-08002B2CF9AE}" pid="10" name="Objective-Owner">
    <vt:lpwstr>Liddle, Gordon G (U206715)</vt:lpwstr>
  </property>
  <property fmtid="{D5CDD505-2E9C-101B-9397-08002B2CF9AE}" pid="11" name="Objective-Path">
    <vt:lpwstr>Objective Global Folder:SG File Plan:People, communities and living:Housing:Social housing:Committees and groups: Social housing:Strategic Engagement with Partners: Scottish Borders Council: Papers and minutes: 2014-2019:</vt:lpwstr>
  </property>
  <property fmtid="{D5CDD505-2E9C-101B-9397-08002B2CF9AE}" pid="12" name="Objective-Parent">
    <vt:lpwstr>Strategic Engagement with Partners: Scottish Borders Council: Papers and minutes: 2014-2019</vt:lpwstr>
  </property>
  <property fmtid="{D5CDD505-2E9C-101B-9397-08002B2CF9AE}" pid="13" name="Objective-State">
    <vt:lpwstr>Being Drafted</vt:lpwstr>
  </property>
  <property fmtid="{D5CDD505-2E9C-101B-9397-08002B2CF9AE}" pid="14" name="Objective-Version">
    <vt:lpwstr>0.11</vt:lpwstr>
  </property>
  <property fmtid="{D5CDD505-2E9C-101B-9397-08002B2CF9AE}" pid="15" name="Objective-VersionNumber">
    <vt:i4>11</vt:i4>
  </property>
  <property fmtid="{D5CDD505-2E9C-101B-9397-08002B2CF9AE}" pid="16" name="Objective-VersionComment">
    <vt:lpwstr/>
  </property>
  <property fmtid="{D5CDD505-2E9C-101B-9397-08002B2CF9AE}" pid="17" name="Objective-FileNumber">
    <vt:lpwstr/>
  </property>
  <property fmtid="{D5CDD505-2E9C-101B-9397-08002B2CF9AE}" pid="18" name="Objective-Classification">
    <vt:lpwstr>[Inherited - Not Protectively Marked]</vt:lpwstr>
  </property>
  <property fmtid="{D5CDD505-2E9C-101B-9397-08002B2CF9AE}" pid="19" name="Objective-Caveats">
    <vt:lpwstr/>
  </property>
  <property fmtid="{D5CDD505-2E9C-101B-9397-08002B2CF9AE}" pid="20" name="Objective-Date of Original [system]">
    <vt:lpwstr/>
  </property>
  <property fmtid="{D5CDD505-2E9C-101B-9397-08002B2CF9AE}" pid="21" name="Objective-Date Received [system]">
    <vt:lpwstr/>
  </property>
  <property fmtid="{D5CDD505-2E9C-101B-9397-08002B2CF9AE}" pid="22" name="Objective-SG Web Publication - Category [system]">
    <vt:lpwstr/>
  </property>
  <property fmtid="{D5CDD505-2E9C-101B-9397-08002B2CF9AE}" pid="23" name="Objective-SG Web Publication - Category 2 Classification [system]">
    <vt:lpwstr/>
  </property>
</Properties>
</file>